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20160" windowHeight="7920" tabRatio="626"/>
  </bookViews>
  <sheets>
    <sheet name="2023-2024 свод" sheetId="24" r:id="rId1"/>
    <sheet name="2023-2024 диаграммы" sheetId="22" r:id="rId2"/>
    <sheet name="2023-2024 исходные" sheetId="23" r:id="rId3"/>
    <sheet name="2023-2024 недвижимость" sheetId="12" r:id="rId4"/>
    <sheet name="2023-2024 движимое " sheetId="14" r:id="rId5"/>
    <sheet name="2023-2024 МЗ " sheetId="15" r:id="rId6"/>
    <sheet name="2023-2024 мат. запасы " sheetId="16" r:id="rId7"/>
    <sheet name="2023-2024 оплата 1 работника" sheetId="17" r:id="rId8"/>
    <sheet name="2023-2024 сводная" sheetId="19" r:id="rId9"/>
    <sheet name="2023-2024 сводная с местами" sheetId="20" r:id="rId10"/>
    <sheet name="2023-2024 сводная рейтинг" sheetId="21" r:id="rId11"/>
  </sheets>
  <definedNames>
    <definedName name="_xlnm._FilterDatabase" localSheetId="2" hidden="1">'2023-2024 исходные'!$B$4:$T$4</definedName>
    <definedName name="_xlnm._FilterDatabase" localSheetId="0" hidden="1">'2023-2024 свод'!$B$4:$W$4</definedName>
    <definedName name="_xlnm._FilterDatabase" localSheetId="8" hidden="1">'2023-2024 сводная'!$B$4:$C$4</definedName>
    <definedName name="_xlnm._FilterDatabase" localSheetId="9" hidden="1">'2023-2024 сводная с местами'!$B$4:$K$4</definedName>
  </definedNames>
  <calcPr calcId="145621" calcOnSave="0"/>
</workbook>
</file>

<file path=xl/calcChain.xml><?xml version="1.0" encoding="utf-8"?>
<calcChain xmlns="http://schemas.openxmlformats.org/spreadsheetml/2006/main">
  <c r="F58" i="23" l="1"/>
  <c r="I67" i="23"/>
  <c r="G67" i="24" l="1"/>
  <c r="D67" i="24"/>
  <c r="D66" i="24"/>
  <c r="F67" i="23"/>
  <c r="P67" i="23"/>
  <c r="O67" i="24" s="1"/>
  <c r="S67" i="23"/>
  <c r="S67" i="24" s="1"/>
  <c r="L67" i="23"/>
  <c r="K67" i="24" s="1"/>
  <c r="M47" i="21" l="1"/>
  <c r="M65" i="20"/>
  <c r="D7" i="24"/>
  <c r="F71" i="23"/>
  <c r="S66" i="23"/>
  <c r="S66" i="24" s="1"/>
  <c r="P66" i="23"/>
  <c r="O66" i="24" s="1"/>
  <c r="L66" i="23"/>
  <c r="K66" i="24" s="1"/>
  <c r="I66" i="23"/>
  <c r="G66" i="24" s="1"/>
  <c r="F66" i="23"/>
  <c r="Q29" i="23"/>
  <c r="I33" i="23" l="1"/>
  <c r="G33" i="24" s="1"/>
  <c r="M19" i="21" l="1"/>
  <c r="M50" i="21"/>
  <c r="M56" i="21"/>
  <c r="M13" i="21"/>
  <c r="M7" i="21"/>
  <c r="M16" i="21"/>
  <c r="M93" i="21"/>
  <c r="M53" i="21"/>
  <c r="M114" i="21"/>
  <c r="M28" i="21"/>
  <c r="M49" i="21"/>
  <c r="M30" i="21"/>
  <c r="M42" i="21"/>
  <c r="M110" i="21"/>
  <c r="M99" i="21"/>
  <c r="M55" i="21"/>
  <c r="M11" i="21"/>
  <c r="M27" i="21"/>
  <c r="M51" i="21"/>
  <c r="M78" i="21"/>
  <c r="M94" i="21"/>
  <c r="M111" i="21"/>
  <c r="M102" i="21"/>
  <c r="M107" i="21"/>
  <c r="M104" i="21"/>
  <c r="M79" i="21"/>
  <c r="M43" i="21"/>
  <c r="M88" i="21"/>
  <c r="M15" i="21"/>
  <c r="M91" i="21"/>
  <c r="M83" i="21"/>
  <c r="M20" i="21"/>
  <c r="M96" i="21"/>
  <c r="M100" i="21"/>
  <c r="M34" i="21"/>
  <c r="M26" i="21"/>
  <c r="M74" i="21"/>
  <c r="M106" i="21"/>
  <c r="M92" i="21"/>
  <c r="M103" i="21"/>
  <c r="M23" i="21"/>
  <c r="M98" i="21"/>
  <c r="M14" i="21"/>
  <c r="M82" i="21"/>
  <c r="M113" i="21"/>
  <c r="M21" i="21"/>
  <c r="M58" i="21"/>
  <c r="M9" i="21"/>
  <c r="M109" i="21"/>
  <c r="M67" i="21"/>
  <c r="M81" i="21"/>
  <c r="M95" i="21"/>
  <c r="M44" i="21"/>
  <c r="M12" i="21"/>
  <c r="M105" i="21"/>
  <c r="M18" i="21"/>
  <c r="M64" i="21"/>
  <c r="M57" i="21"/>
  <c r="M84" i="21"/>
  <c r="M90" i="21"/>
  <c r="M77" i="21"/>
  <c r="M29" i="21"/>
  <c r="M40" i="21"/>
  <c r="M80" i="21"/>
  <c r="M73" i="21"/>
  <c r="M5" i="21"/>
  <c r="M70" i="21"/>
  <c r="M22" i="21"/>
  <c r="M54" i="21"/>
  <c r="M65" i="21"/>
  <c r="M101" i="21"/>
  <c r="M46" i="21"/>
  <c r="M72" i="21"/>
  <c r="M36" i="21"/>
  <c r="M63" i="21"/>
  <c r="M85" i="21"/>
  <c r="M32" i="21"/>
  <c r="M60" i="21"/>
  <c r="M87" i="21"/>
  <c r="M31" i="21"/>
  <c r="M37" i="21"/>
  <c r="M38" i="21"/>
  <c r="M45" i="21"/>
  <c r="M69" i="21"/>
  <c r="M71" i="21"/>
  <c r="M68" i="21"/>
  <c r="M52" i="21"/>
  <c r="M25" i="21"/>
  <c r="M62" i="21"/>
  <c r="M66" i="21"/>
  <c r="M89" i="21"/>
  <c r="M112" i="21"/>
  <c r="M115" i="21"/>
  <c r="M41" i="21"/>
  <c r="M6" i="21"/>
  <c r="M86" i="21"/>
  <c r="M59" i="21"/>
  <c r="M33" i="21"/>
  <c r="M10" i="21"/>
  <c r="M35" i="21"/>
  <c r="M48" i="21"/>
  <c r="M17" i="21"/>
  <c r="M39" i="21"/>
  <c r="M75" i="21"/>
  <c r="M24" i="21"/>
  <c r="M97" i="21"/>
  <c r="M61" i="21"/>
  <c r="M76" i="21"/>
  <c r="M8" i="21"/>
  <c r="M108" i="21"/>
  <c r="K123" i="20"/>
  <c r="I123" i="20"/>
  <c r="G123" i="20"/>
  <c r="E123" i="20"/>
  <c r="C123" i="20"/>
  <c r="M83" i="20"/>
  <c r="M115" i="20"/>
  <c r="A123" i="20"/>
  <c r="A124" i="24"/>
  <c r="A124" i="23"/>
  <c r="F82" i="23"/>
  <c r="D82" i="24" s="1"/>
  <c r="S123" i="23" l="1"/>
  <c r="S123" i="24" s="1"/>
  <c r="P123" i="23"/>
  <c r="O123" i="24" s="1"/>
  <c r="L123" i="23"/>
  <c r="K123" i="24" s="1"/>
  <c r="I123" i="23"/>
  <c r="G123" i="24" s="1"/>
  <c r="F123" i="23"/>
  <c r="D123" i="24" s="1"/>
  <c r="S122" i="23"/>
  <c r="S122" i="24" s="1"/>
  <c r="P122" i="23"/>
  <c r="O122" i="24" s="1"/>
  <c r="L122" i="23"/>
  <c r="K122" i="24" s="1"/>
  <c r="I122" i="23"/>
  <c r="G122" i="24" s="1"/>
  <c r="F122" i="23"/>
  <c r="D122" i="24" s="1"/>
  <c r="S121" i="23"/>
  <c r="S121" i="24" s="1"/>
  <c r="P121" i="23"/>
  <c r="O121" i="24" s="1"/>
  <c r="L121" i="23"/>
  <c r="K121" i="24" s="1"/>
  <c r="I121" i="23"/>
  <c r="G121" i="24" s="1"/>
  <c r="F121" i="23"/>
  <c r="D121" i="24" s="1"/>
  <c r="S120" i="23"/>
  <c r="S120" i="24" s="1"/>
  <c r="P120" i="23"/>
  <c r="O120" i="24" s="1"/>
  <c r="L120" i="23"/>
  <c r="K120" i="24" s="1"/>
  <c r="I120" i="23"/>
  <c r="G120" i="24" s="1"/>
  <c r="F120" i="23"/>
  <c r="D120" i="24" s="1"/>
  <c r="S119" i="23"/>
  <c r="S119" i="24" s="1"/>
  <c r="P119" i="23"/>
  <c r="O119" i="24" s="1"/>
  <c r="L119" i="23"/>
  <c r="K119" i="24" s="1"/>
  <c r="I119" i="23"/>
  <c r="G119" i="24" s="1"/>
  <c r="F119" i="23"/>
  <c r="D119" i="24" s="1"/>
  <c r="S118" i="23"/>
  <c r="S118" i="24" s="1"/>
  <c r="P118" i="23"/>
  <c r="O118" i="24" s="1"/>
  <c r="L118" i="23"/>
  <c r="K118" i="24" s="1"/>
  <c r="I118" i="23"/>
  <c r="G118" i="24" s="1"/>
  <c r="F118" i="23"/>
  <c r="D118" i="24" s="1"/>
  <c r="S117" i="23"/>
  <c r="S117" i="24" s="1"/>
  <c r="P117" i="23"/>
  <c r="O117" i="24" s="1"/>
  <c r="L117" i="23"/>
  <c r="K117" i="24" s="1"/>
  <c r="I117" i="23"/>
  <c r="G117" i="24" s="1"/>
  <c r="F117" i="23"/>
  <c r="D117" i="24" s="1"/>
  <c r="S116" i="23"/>
  <c r="S116" i="24" s="1"/>
  <c r="P116" i="23"/>
  <c r="O116" i="24" s="1"/>
  <c r="L116" i="23"/>
  <c r="K116" i="24" s="1"/>
  <c r="I116" i="23"/>
  <c r="G116" i="24" s="1"/>
  <c r="F116" i="23"/>
  <c r="D116" i="24" s="1"/>
  <c r="S115" i="23"/>
  <c r="S115" i="24" s="1"/>
  <c r="S114" i="24" s="1"/>
  <c r="P115" i="23"/>
  <c r="O115" i="24" s="1"/>
  <c r="O114" i="24" s="1"/>
  <c r="L115" i="23"/>
  <c r="K115" i="24" s="1"/>
  <c r="K114" i="24" s="1"/>
  <c r="I115" i="23"/>
  <c r="G115" i="24" s="1"/>
  <c r="G114" i="24" s="1"/>
  <c r="F115" i="23"/>
  <c r="D115" i="24" s="1"/>
  <c r="R114" i="23"/>
  <c r="Q114" i="23"/>
  <c r="O114" i="23"/>
  <c r="N114" i="23"/>
  <c r="M114" i="23"/>
  <c r="K114" i="23"/>
  <c r="J114" i="23"/>
  <c r="H114" i="23"/>
  <c r="G114" i="23"/>
  <c r="E114" i="23"/>
  <c r="D114" i="23"/>
  <c r="S113" i="23"/>
  <c r="S113" i="24" s="1"/>
  <c r="P113" i="23"/>
  <c r="O113" i="24" s="1"/>
  <c r="L113" i="23"/>
  <c r="K113" i="24" s="1"/>
  <c r="I113" i="23"/>
  <c r="G113" i="24" s="1"/>
  <c r="F113" i="23"/>
  <c r="D113" i="24" s="1"/>
  <c r="S112" i="23"/>
  <c r="S112" i="24" s="1"/>
  <c r="P112" i="23"/>
  <c r="O112" i="24" s="1"/>
  <c r="L112" i="23"/>
  <c r="K112" i="24" s="1"/>
  <c r="I112" i="23"/>
  <c r="G112" i="24" s="1"/>
  <c r="F112" i="23"/>
  <c r="D112" i="24" s="1"/>
  <c r="S111" i="23"/>
  <c r="S111" i="24" s="1"/>
  <c r="P111" i="23"/>
  <c r="O111" i="24" s="1"/>
  <c r="L111" i="23"/>
  <c r="K111" i="24" s="1"/>
  <c r="I111" i="23"/>
  <c r="G111" i="24" s="1"/>
  <c r="F111" i="23"/>
  <c r="D111" i="24" s="1"/>
  <c r="S110" i="23"/>
  <c r="S110" i="24" s="1"/>
  <c r="P110" i="23"/>
  <c r="O110" i="24" s="1"/>
  <c r="L110" i="23"/>
  <c r="K110" i="24" s="1"/>
  <c r="I110" i="23"/>
  <c r="G110" i="24" s="1"/>
  <c r="F110" i="23"/>
  <c r="D110" i="24" s="1"/>
  <c r="S109" i="23"/>
  <c r="S109" i="24" s="1"/>
  <c r="P109" i="23"/>
  <c r="O109" i="24" s="1"/>
  <c r="L109" i="23"/>
  <c r="K109" i="24" s="1"/>
  <c r="I109" i="23"/>
  <c r="G109" i="24" s="1"/>
  <c r="F109" i="23"/>
  <c r="D109" i="24" s="1"/>
  <c r="S108" i="23"/>
  <c r="S108" i="24" s="1"/>
  <c r="P108" i="23"/>
  <c r="O108" i="24" s="1"/>
  <c r="L108" i="23"/>
  <c r="K108" i="24" s="1"/>
  <c r="I108" i="23"/>
  <c r="G108" i="24" s="1"/>
  <c r="F108" i="23"/>
  <c r="D108" i="24" s="1"/>
  <c r="S107" i="23"/>
  <c r="S107" i="24" s="1"/>
  <c r="P107" i="23"/>
  <c r="O107" i="24" s="1"/>
  <c r="L107" i="23"/>
  <c r="K107" i="24" s="1"/>
  <c r="I107" i="23"/>
  <c r="G107" i="24" s="1"/>
  <c r="F107" i="23"/>
  <c r="D107" i="24" s="1"/>
  <c r="S106" i="23"/>
  <c r="S106" i="24" s="1"/>
  <c r="P106" i="23"/>
  <c r="O106" i="24" s="1"/>
  <c r="L106" i="23"/>
  <c r="K106" i="24" s="1"/>
  <c r="I106" i="23"/>
  <c r="G106" i="24" s="1"/>
  <c r="F106" i="23"/>
  <c r="D106" i="24" s="1"/>
  <c r="S105" i="23"/>
  <c r="S105" i="24" s="1"/>
  <c r="P105" i="23"/>
  <c r="O105" i="24" s="1"/>
  <c r="L105" i="23"/>
  <c r="K105" i="24" s="1"/>
  <c r="I105" i="23"/>
  <c r="G105" i="24" s="1"/>
  <c r="F105" i="23"/>
  <c r="D105" i="24" s="1"/>
  <c r="S104" i="23"/>
  <c r="S104" i="24" s="1"/>
  <c r="P104" i="23"/>
  <c r="O104" i="24" s="1"/>
  <c r="L104" i="23"/>
  <c r="K104" i="24" s="1"/>
  <c r="I104" i="23"/>
  <c r="G104" i="24" s="1"/>
  <c r="F104" i="23"/>
  <c r="D104" i="24" s="1"/>
  <c r="S103" i="23"/>
  <c r="S103" i="24" s="1"/>
  <c r="P103" i="23"/>
  <c r="O103" i="24" s="1"/>
  <c r="L103" i="23"/>
  <c r="K103" i="24" s="1"/>
  <c r="I103" i="23"/>
  <c r="G103" i="24" s="1"/>
  <c r="F103" i="23"/>
  <c r="D103" i="24" s="1"/>
  <c r="S102" i="23"/>
  <c r="S102" i="24" s="1"/>
  <c r="P102" i="23"/>
  <c r="O102" i="24" s="1"/>
  <c r="L102" i="23"/>
  <c r="K102" i="24" s="1"/>
  <c r="I102" i="23"/>
  <c r="G102" i="24" s="1"/>
  <c r="F102" i="23"/>
  <c r="D102" i="24" s="1"/>
  <c r="S101" i="23"/>
  <c r="S101" i="24" s="1"/>
  <c r="P101" i="23"/>
  <c r="O101" i="24" s="1"/>
  <c r="L101" i="23"/>
  <c r="K101" i="24" s="1"/>
  <c r="I101" i="23"/>
  <c r="G101" i="24" s="1"/>
  <c r="F101" i="23"/>
  <c r="D101" i="24" s="1"/>
  <c r="S100" i="23"/>
  <c r="S100" i="24" s="1"/>
  <c r="P100" i="23"/>
  <c r="O100" i="24" s="1"/>
  <c r="L100" i="23"/>
  <c r="K100" i="24" s="1"/>
  <c r="I100" i="23"/>
  <c r="G100" i="24" s="1"/>
  <c r="F100" i="23"/>
  <c r="D100" i="24" s="1"/>
  <c r="S99" i="23"/>
  <c r="S99" i="24" s="1"/>
  <c r="P99" i="23"/>
  <c r="O99" i="24" s="1"/>
  <c r="L99" i="23"/>
  <c r="K99" i="24" s="1"/>
  <c r="I99" i="23"/>
  <c r="G99" i="24" s="1"/>
  <c r="F99" i="23"/>
  <c r="D99" i="24" s="1"/>
  <c r="S98" i="23"/>
  <c r="S98" i="24" s="1"/>
  <c r="P98" i="23"/>
  <c r="O98" i="24" s="1"/>
  <c r="L98" i="23"/>
  <c r="K98" i="24" s="1"/>
  <c r="I98" i="23"/>
  <c r="G98" i="24" s="1"/>
  <c r="F98" i="23"/>
  <c r="D98" i="24" s="1"/>
  <c r="S97" i="23"/>
  <c r="S97" i="24" s="1"/>
  <c r="P97" i="23"/>
  <c r="O97" i="24" s="1"/>
  <c r="L97" i="23"/>
  <c r="K97" i="24" s="1"/>
  <c r="I97" i="23"/>
  <c r="G97" i="24" s="1"/>
  <c r="F97" i="23"/>
  <c r="D97" i="24" s="1"/>
  <c r="S96" i="23"/>
  <c r="S96" i="24" s="1"/>
  <c r="P96" i="23"/>
  <c r="O96" i="24" s="1"/>
  <c r="L96" i="23"/>
  <c r="K96" i="24" s="1"/>
  <c r="I96" i="23"/>
  <c r="G96" i="24" s="1"/>
  <c r="F96" i="23"/>
  <c r="D96" i="24" s="1"/>
  <c r="S95" i="23"/>
  <c r="S95" i="24" s="1"/>
  <c r="P95" i="23"/>
  <c r="O95" i="24" s="1"/>
  <c r="L95" i="23"/>
  <c r="K95" i="24" s="1"/>
  <c r="I95" i="23"/>
  <c r="G95" i="24" s="1"/>
  <c r="F95" i="23"/>
  <c r="D95" i="24" s="1"/>
  <c r="S94" i="23"/>
  <c r="S94" i="24" s="1"/>
  <c r="P94" i="23"/>
  <c r="O94" i="24" s="1"/>
  <c r="L94" i="23"/>
  <c r="K94" i="24" s="1"/>
  <c r="I94" i="23"/>
  <c r="G94" i="24" s="1"/>
  <c r="F94" i="23"/>
  <c r="D94" i="24" s="1"/>
  <c r="S93" i="23"/>
  <c r="S93" i="24" s="1"/>
  <c r="P93" i="23"/>
  <c r="O93" i="24" s="1"/>
  <c r="L93" i="23"/>
  <c r="K93" i="24" s="1"/>
  <c r="I93" i="23"/>
  <c r="G93" i="24" s="1"/>
  <c r="F93" i="23"/>
  <c r="D93" i="24" s="1"/>
  <c r="S92" i="23"/>
  <c r="S92" i="24" s="1"/>
  <c r="P92" i="23"/>
  <c r="O92" i="24" s="1"/>
  <c r="L92" i="23"/>
  <c r="K92" i="24" s="1"/>
  <c r="I92" i="23"/>
  <c r="G92" i="24" s="1"/>
  <c r="F92" i="23"/>
  <c r="D92" i="24" s="1"/>
  <c r="S91" i="23"/>
  <c r="S91" i="24" s="1"/>
  <c r="P91" i="23"/>
  <c r="O91" i="24" s="1"/>
  <c r="L91" i="23"/>
  <c r="K91" i="24" s="1"/>
  <c r="I91" i="23"/>
  <c r="G91" i="24" s="1"/>
  <c r="F91" i="23"/>
  <c r="D91" i="24" s="1"/>
  <c r="S90" i="23"/>
  <c r="S90" i="24" s="1"/>
  <c r="P90" i="23"/>
  <c r="O90" i="24" s="1"/>
  <c r="L90" i="23"/>
  <c r="K90" i="24" s="1"/>
  <c r="I90" i="23"/>
  <c r="G90" i="24" s="1"/>
  <c r="F90" i="23"/>
  <c r="D90" i="24" s="1"/>
  <c r="S89" i="23"/>
  <c r="S89" i="24" s="1"/>
  <c r="P89" i="23"/>
  <c r="O89" i="24" s="1"/>
  <c r="L89" i="23"/>
  <c r="K89" i="24" s="1"/>
  <c r="I89" i="23"/>
  <c r="G89" i="24" s="1"/>
  <c r="F89" i="23"/>
  <c r="D89" i="24" s="1"/>
  <c r="S88" i="23"/>
  <c r="S88" i="24" s="1"/>
  <c r="P88" i="23"/>
  <c r="O88" i="24" s="1"/>
  <c r="L88" i="23"/>
  <c r="K88" i="24" s="1"/>
  <c r="I88" i="23"/>
  <c r="G88" i="24" s="1"/>
  <c r="F88" i="23"/>
  <c r="D88" i="24" s="1"/>
  <c r="S87" i="23"/>
  <c r="S87" i="24" s="1"/>
  <c r="P87" i="23"/>
  <c r="O87" i="24" s="1"/>
  <c r="L87" i="23"/>
  <c r="K87" i="24" s="1"/>
  <c r="I87" i="23"/>
  <c r="G87" i="24" s="1"/>
  <c r="F87" i="23"/>
  <c r="D87" i="24" s="1"/>
  <c r="S86" i="23"/>
  <c r="S86" i="24" s="1"/>
  <c r="P86" i="23"/>
  <c r="O86" i="24" s="1"/>
  <c r="L86" i="23"/>
  <c r="K86" i="24" s="1"/>
  <c r="I86" i="23"/>
  <c r="G86" i="24" s="1"/>
  <c r="F86" i="23"/>
  <c r="D86" i="24" s="1"/>
  <c r="S85" i="23"/>
  <c r="S85" i="24" s="1"/>
  <c r="P85" i="23"/>
  <c r="O85" i="24" s="1"/>
  <c r="L85" i="23"/>
  <c r="K85" i="24" s="1"/>
  <c r="I85" i="23"/>
  <c r="G85" i="24" s="1"/>
  <c r="F85" i="23"/>
  <c r="D85" i="24" s="1"/>
  <c r="S84" i="23"/>
  <c r="S84" i="24" s="1"/>
  <c r="S83" i="24" s="1"/>
  <c r="P84" i="23"/>
  <c r="O84" i="24" s="1"/>
  <c r="O83" i="24" s="1"/>
  <c r="L84" i="23"/>
  <c r="K84" i="24" s="1"/>
  <c r="K83" i="24" s="1"/>
  <c r="I84" i="23"/>
  <c r="G84" i="24" s="1"/>
  <c r="G83" i="24" s="1"/>
  <c r="F84" i="23"/>
  <c r="D84" i="24" s="1"/>
  <c r="R83" i="23"/>
  <c r="Q83" i="23"/>
  <c r="O83" i="23"/>
  <c r="N83" i="23"/>
  <c r="M83" i="23"/>
  <c r="K83" i="23"/>
  <c r="J83" i="23"/>
  <c r="H83" i="23"/>
  <c r="G83" i="23"/>
  <c r="E83" i="23"/>
  <c r="D83" i="23"/>
  <c r="S82" i="23"/>
  <c r="S82" i="24" s="1"/>
  <c r="P82" i="23"/>
  <c r="O82" i="24" s="1"/>
  <c r="L82" i="23"/>
  <c r="K82" i="24" s="1"/>
  <c r="I82" i="23"/>
  <c r="G82" i="24" s="1"/>
  <c r="S81" i="23"/>
  <c r="S81" i="24" s="1"/>
  <c r="P81" i="23"/>
  <c r="O81" i="24" s="1"/>
  <c r="L81" i="23"/>
  <c r="K81" i="24" s="1"/>
  <c r="I81" i="23"/>
  <c r="G81" i="24" s="1"/>
  <c r="F81" i="23"/>
  <c r="D81" i="24" s="1"/>
  <c r="S80" i="23"/>
  <c r="S80" i="24" s="1"/>
  <c r="P80" i="23"/>
  <c r="O80" i="24" s="1"/>
  <c r="L80" i="23"/>
  <c r="K80" i="24" s="1"/>
  <c r="I80" i="23"/>
  <c r="G80" i="24" s="1"/>
  <c r="F80" i="23"/>
  <c r="D80" i="24" s="1"/>
  <c r="S79" i="23"/>
  <c r="S79" i="24" s="1"/>
  <c r="P79" i="23"/>
  <c r="O79" i="24" s="1"/>
  <c r="L79" i="23"/>
  <c r="K79" i="24" s="1"/>
  <c r="I79" i="23"/>
  <c r="G79" i="24" s="1"/>
  <c r="F79" i="23"/>
  <c r="D79" i="24" s="1"/>
  <c r="S78" i="23"/>
  <c r="S78" i="24" s="1"/>
  <c r="P78" i="23"/>
  <c r="O78" i="24" s="1"/>
  <c r="L78" i="23"/>
  <c r="K78" i="24" s="1"/>
  <c r="I78" i="23"/>
  <c r="G78" i="24" s="1"/>
  <c r="F78" i="23"/>
  <c r="D78" i="24" s="1"/>
  <c r="S77" i="23"/>
  <c r="S77" i="24" s="1"/>
  <c r="P77" i="23"/>
  <c r="O77" i="24" s="1"/>
  <c r="L77" i="23"/>
  <c r="K77" i="24" s="1"/>
  <c r="I77" i="23"/>
  <c r="G77" i="24" s="1"/>
  <c r="F77" i="23"/>
  <c r="D77" i="24" s="1"/>
  <c r="S76" i="23"/>
  <c r="S76" i="24" s="1"/>
  <c r="P76" i="23"/>
  <c r="O76" i="24" s="1"/>
  <c r="L76" i="23"/>
  <c r="K76" i="24" s="1"/>
  <c r="I76" i="23"/>
  <c r="G76" i="24" s="1"/>
  <c r="F76" i="23"/>
  <c r="D76" i="24" s="1"/>
  <c r="S75" i="23"/>
  <c r="S75" i="24" s="1"/>
  <c r="P75" i="23"/>
  <c r="O75" i="24" s="1"/>
  <c r="L75" i="23"/>
  <c r="K75" i="24" s="1"/>
  <c r="I75" i="23"/>
  <c r="G75" i="24" s="1"/>
  <c r="F75" i="23"/>
  <c r="D75" i="24" s="1"/>
  <c r="S74" i="23"/>
  <c r="S74" i="24" s="1"/>
  <c r="P74" i="23"/>
  <c r="O74" i="24" s="1"/>
  <c r="L74" i="23"/>
  <c r="K74" i="24" s="1"/>
  <c r="I74" i="23"/>
  <c r="G74" i="24" s="1"/>
  <c r="F74" i="23"/>
  <c r="D74" i="24" s="1"/>
  <c r="S73" i="23"/>
  <c r="S73" i="24" s="1"/>
  <c r="P73" i="23"/>
  <c r="O73" i="24" s="1"/>
  <c r="L73" i="23"/>
  <c r="K73" i="24" s="1"/>
  <c r="I73" i="23"/>
  <c r="G73" i="24" s="1"/>
  <c r="F73" i="23"/>
  <c r="D73" i="24" s="1"/>
  <c r="S72" i="23"/>
  <c r="S72" i="24" s="1"/>
  <c r="P72" i="23"/>
  <c r="O72" i="24" s="1"/>
  <c r="L72" i="23"/>
  <c r="K72" i="24" s="1"/>
  <c r="I72" i="23"/>
  <c r="G72" i="24" s="1"/>
  <c r="F72" i="23"/>
  <c r="D72" i="24" s="1"/>
  <c r="S71" i="23"/>
  <c r="S71" i="24" s="1"/>
  <c r="P71" i="23"/>
  <c r="O71" i="24" s="1"/>
  <c r="L71" i="23"/>
  <c r="K71" i="24" s="1"/>
  <c r="I71" i="23"/>
  <c r="G71" i="24" s="1"/>
  <c r="D71" i="24"/>
  <c r="S70" i="23"/>
  <c r="S70" i="24" s="1"/>
  <c r="P70" i="23"/>
  <c r="O70" i="24" s="1"/>
  <c r="L70" i="23"/>
  <c r="K70" i="24" s="1"/>
  <c r="I70" i="23"/>
  <c r="G70" i="24" s="1"/>
  <c r="F70" i="23"/>
  <c r="D70" i="24" s="1"/>
  <c r="S69" i="23"/>
  <c r="S69" i="24" s="1"/>
  <c r="S68" i="24" s="1"/>
  <c r="P69" i="23"/>
  <c r="O69" i="24" s="1"/>
  <c r="O68" i="24" s="1"/>
  <c r="L69" i="23"/>
  <c r="K69" i="24" s="1"/>
  <c r="I69" i="23"/>
  <c r="G69" i="24" s="1"/>
  <c r="F69" i="23"/>
  <c r="D69" i="24" s="1"/>
  <c r="R68" i="23"/>
  <c r="Q68" i="23"/>
  <c r="O68" i="23"/>
  <c r="N68" i="23"/>
  <c r="M68" i="23"/>
  <c r="K68" i="23"/>
  <c r="J68" i="23"/>
  <c r="H68" i="23"/>
  <c r="G68" i="23"/>
  <c r="E68" i="23"/>
  <c r="D68" i="23"/>
  <c r="S65" i="23"/>
  <c r="S65" i="24" s="1"/>
  <c r="P65" i="23"/>
  <c r="O65" i="24" s="1"/>
  <c r="L65" i="23"/>
  <c r="K65" i="24" s="1"/>
  <c r="I65" i="23"/>
  <c r="G65" i="24" s="1"/>
  <c r="F65" i="23"/>
  <c r="D65" i="24" s="1"/>
  <c r="S64" i="23"/>
  <c r="S64" i="24" s="1"/>
  <c r="P64" i="23"/>
  <c r="O64" i="24" s="1"/>
  <c r="L64" i="23"/>
  <c r="K64" i="24" s="1"/>
  <c r="I64" i="23"/>
  <c r="G64" i="24" s="1"/>
  <c r="F64" i="23"/>
  <c r="D64" i="24" s="1"/>
  <c r="S63" i="23"/>
  <c r="S63" i="24" s="1"/>
  <c r="P63" i="23"/>
  <c r="O63" i="24" s="1"/>
  <c r="L63" i="23"/>
  <c r="K63" i="24" s="1"/>
  <c r="I63" i="23"/>
  <c r="G63" i="24" s="1"/>
  <c r="F63" i="23"/>
  <c r="D63" i="24" s="1"/>
  <c r="S62" i="23"/>
  <c r="S62" i="24" s="1"/>
  <c r="P62" i="23"/>
  <c r="O62" i="24" s="1"/>
  <c r="L62" i="23"/>
  <c r="K62" i="24" s="1"/>
  <c r="I62" i="23"/>
  <c r="G62" i="24" s="1"/>
  <c r="F62" i="23"/>
  <c r="D62" i="24" s="1"/>
  <c r="S61" i="23"/>
  <c r="S61" i="24" s="1"/>
  <c r="P61" i="23"/>
  <c r="O61" i="24" s="1"/>
  <c r="L61" i="23"/>
  <c r="K61" i="24" s="1"/>
  <c r="I61" i="23"/>
  <c r="G61" i="24" s="1"/>
  <c r="F61" i="23"/>
  <c r="D61" i="24" s="1"/>
  <c r="S60" i="23"/>
  <c r="S60" i="24" s="1"/>
  <c r="P60" i="23"/>
  <c r="O60" i="24" s="1"/>
  <c r="L60" i="23"/>
  <c r="K60" i="24" s="1"/>
  <c r="I60" i="23"/>
  <c r="G60" i="24" s="1"/>
  <c r="F60" i="23"/>
  <c r="D60" i="24" s="1"/>
  <c r="S59" i="23"/>
  <c r="S59" i="24" s="1"/>
  <c r="P59" i="23"/>
  <c r="O59" i="24" s="1"/>
  <c r="L59" i="23"/>
  <c r="K59" i="24" s="1"/>
  <c r="I59" i="23"/>
  <c r="G59" i="24" s="1"/>
  <c r="F59" i="23"/>
  <c r="D59" i="24" s="1"/>
  <c r="S58" i="23"/>
  <c r="S58" i="24" s="1"/>
  <c r="P58" i="23"/>
  <c r="O58" i="24" s="1"/>
  <c r="L58" i="23"/>
  <c r="K58" i="24" s="1"/>
  <c r="I58" i="23"/>
  <c r="G58" i="24" s="1"/>
  <c r="D58" i="24"/>
  <c r="S57" i="23"/>
  <c r="S57" i="24" s="1"/>
  <c r="P57" i="23"/>
  <c r="O57" i="24" s="1"/>
  <c r="L57" i="23"/>
  <c r="K57" i="24" s="1"/>
  <c r="I57" i="23"/>
  <c r="G57" i="24" s="1"/>
  <c r="F57" i="23"/>
  <c r="D57" i="24" s="1"/>
  <c r="S56" i="23"/>
  <c r="S56" i="24" s="1"/>
  <c r="P56" i="23"/>
  <c r="O56" i="24" s="1"/>
  <c r="L56" i="23"/>
  <c r="K56" i="24" s="1"/>
  <c r="I56" i="23"/>
  <c r="G56" i="24" s="1"/>
  <c r="F56" i="23"/>
  <c r="D56" i="24" s="1"/>
  <c r="S55" i="23"/>
  <c r="S55" i="24" s="1"/>
  <c r="P55" i="23"/>
  <c r="O55" i="24" s="1"/>
  <c r="L55" i="23"/>
  <c r="K55" i="24" s="1"/>
  <c r="I55" i="23"/>
  <c r="G55" i="24" s="1"/>
  <c r="F55" i="23"/>
  <c r="D55" i="24" s="1"/>
  <c r="S54" i="23"/>
  <c r="S54" i="24" s="1"/>
  <c r="P54" i="23"/>
  <c r="O54" i="24" s="1"/>
  <c r="L54" i="23"/>
  <c r="K54" i="24" s="1"/>
  <c r="I54" i="23"/>
  <c r="G54" i="24" s="1"/>
  <c r="F54" i="23"/>
  <c r="D54" i="24" s="1"/>
  <c r="S53" i="23"/>
  <c r="S53" i="24" s="1"/>
  <c r="P53" i="23"/>
  <c r="O53" i="24" s="1"/>
  <c r="L53" i="23"/>
  <c r="K53" i="24" s="1"/>
  <c r="I53" i="23"/>
  <c r="G53" i="24" s="1"/>
  <c r="F53" i="23"/>
  <c r="D53" i="24" s="1"/>
  <c r="S52" i="23"/>
  <c r="S52" i="24" s="1"/>
  <c r="P52" i="23"/>
  <c r="O52" i="24" s="1"/>
  <c r="L52" i="23"/>
  <c r="K52" i="24" s="1"/>
  <c r="I52" i="23"/>
  <c r="G52" i="24" s="1"/>
  <c r="F52" i="23"/>
  <c r="D52" i="24" s="1"/>
  <c r="S51" i="23"/>
  <c r="S51" i="24" s="1"/>
  <c r="P51" i="23"/>
  <c r="O51" i="24" s="1"/>
  <c r="L51" i="23"/>
  <c r="K51" i="24" s="1"/>
  <c r="I51" i="23"/>
  <c r="G51" i="24" s="1"/>
  <c r="F51" i="23"/>
  <c r="D51" i="24" s="1"/>
  <c r="S50" i="23"/>
  <c r="S50" i="24" s="1"/>
  <c r="P50" i="23"/>
  <c r="O50" i="24" s="1"/>
  <c r="L50" i="23"/>
  <c r="K50" i="24" s="1"/>
  <c r="I50" i="23"/>
  <c r="G50" i="24" s="1"/>
  <c r="F50" i="23"/>
  <c r="D50" i="24" s="1"/>
  <c r="S49" i="23"/>
  <c r="S49" i="24" s="1"/>
  <c r="P49" i="23"/>
  <c r="O49" i="24" s="1"/>
  <c r="L49" i="23"/>
  <c r="K49" i="24" s="1"/>
  <c r="I49" i="23"/>
  <c r="G49" i="24" s="1"/>
  <c r="F49" i="23"/>
  <c r="D49" i="24" s="1"/>
  <c r="S48" i="23"/>
  <c r="S48" i="24" s="1"/>
  <c r="S47" i="24" s="1"/>
  <c r="P48" i="23"/>
  <c r="O48" i="24" s="1"/>
  <c r="O47" i="24" s="1"/>
  <c r="L48" i="23"/>
  <c r="K48" i="24" s="1"/>
  <c r="K47" i="24" s="1"/>
  <c r="I48" i="23"/>
  <c r="G48" i="24" s="1"/>
  <c r="G47" i="24" s="1"/>
  <c r="F48" i="23"/>
  <c r="D48" i="24" s="1"/>
  <c r="R47" i="23"/>
  <c r="Q47" i="23"/>
  <c r="O47" i="23"/>
  <c r="N47" i="23"/>
  <c r="M47" i="23"/>
  <c r="K47" i="23"/>
  <c r="J47" i="23"/>
  <c r="H47" i="23"/>
  <c r="G47" i="23"/>
  <c r="E47" i="23"/>
  <c r="D47" i="23"/>
  <c r="S46" i="23"/>
  <c r="S46" i="24" s="1"/>
  <c r="P46" i="23"/>
  <c r="O46" i="24" s="1"/>
  <c r="L46" i="23"/>
  <c r="K46" i="24" s="1"/>
  <c r="I46" i="23"/>
  <c r="G46" i="24" s="1"/>
  <c r="F46" i="23"/>
  <c r="D46" i="24" s="1"/>
  <c r="S45" i="23"/>
  <c r="S45" i="24" s="1"/>
  <c r="P45" i="23"/>
  <c r="O45" i="24" s="1"/>
  <c r="L45" i="23"/>
  <c r="K45" i="24" s="1"/>
  <c r="I45" i="23"/>
  <c r="G45" i="24" s="1"/>
  <c r="F45" i="23"/>
  <c r="D45" i="24" s="1"/>
  <c r="S44" i="23"/>
  <c r="S44" i="24" s="1"/>
  <c r="P44" i="23"/>
  <c r="O44" i="24" s="1"/>
  <c r="L44" i="23"/>
  <c r="K44" i="24" s="1"/>
  <c r="I44" i="23"/>
  <c r="G44" i="24" s="1"/>
  <c r="F44" i="23"/>
  <c r="D44" i="24" s="1"/>
  <c r="S43" i="23"/>
  <c r="S43" i="24" s="1"/>
  <c r="P43" i="23"/>
  <c r="O43" i="24" s="1"/>
  <c r="L43" i="23"/>
  <c r="K43" i="24" s="1"/>
  <c r="I43" i="23"/>
  <c r="G43" i="24" s="1"/>
  <c r="F43" i="23"/>
  <c r="D43" i="24" s="1"/>
  <c r="S42" i="23"/>
  <c r="S42" i="24" s="1"/>
  <c r="P42" i="23"/>
  <c r="O42" i="24" s="1"/>
  <c r="L42" i="23"/>
  <c r="K42" i="24" s="1"/>
  <c r="I42" i="23"/>
  <c r="G42" i="24" s="1"/>
  <c r="F42" i="23"/>
  <c r="D42" i="24" s="1"/>
  <c r="S41" i="23"/>
  <c r="S41" i="24" s="1"/>
  <c r="P41" i="23"/>
  <c r="O41" i="24" s="1"/>
  <c r="L41" i="23"/>
  <c r="K41" i="24" s="1"/>
  <c r="I41" i="23"/>
  <c r="G41" i="24" s="1"/>
  <c r="F41" i="23"/>
  <c r="D41" i="24" s="1"/>
  <c r="S40" i="23"/>
  <c r="S40" i="24" s="1"/>
  <c r="P40" i="23"/>
  <c r="O40" i="24" s="1"/>
  <c r="L40" i="23"/>
  <c r="K40" i="24" s="1"/>
  <c r="I40" i="23"/>
  <c r="G40" i="24" s="1"/>
  <c r="F40" i="23"/>
  <c r="D40" i="24" s="1"/>
  <c r="S39" i="23"/>
  <c r="S39" i="24" s="1"/>
  <c r="P39" i="23"/>
  <c r="O39" i="24" s="1"/>
  <c r="L39" i="23"/>
  <c r="K39" i="24" s="1"/>
  <c r="I39" i="23"/>
  <c r="G39" i="24" s="1"/>
  <c r="F39" i="23"/>
  <c r="D39" i="24" s="1"/>
  <c r="S38" i="23"/>
  <c r="S38" i="24" s="1"/>
  <c r="P38" i="23"/>
  <c r="O38" i="24" s="1"/>
  <c r="L38" i="23"/>
  <c r="K38" i="24" s="1"/>
  <c r="I38" i="23"/>
  <c r="G38" i="24" s="1"/>
  <c r="F38" i="23"/>
  <c r="D38" i="24" s="1"/>
  <c r="S37" i="23"/>
  <c r="S37" i="24" s="1"/>
  <c r="P37" i="23"/>
  <c r="O37" i="24" s="1"/>
  <c r="L37" i="23"/>
  <c r="K37" i="24" s="1"/>
  <c r="I37" i="23"/>
  <c r="G37" i="24" s="1"/>
  <c r="F37" i="23"/>
  <c r="D37" i="24" s="1"/>
  <c r="S36" i="23"/>
  <c r="S36" i="24" s="1"/>
  <c r="P36" i="23"/>
  <c r="O36" i="24" s="1"/>
  <c r="L36" i="23"/>
  <c r="K36" i="24" s="1"/>
  <c r="I36" i="23"/>
  <c r="G36" i="24" s="1"/>
  <c r="F36" i="23"/>
  <c r="D36" i="24" s="1"/>
  <c r="S35" i="23"/>
  <c r="S35" i="24" s="1"/>
  <c r="P35" i="23"/>
  <c r="O35" i="24" s="1"/>
  <c r="L35" i="23"/>
  <c r="K35" i="24" s="1"/>
  <c r="I35" i="23"/>
  <c r="G35" i="24" s="1"/>
  <c r="F35" i="23"/>
  <c r="D35" i="24" s="1"/>
  <c r="S34" i="23"/>
  <c r="S34" i="24" s="1"/>
  <c r="P34" i="23"/>
  <c r="O34" i="24" s="1"/>
  <c r="L34" i="23"/>
  <c r="K34" i="24" s="1"/>
  <c r="I34" i="23"/>
  <c r="G34" i="24" s="1"/>
  <c r="F34" i="23"/>
  <c r="D34" i="24" s="1"/>
  <c r="S33" i="23"/>
  <c r="S33" i="24" s="1"/>
  <c r="P33" i="23"/>
  <c r="O33" i="24" s="1"/>
  <c r="L33" i="23"/>
  <c r="K33" i="24" s="1"/>
  <c r="F33" i="23"/>
  <c r="D33" i="24" s="1"/>
  <c r="S32" i="23"/>
  <c r="S32" i="24" s="1"/>
  <c r="P32" i="23"/>
  <c r="O32" i="24" s="1"/>
  <c r="L32" i="23"/>
  <c r="K32" i="24" s="1"/>
  <c r="I32" i="23"/>
  <c r="G32" i="24" s="1"/>
  <c r="F32" i="23"/>
  <c r="D32" i="24" s="1"/>
  <c r="S31" i="23"/>
  <c r="S31" i="24" s="1"/>
  <c r="P31" i="23"/>
  <c r="O31" i="24" s="1"/>
  <c r="L31" i="23"/>
  <c r="K31" i="24" s="1"/>
  <c r="I31" i="23"/>
  <c r="G31" i="24" s="1"/>
  <c r="F31" i="23"/>
  <c r="D31" i="24" s="1"/>
  <c r="S30" i="23"/>
  <c r="S30" i="24" s="1"/>
  <c r="S29" i="24" s="1"/>
  <c r="P30" i="23"/>
  <c r="O30" i="24" s="1"/>
  <c r="O29" i="24" s="1"/>
  <c r="L30" i="23"/>
  <c r="K30" i="24" s="1"/>
  <c r="K29" i="24" s="1"/>
  <c r="I30" i="23"/>
  <c r="G30" i="24" s="1"/>
  <c r="G29" i="24" s="1"/>
  <c r="F30" i="23"/>
  <c r="D30" i="24" s="1"/>
  <c r="R29" i="23"/>
  <c r="O29" i="23"/>
  <c r="N29" i="23"/>
  <c r="M29" i="23"/>
  <c r="K29" i="23"/>
  <c r="J29" i="23"/>
  <c r="H29" i="23"/>
  <c r="G29" i="23"/>
  <c r="E29" i="23"/>
  <c r="D29" i="23"/>
  <c r="S28" i="23"/>
  <c r="S28" i="24" s="1"/>
  <c r="P28" i="23"/>
  <c r="O28" i="24" s="1"/>
  <c r="L28" i="23"/>
  <c r="K28" i="24" s="1"/>
  <c r="I28" i="23"/>
  <c r="G28" i="24" s="1"/>
  <c r="F28" i="23"/>
  <c r="D28" i="24" s="1"/>
  <c r="S27" i="23"/>
  <c r="S27" i="24" s="1"/>
  <c r="P27" i="23"/>
  <c r="O27" i="24" s="1"/>
  <c r="L27" i="23"/>
  <c r="K27" i="24" s="1"/>
  <c r="I27" i="23"/>
  <c r="G27" i="24" s="1"/>
  <c r="F27" i="23"/>
  <c r="D27" i="24" s="1"/>
  <c r="S26" i="23"/>
  <c r="S26" i="24" s="1"/>
  <c r="P26" i="23"/>
  <c r="O26" i="24" s="1"/>
  <c r="L26" i="23"/>
  <c r="K26" i="24" s="1"/>
  <c r="I26" i="23"/>
  <c r="G26" i="24" s="1"/>
  <c r="F26" i="23"/>
  <c r="D26" i="24" s="1"/>
  <c r="S25" i="23"/>
  <c r="S25" i="24" s="1"/>
  <c r="P25" i="23"/>
  <c r="O25" i="24" s="1"/>
  <c r="L25" i="23"/>
  <c r="K25" i="24" s="1"/>
  <c r="I25" i="23"/>
  <c r="G25" i="24" s="1"/>
  <c r="F25" i="23"/>
  <c r="D25" i="24" s="1"/>
  <c r="S24" i="23"/>
  <c r="S24" i="24" s="1"/>
  <c r="P24" i="23"/>
  <c r="O24" i="24" s="1"/>
  <c r="L24" i="23"/>
  <c r="K24" i="24" s="1"/>
  <c r="I24" i="23"/>
  <c r="G24" i="24" s="1"/>
  <c r="F24" i="23"/>
  <c r="D24" i="24" s="1"/>
  <c r="S23" i="23"/>
  <c r="S23" i="24" s="1"/>
  <c r="P23" i="23"/>
  <c r="O23" i="24" s="1"/>
  <c r="L23" i="23"/>
  <c r="K23" i="24" s="1"/>
  <c r="I23" i="23"/>
  <c r="G23" i="24" s="1"/>
  <c r="F23" i="23"/>
  <c r="D23" i="24" s="1"/>
  <c r="S22" i="23"/>
  <c r="S22" i="24" s="1"/>
  <c r="P22" i="23"/>
  <c r="O22" i="24" s="1"/>
  <c r="L22" i="23"/>
  <c r="K22" i="24" s="1"/>
  <c r="I22" i="23"/>
  <c r="G22" i="24" s="1"/>
  <c r="F22" i="23"/>
  <c r="D22" i="24" s="1"/>
  <c r="S21" i="23"/>
  <c r="S21" i="24" s="1"/>
  <c r="P21" i="23"/>
  <c r="O21" i="24" s="1"/>
  <c r="L21" i="23"/>
  <c r="K21" i="24" s="1"/>
  <c r="I21" i="23"/>
  <c r="G21" i="24" s="1"/>
  <c r="F21" i="23"/>
  <c r="D21" i="24" s="1"/>
  <c r="S20" i="23"/>
  <c r="S20" i="24" s="1"/>
  <c r="P20" i="23"/>
  <c r="O20" i="24" s="1"/>
  <c r="L20" i="23"/>
  <c r="K20" i="24" s="1"/>
  <c r="I20" i="23"/>
  <c r="G20" i="24" s="1"/>
  <c r="F20" i="23"/>
  <c r="D20" i="24" s="1"/>
  <c r="S19" i="23"/>
  <c r="S19" i="24" s="1"/>
  <c r="P19" i="23"/>
  <c r="O19" i="24" s="1"/>
  <c r="L19" i="23"/>
  <c r="K19" i="24" s="1"/>
  <c r="I19" i="23"/>
  <c r="G19" i="24" s="1"/>
  <c r="F19" i="23"/>
  <c r="D19" i="24" s="1"/>
  <c r="S18" i="23"/>
  <c r="S18" i="24" s="1"/>
  <c r="P18" i="23"/>
  <c r="O18" i="24" s="1"/>
  <c r="L18" i="23"/>
  <c r="K18" i="24" s="1"/>
  <c r="I18" i="23"/>
  <c r="G18" i="24" s="1"/>
  <c r="F18" i="23"/>
  <c r="D18" i="24" s="1"/>
  <c r="S17" i="23"/>
  <c r="S17" i="24" s="1"/>
  <c r="S16" i="24" s="1"/>
  <c r="P17" i="23"/>
  <c r="O17" i="24" s="1"/>
  <c r="O16" i="24" s="1"/>
  <c r="L17" i="23"/>
  <c r="K17" i="24" s="1"/>
  <c r="K16" i="24" s="1"/>
  <c r="I17" i="23"/>
  <c r="G17" i="24" s="1"/>
  <c r="G16" i="24" s="1"/>
  <c r="F17" i="23"/>
  <c r="D17" i="24" s="1"/>
  <c r="R16" i="23"/>
  <c r="Q16" i="23"/>
  <c r="O16" i="23"/>
  <c r="N16" i="23"/>
  <c r="M16" i="23"/>
  <c r="K16" i="23"/>
  <c r="J16" i="23"/>
  <c r="H16" i="23"/>
  <c r="G16" i="23"/>
  <c r="E16" i="23"/>
  <c r="D16" i="23"/>
  <c r="S15" i="23"/>
  <c r="S15" i="24" s="1"/>
  <c r="P15" i="23"/>
  <c r="O15" i="24" s="1"/>
  <c r="L15" i="23"/>
  <c r="K15" i="24" s="1"/>
  <c r="I15" i="23"/>
  <c r="G15" i="24" s="1"/>
  <c r="F15" i="23"/>
  <c r="D15" i="24" s="1"/>
  <c r="S14" i="23"/>
  <c r="S14" i="24" s="1"/>
  <c r="P14" i="23"/>
  <c r="O14" i="24" s="1"/>
  <c r="L14" i="23"/>
  <c r="K14" i="24" s="1"/>
  <c r="I14" i="23"/>
  <c r="G14" i="24" s="1"/>
  <c r="F14" i="23"/>
  <c r="D14" i="24" s="1"/>
  <c r="S13" i="23"/>
  <c r="S13" i="24" s="1"/>
  <c r="P13" i="23"/>
  <c r="O13" i="24" s="1"/>
  <c r="L13" i="23"/>
  <c r="K13" i="24" s="1"/>
  <c r="I13" i="23"/>
  <c r="G13" i="24" s="1"/>
  <c r="F13" i="23"/>
  <c r="D13" i="24" s="1"/>
  <c r="S12" i="23"/>
  <c r="S12" i="24" s="1"/>
  <c r="P12" i="23"/>
  <c r="O12" i="24" s="1"/>
  <c r="L12" i="23"/>
  <c r="K12" i="24" s="1"/>
  <c r="I12" i="23"/>
  <c r="G12" i="24" s="1"/>
  <c r="F12" i="23"/>
  <c r="D12" i="24" s="1"/>
  <c r="S11" i="23"/>
  <c r="S11" i="24" s="1"/>
  <c r="P11" i="23"/>
  <c r="O11" i="24" s="1"/>
  <c r="L11" i="23"/>
  <c r="K11" i="24" s="1"/>
  <c r="I11" i="23"/>
  <c r="G11" i="24" s="1"/>
  <c r="F11" i="23"/>
  <c r="D11" i="24" s="1"/>
  <c r="S10" i="23"/>
  <c r="S10" i="24" s="1"/>
  <c r="P10" i="23"/>
  <c r="O10" i="24" s="1"/>
  <c r="L10" i="23"/>
  <c r="K10" i="24" s="1"/>
  <c r="I10" i="23"/>
  <c r="G10" i="24" s="1"/>
  <c r="F10" i="23"/>
  <c r="D10" i="24" s="1"/>
  <c r="S9" i="23"/>
  <c r="S9" i="24" s="1"/>
  <c r="P9" i="23"/>
  <c r="O9" i="24" s="1"/>
  <c r="L9" i="23"/>
  <c r="K9" i="24" s="1"/>
  <c r="I9" i="23"/>
  <c r="G9" i="24" s="1"/>
  <c r="F9" i="23"/>
  <c r="D9" i="24" s="1"/>
  <c r="S8" i="23"/>
  <c r="S8" i="24" s="1"/>
  <c r="P8" i="23"/>
  <c r="O8" i="24" s="1"/>
  <c r="L8" i="23"/>
  <c r="K8" i="24" s="1"/>
  <c r="I8" i="23"/>
  <c r="G8" i="24" s="1"/>
  <c r="F8" i="23"/>
  <c r="D8" i="24" s="1"/>
  <c r="S7" i="23"/>
  <c r="S7" i="24" s="1"/>
  <c r="S124" i="24" s="1"/>
  <c r="P7" i="23"/>
  <c r="O7" i="24" s="1"/>
  <c r="O6" i="24" s="1"/>
  <c r="L7" i="23"/>
  <c r="K7" i="24" s="1"/>
  <c r="K124" i="24" s="1"/>
  <c r="I7" i="23"/>
  <c r="G7" i="24" s="1"/>
  <c r="G124" i="24" s="1"/>
  <c r="F7" i="23"/>
  <c r="R6" i="23"/>
  <c r="Q6" i="23"/>
  <c r="O6" i="23"/>
  <c r="O5" i="23" s="1"/>
  <c r="N6" i="23"/>
  <c r="M6" i="23"/>
  <c r="K6" i="23"/>
  <c r="K5" i="23" s="1"/>
  <c r="J6" i="23"/>
  <c r="H6" i="23"/>
  <c r="G6" i="23"/>
  <c r="E6" i="23"/>
  <c r="D6" i="23"/>
  <c r="D124" i="24" l="1"/>
  <c r="S6" i="24"/>
  <c r="O124" i="24"/>
  <c r="K6" i="24"/>
  <c r="G6" i="24"/>
  <c r="S127" i="24"/>
  <c r="S5" i="24"/>
  <c r="S125" i="24"/>
  <c r="O127" i="24"/>
  <c r="O129" i="24" s="1"/>
  <c r="O125" i="24"/>
  <c r="O5" i="24"/>
  <c r="R5" i="23"/>
  <c r="D83" i="24"/>
  <c r="D68" i="24"/>
  <c r="D114" i="24"/>
  <c r="M5" i="23"/>
  <c r="D47" i="24"/>
  <c r="D127" i="24" s="1"/>
  <c r="D16" i="24"/>
  <c r="D5" i="23"/>
  <c r="D29" i="24"/>
  <c r="Q5" i="23"/>
  <c r="E5" i="23"/>
  <c r="N5" i="23"/>
  <c r="P124" i="23"/>
  <c r="J5" i="23"/>
  <c r="L124" i="23"/>
  <c r="G5" i="23"/>
  <c r="H5" i="23"/>
  <c r="K125" i="24"/>
  <c r="K127" i="24"/>
  <c r="K5" i="24"/>
  <c r="K68" i="24"/>
  <c r="G127" i="24"/>
  <c r="G125" i="24"/>
  <c r="G5" i="24"/>
  <c r="G68" i="24"/>
  <c r="S124" i="23"/>
  <c r="D125" i="24"/>
  <c r="F124" i="23"/>
  <c r="D6" i="24"/>
  <c r="D5" i="24"/>
  <c r="I124" i="23"/>
  <c r="K128" i="24"/>
  <c r="O128" i="24"/>
  <c r="L7" i="24"/>
  <c r="P7" i="24"/>
  <c r="P8" i="24"/>
  <c r="P9" i="24"/>
  <c r="H10" i="24"/>
  <c r="L10" i="24"/>
  <c r="L11" i="24"/>
  <c r="L12" i="24"/>
  <c r="L13" i="24"/>
  <c r="H14" i="24"/>
  <c r="L14" i="24"/>
  <c r="L15" i="24"/>
  <c r="L17" i="24"/>
  <c r="L18" i="24"/>
  <c r="L19" i="24"/>
  <c r="L20" i="24"/>
  <c r="P20" i="24"/>
  <c r="T20" i="24"/>
  <c r="L21" i="24"/>
  <c r="T21" i="24"/>
  <c r="L22" i="24"/>
  <c r="T22" i="24"/>
  <c r="L23" i="24"/>
  <c r="T23" i="24"/>
  <c r="L24" i="24"/>
  <c r="P24" i="24"/>
  <c r="L25" i="24"/>
  <c r="L26" i="24"/>
  <c r="P26" i="24"/>
  <c r="T26" i="24"/>
  <c r="L27" i="24"/>
  <c r="T27" i="24"/>
  <c r="L28" i="24"/>
  <c r="P28" i="24"/>
  <c r="L30" i="24"/>
  <c r="L31" i="24"/>
  <c r="P31" i="24"/>
  <c r="T31" i="24"/>
  <c r="L32" i="24"/>
  <c r="T32" i="24"/>
  <c r="L33" i="24"/>
  <c r="P33" i="24"/>
  <c r="L34" i="24"/>
  <c r="L35" i="24"/>
  <c r="P35" i="24"/>
  <c r="T35" i="24"/>
  <c r="L36" i="24"/>
  <c r="T36" i="24"/>
  <c r="L37" i="24"/>
  <c r="P37" i="24"/>
  <c r="L38" i="24"/>
  <c r="L39" i="24"/>
  <c r="P39" i="24"/>
  <c r="T39" i="24"/>
  <c r="L40" i="24"/>
  <c r="T40" i="24"/>
  <c r="L41" i="24"/>
  <c r="P41" i="24"/>
  <c r="L42" i="24"/>
  <c r="L43" i="24"/>
  <c r="P43" i="24"/>
  <c r="T43" i="24"/>
  <c r="L44" i="24"/>
  <c r="T44" i="24"/>
  <c r="L45" i="24"/>
  <c r="P45" i="24"/>
  <c r="L46" i="24"/>
  <c r="L48" i="24"/>
  <c r="P48" i="24"/>
  <c r="T48" i="24"/>
  <c r="L49" i="24"/>
  <c r="T49" i="24"/>
  <c r="L50" i="24"/>
  <c r="P50" i="24"/>
  <c r="L51" i="24"/>
  <c r="L52" i="24"/>
  <c r="P52" i="24"/>
  <c r="T52" i="24"/>
  <c r="L53" i="24"/>
  <c r="T53" i="24"/>
  <c r="L54" i="24"/>
  <c r="P54" i="24"/>
  <c r="L55" i="24"/>
  <c r="L56" i="24"/>
  <c r="P56" i="24"/>
  <c r="T56" i="24"/>
  <c r="L57" i="24"/>
  <c r="T57" i="24"/>
  <c r="L58" i="24"/>
  <c r="P58" i="24"/>
  <c r="L59" i="24"/>
  <c r="L60" i="24"/>
  <c r="P60" i="24"/>
  <c r="T60" i="24"/>
  <c r="L61" i="24"/>
  <c r="T61" i="24"/>
  <c r="L62" i="24"/>
  <c r="P62" i="24"/>
  <c r="L63" i="24"/>
  <c r="L64" i="24"/>
  <c r="P64" i="24"/>
  <c r="T64" i="24"/>
  <c r="L65" i="24"/>
  <c r="P65" i="24"/>
  <c r="L69" i="24"/>
  <c r="P69" i="24"/>
  <c r="R82" i="24"/>
  <c r="AA82" i="24" s="1"/>
  <c r="L70" i="24"/>
  <c r="P70" i="24"/>
  <c r="L71" i="24"/>
  <c r="P71" i="24"/>
  <c r="L72" i="24"/>
  <c r="P72" i="24"/>
  <c r="T72" i="24"/>
  <c r="L73" i="24"/>
  <c r="P73" i="24"/>
  <c r="L74" i="24"/>
  <c r="P74" i="24"/>
  <c r="L75" i="24"/>
  <c r="P75" i="24"/>
  <c r="L76" i="24"/>
  <c r="P76" i="24"/>
  <c r="T76" i="24"/>
  <c r="L77" i="24"/>
  <c r="P77" i="24"/>
  <c r="L78" i="24"/>
  <c r="P78" i="24"/>
  <c r="L79" i="24"/>
  <c r="P79" i="24"/>
  <c r="L80" i="24"/>
  <c r="P80" i="24"/>
  <c r="T80" i="24"/>
  <c r="L81" i="24"/>
  <c r="P81" i="24"/>
  <c r="L82" i="24"/>
  <c r="P82" i="24"/>
  <c r="L84" i="24"/>
  <c r="P84" i="24"/>
  <c r="L85" i="24"/>
  <c r="P85" i="24"/>
  <c r="T85" i="24"/>
  <c r="L86" i="24"/>
  <c r="P86" i="24"/>
  <c r="L87" i="24"/>
  <c r="P87" i="24"/>
  <c r="L88" i="24"/>
  <c r="P88" i="24"/>
  <c r="L89" i="24"/>
  <c r="P89" i="24"/>
  <c r="T89" i="24"/>
  <c r="L90" i="24"/>
  <c r="P90" i="24"/>
  <c r="L91" i="24"/>
  <c r="P91" i="24"/>
  <c r="L92" i="24"/>
  <c r="P92" i="24"/>
  <c r="L93" i="24"/>
  <c r="P93" i="24"/>
  <c r="T93" i="24"/>
  <c r="L94" i="24"/>
  <c r="P94" i="24"/>
  <c r="L95" i="24"/>
  <c r="P95" i="24"/>
  <c r="L96" i="24"/>
  <c r="P96" i="24"/>
  <c r="L97" i="24"/>
  <c r="P97" i="24"/>
  <c r="T97" i="24"/>
  <c r="L98" i="24"/>
  <c r="P98" i="24"/>
  <c r="L99" i="24"/>
  <c r="R111" i="24"/>
  <c r="AA111" i="24" s="1"/>
  <c r="P99" i="24"/>
  <c r="L100" i="24"/>
  <c r="P100" i="24"/>
  <c r="T100" i="24"/>
  <c r="L101" i="24"/>
  <c r="P101" i="24"/>
  <c r="L102" i="24"/>
  <c r="P102" i="24"/>
  <c r="L103" i="24"/>
  <c r="P103" i="24"/>
  <c r="L104" i="24"/>
  <c r="P104" i="24"/>
  <c r="T104" i="24"/>
  <c r="L105" i="24"/>
  <c r="P105" i="24"/>
  <c r="L106" i="24"/>
  <c r="P106" i="24"/>
  <c r="L107" i="24"/>
  <c r="P107" i="24"/>
  <c r="L108" i="24"/>
  <c r="P108" i="24"/>
  <c r="T108" i="24"/>
  <c r="L109" i="24"/>
  <c r="P109" i="24"/>
  <c r="L110" i="24"/>
  <c r="P110" i="24"/>
  <c r="L111" i="24"/>
  <c r="P111" i="24"/>
  <c r="T111" i="24"/>
  <c r="L112" i="24"/>
  <c r="P112" i="24"/>
  <c r="L113" i="24"/>
  <c r="P113" i="24"/>
  <c r="T113" i="24"/>
  <c r="H115" i="24"/>
  <c r="L115" i="24"/>
  <c r="P115" i="24"/>
  <c r="T115" i="24"/>
  <c r="H116" i="24"/>
  <c r="L116" i="24"/>
  <c r="P116" i="24"/>
  <c r="T116" i="24"/>
  <c r="H117" i="24"/>
  <c r="L117" i="24"/>
  <c r="P117" i="24"/>
  <c r="T117" i="24"/>
  <c r="H118" i="24"/>
  <c r="L118" i="24"/>
  <c r="P118" i="24"/>
  <c r="T118" i="24"/>
  <c r="H119" i="24"/>
  <c r="L119" i="24"/>
  <c r="P119" i="24"/>
  <c r="T119" i="24"/>
  <c r="H120" i="24"/>
  <c r="L120" i="24"/>
  <c r="P120" i="24"/>
  <c r="T120" i="24"/>
  <c r="H121" i="24"/>
  <c r="L121" i="24"/>
  <c r="P121" i="24"/>
  <c r="R122" i="24"/>
  <c r="AA122" i="24" s="1"/>
  <c r="G129" i="24"/>
  <c r="K129" i="24"/>
  <c r="N11" i="24" s="1"/>
  <c r="Z11" i="24" s="1"/>
  <c r="S129" i="24"/>
  <c r="T121" i="24"/>
  <c r="H122" i="24"/>
  <c r="L122" i="24"/>
  <c r="P122" i="24"/>
  <c r="T122" i="24"/>
  <c r="H123" i="24"/>
  <c r="L123" i="24"/>
  <c r="P123" i="24"/>
  <c r="T123" i="24"/>
  <c r="G126" i="24"/>
  <c r="K126" i="24"/>
  <c r="O126" i="24"/>
  <c r="S126" i="24"/>
  <c r="M122" i="20"/>
  <c r="M121" i="20"/>
  <c r="M120" i="20"/>
  <c r="M119" i="20"/>
  <c r="M118" i="20"/>
  <c r="M117" i="20"/>
  <c r="M116" i="20"/>
  <c r="M114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6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4" i="20"/>
  <c r="M13" i="20"/>
  <c r="M12" i="20"/>
  <c r="M11" i="20"/>
  <c r="M10" i="20"/>
  <c r="M9" i="20"/>
  <c r="M8" i="20"/>
  <c r="M7" i="20"/>
  <c r="M6" i="20"/>
  <c r="N67" i="24" l="1"/>
  <c r="R50" i="24"/>
  <c r="AA50" i="24" s="1"/>
  <c r="R67" i="24"/>
  <c r="T66" i="24"/>
  <c r="T67" i="24"/>
  <c r="P66" i="24"/>
  <c r="P67" i="24"/>
  <c r="L66" i="24"/>
  <c r="L67" i="24"/>
  <c r="H66" i="24"/>
  <c r="H67" i="24"/>
  <c r="R10" i="24"/>
  <c r="AA10" i="24" s="1"/>
  <c r="T112" i="24"/>
  <c r="T110" i="24"/>
  <c r="T106" i="24"/>
  <c r="T102" i="24"/>
  <c r="T95" i="24"/>
  <c r="T91" i="24"/>
  <c r="T87" i="24"/>
  <c r="T82" i="24"/>
  <c r="T78" i="24"/>
  <c r="T74" i="24"/>
  <c r="T70" i="24"/>
  <c r="T69" i="24"/>
  <c r="T13" i="24"/>
  <c r="T12" i="24"/>
  <c r="T11" i="24"/>
  <c r="T10" i="24"/>
  <c r="T109" i="24"/>
  <c r="T107" i="24"/>
  <c r="T105" i="24"/>
  <c r="T103" i="24"/>
  <c r="T101" i="24"/>
  <c r="T99" i="24"/>
  <c r="T98" i="24"/>
  <c r="T96" i="24"/>
  <c r="T94" i="24"/>
  <c r="T92" i="24"/>
  <c r="T90" i="24"/>
  <c r="T88" i="24"/>
  <c r="T86" i="24"/>
  <c r="T84" i="24"/>
  <c r="T81" i="24"/>
  <c r="T79" i="24"/>
  <c r="T77" i="24"/>
  <c r="T75" i="24"/>
  <c r="T73" i="24"/>
  <c r="T71" i="24"/>
  <c r="T65" i="24"/>
  <c r="T63" i="24"/>
  <c r="T62" i="24"/>
  <c r="T59" i="24"/>
  <c r="T58" i="24"/>
  <c r="T55" i="24"/>
  <c r="T54" i="24"/>
  <c r="T51" i="24"/>
  <c r="T50" i="24"/>
  <c r="T46" i="24"/>
  <c r="T45" i="24"/>
  <c r="T42" i="24"/>
  <c r="T41" i="24"/>
  <c r="T38" i="24"/>
  <c r="T37" i="24"/>
  <c r="T34" i="24"/>
  <c r="T33" i="24"/>
  <c r="T30" i="24"/>
  <c r="T28" i="24"/>
  <c r="T25" i="24"/>
  <c r="T24" i="24"/>
  <c r="T19" i="24"/>
  <c r="T18" i="24"/>
  <c r="T17" i="24"/>
  <c r="T15" i="24"/>
  <c r="T14" i="24"/>
  <c r="T9" i="24"/>
  <c r="T8" i="24"/>
  <c r="T7" i="24"/>
  <c r="P22" i="24"/>
  <c r="P18" i="24"/>
  <c r="P63" i="24"/>
  <c r="P61" i="24"/>
  <c r="P59" i="24"/>
  <c r="P57" i="24"/>
  <c r="P55" i="24"/>
  <c r="P53" i="24"/>
  <c r="P51" i="24"/>
  <c r="P49" i="24"/>
  <c r="P46" i="24"/>
  <c r="P44" i="24"/>
  <c r="P42" i="24"/>
  <c r="P40" i="24"/>
  <c r="P38" i="24"/>
  <c r="P36" i="24"/>
  <c r="P34" i="24"/>
  <c r="P32" i="24"/>
  <c r="P30" i="24"/>
  <c r="P27" i="24"/>
  <c r="P25" i="24"/>
  <c r="P23" i="24"/>
  <c r="P21" i="24"/>
  <c r="P19" i="24"/>
  <c r="P17" i="24"/>
  <c r="L9" i="24"/>
  <c r="L8" i="24"/>
  <c r="L124" i="24" s="1"/>
  <c r="N122" i="24"/>
  <c r="Z122" i="24" s="1"/>
  <c r="N121" i="24"/>
  <c r="Z121" i="24" s="1"/>
  <c r="N111" i="24"/>
  <c r="Z111" i="24" s="1"/>
  <c r="N90" i="24"/>
  <c r="Z90" i="24" s="1"/>
  <c r="N70" i="24"/>
  <c r="Z70" i="24" s="1"/>
  <c r="N57" i="24"/>
  <c r="Z57" i="24" s="1"/>
  <c r="N53" i="24"/>
  <c r="Z53" i="24" s="1"/>
  <c r="N35" i="24"/>
  <c r="Z35" i="24" s="1"/>
  <c r="N18" i="24"/>
  <c r="Z18" i="24" s="1"/>
  <c r="N69" i="24"/>
  <c r="Z69" i="24" s="1"/>
  <c r="N54" i="24"/>
  <c r="Z54" i="24" s="1"/>
  <c r="N39" i="24"/>
  <c r="Z39" i="24" s="1"/>
  <c r="N10" i="24"/>
  <c r="Z10" i="24" s="1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70" i="24"/>
  <c r="H69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2" i="24"/>
  <c r="H9" i="24"/>
  <c r="H8" i="24"/>
  <c r="H7" i="24"/>
  <c r="H90" i="24"/>
  <c r="H89" i="24"/>
  <c r="H88" i="24"/>
  <c r="H87" i="24"/>
  <c r="H86" i="24"/>
  <c r="H85" i="24"/>
  <c r="H84" i="24"/>
  <c r="H83" i="24" s="1"/>
  <c r="H82" i="24"/>
  <c r="H81" i="24"/>
  <c r="H80" i="24"/>
  <c r="H79" i="24"/>
  <c r="H78" i="24"/>
  <c r="H77" i="24"/>
  <c r="H76" i="24"/>
  <c r="H75" i="24"/>
  <c r="H74" i="24"/>
  <c r="H73" i="24"/>
  <c r="H72" i="24"/>
  <c r="H71" i="24"/>
  <c r="H15" i="24"/>
  <c r="H13" i="24"/>
  <c r="H11" i="24"/>
  <c r="G128" i="24"/>
  <c r="S128" i="24"/>
  <c r="P15" i="24"/>
  <c r="P14" i="24"/>
  <c r="P13" i="24"/>
  <c r="P12" i="24"/>
  <c r="P11" i="24"/>
  <c r="P10" i="24"/>
  <c r="P124" i="24" s="1"/>
  <c r="AA67" i="24"/>
  <c r="N20" i="24"/>
  <c r="Z20" i="24" s="1"/>
  <c r="N66" i="24"/>
  <c r="Z66" i="24" s="1"/>
  <c r="R26" i="24"/>
  <c r="AA26" i="24" s="1"/>
  <c r="R66" i="24"/>
  <c r="AA66" i="24" s="1"/>
  <c r="Z67" i="24"/>
  <c r="N65" i="24"/>
  <c r="Z65" i="24" s="1"/>
  <c r="N61" i="24"/>
  <c r="Z61" i="24" s="1"/>
  <c r="N56" i="24"/>
  <c r="Z56" i="24" s="1"/>
  <c r="N48" i="24"/>
  <c r="Z48" i="24" s="1"/>
  <c r="N47" i="24"/>
  <c r="Z47" i="24" s="1"/>
  <c r="N46" i="24"/>
  <c r="Z46" i="24" s="1"/>
  <c r="N42" i="24"/>
  <c r="Z42" i="24" s="1"/>
  <c r="N26" i="24"/>
  <c r="Z26" i="24" s="1"/>
  <c r="N24" i="24"/>
  <c r="Z24" i="24" s="1"/>
  <c r="L5" i="24"/>
  <c r="N5" i="24"/>
  <c r="Z5" i="24" s="1"/>
  <c r="R5" i="24"/>
  <c r="AA5" i="24" s="1"/>
  <c r="R114" i="24"/>
  <c r="AA114" i="24" s="1"/>
  <c r="R103" i="24"/>
  <c r="AA103" i="24" s="1"/>
  <c r="R70" i="24"/>
  <c r="AA70" i="24" s="1"/>
  <c r="R69" i="24"/>
  <c r="AA69" i="24" s="1"/>
  <c r="R54" i="24"/>
  <c r="AA54" i="24" s="1"/>
  <c r="R53" i="24"/>
  <c r="AA53" i="24" s="1"/>
  <c r="R48" i="24"/>
  <c r="AA48" i="24" s="1"/>
  <c r="R47" i="24"/>
  <c r="AA47" i="24" s="1"/>
  <c r="R46" i="24"/>
  <c r="AA46" i="24" s="1"/>
  <c r="R24" i="24"/>
  <c r="AA24" i="24" s="1"/>
  <c r="R20" i="24"/>
  <c r="AA20" i="24" s="1"/>
  <c r="R18" i="24"/>
  <c r="AA18" i="24" s="1"/>
  <c r="N16" i="24"/>
  <c r="Z16" i="24" s="1"/>
  <c r="R123" i="24"/>
  <c r="AA123" i="24" s="1"/>
  <c r="N123" i="24"/>
  <c r="Z123" i="24" s="1"/>
  <c r="R121" i="24"/>
  <c r="AA121" i="24" s="1"/>
  <c r="T114" i="24"/>
  <c r="P114" i="24"/>
  <c r="L114" i="24"/>
  <c r="H114" i="24"/>
  <c r="R120" i="24"/>
  <c r="AA120" i="24" s="1"/>
  <c r="N120" i="24"/>
  <c r="Z120" i="24" s="1"/>
  <c r="R119" i="24"/>
  <c r="AA119" i="24" s="1"/>
  <c r="N119" i="24"/>
  <c r="Z119" i="24" s="1"/>
  <c r="V118" i="24"/>
  <c r="AB118" i="24" s="1"/>
  <c r="R118" i="24"/>
  <c r="AA118" i="24" s="1"/>
  <c r="N118" i="24"/>
  <c r="Z118" i="24" s="1"/>
  <c r="R117" i="24"/>
  <c r="AA117" i="24" s="1"/>
  <c r="N117" i="24"/>
  <c r="Z117" i="24" s="1"/>
  <c r="R116" i="24"/>
  <c r="AA116" i="24" s="1"/>
  <c r="N116" i="24"/>
  <c r="Z116" i="24" s="1"/>
  <c r="R115" i="24"/>
  <c r="AA115" i="24" s="1"/>
  <c r="N115" i="24"/>
  <c r="Z115" i="24" s="1"/>
  <c r="N114" i="24"/>
  <c r="Z114" i="24" s="1"/>
  <c r="R113" i="24"/>
  <c r="AA113" i="24" s="1"/>
  <c r="N113" i="24"/>
  <c r="Z113" i="24" s="1"/>
  <c r="R112" i="24"/>
  <c r="AA112" i="24" s="1"/>
  <c r="N112" i="24"/>
  <c r="Z112" i="24" s="1"/>
  <c r="R110" i="24"/>
  <c r="AA110" i="24" s="1"/>
  <c r="N110" i="24"/>
  <c r="Z110" i="24" s="1"/>
  <c r="V109" i="24"/>
  <c r="AB109" i="24" s="1"/>
  <c r="R109" i="24"/>
  <c r="AA109" i="24" s="1"/>
  <c r="N109" i="24"/>
  <c r="Z109" i="24" s="1"/>
  <c r="R108" i="24"/>
  <c r="AA108" i="24" s="1"/>
  <c r="N108" i="24"/>
  <c r="Z108" i="24" s="1"/>
  <c r="R107" i="24"/>
  <c r="AA107" i="24" s="1"/>
  <c r="N107" i="24"/>
  <c r="Z107" i="24" s="1"/>
  <c r="R106" i="24"/>
  <c r="AA106" i="24" s="1"/>
  <c r="N106" i="24"/>
  <c r="Z106" i="24" s="1"/>
  <c r="R105" i="24"/>
  <c r="AA105" i="24" s="1"/>
  <c r="N105" i="24"/>
  <c r="Z105" i="24" s="1"/>
  <c r="R104" i="24"/>
  <c r="AA104" i="24" s="1"/>
  <c r="N104" i="24"/>
  <c r="Z104" i="24" s="1"/>
  <c r="N103" i="24"/>
  <c r="Z103" i="24" s="1"/>
  <c r="R102" i="24"/>
  <c r="AA102" i="24" s="1"/>
  <c r="N102" i="24"/>
  <c r="Z102" i="24" s="1"/>
  <c r="R101" i="24"/>
  <c r="AA101" i="24" s="1"/>
  <c r="N101" i="24"/>
  <c r="Z101" i="24" s="1"/>
  <c r="R100" i="24"/>
  <c r="AA100" i="24" s="1"/>
  <c r="N100" i="24"/>
  <c r="Z100" i="24" s="1"/>
  <c r="R99" i="24"/>
  <c r="AA99" i="24" s="1"/>
  <c r="N99" i="24"/>
  <c r="Z99" i="24" s="1"/>
  <c r="T83" i="24"/>
  <c r="P83" i="24"/>
  <c r="L83" i="24"/>
  <c r="R98" i="24"/>
  <c r="AA98" i="24" s="1"/>
  <c r="N98" i="24"/>
  <c r="Z98" i="24" s="1"/>
  <c r="R97" i="24"/>
  <c r="AA97" i="24" s="1"/>
  <c r="N97" i="24"/>
  <c r="Z97" i="24" s="1"/>
  <c r="R96" i="24"/>
  <c r="AA96" i="24" s="1"/>
  <c r="N96" i="24"/>
  <c r="Z96" i="24" s="1"/>
  <c r="R95" i="24"/>
  <c r="AA95" i="24" s="1"/>
  <c r="N95" i="24"/>
  <c r="Z95" i="24" s="1"/>
  <c r="R94" i="24"/>
  <c r="AA94" i="24" s="1"/>
  <c r="N94" i="24"/>
  <c r="Z94" i="24" s="1"/>
  <c r="R93" i="24"/>
  <c r="AA93" i="24" s="1"/>
  <c r="N93" i="24"/>
  <c r="Z93" i="24" s="1"/>
  <c r="R92" i="24"/>
  <c r="AA92" i="24" s="1"/>
  <c r="N92" i="24"/>
  <c r="Z92" i="24" s="1"/>
  <c r="R91" i="24"/>
  <c r="AA91" i="24" s="1"/>
  <c r="N91" i="24"/>
  <c r="Z91" i="24" s="1"/>
  <c r="R90" i="24"/>
  <c r="AA90" i="24" s="1"/>
  <c r="R89" i="24"/>
  <c r="AA89" i="24" s="1"/>
  <c r="N89" i="24"/>
  <c r="Z89" i="24" s="1"/>
  <c r="R88" i="24"/>
  <c r="AA88" i="24" s="1"/>
  <c r="N88" i="24"/>
  <c r="Z88" i="24" s="1"/>
  <c r="R87" i="24"/>
  <c r="AA87" i="24" s="1"/>
  <c r="N87" i="24"/>
  <c r="Z87" i="24" s="1"/>
  <c r="R86" i="24"/>
  <c r="AA86" i="24" s="1"/>
  <c r="N86" i="24"/>
  <c r="Z86" i="24" s="1"/>
  <c r="R85" i="24"/>
  <c r="AA85" i="24" s="1"/>
  <c r="N85" i="24"/>
  <c r="Z85" i="24" s="1"/>
  <c r="J85" i="24"/>
  <c r="Y85" i="24" s="1"/>
  <c r="R84" i="24"/>
  <c r="AA84" i="24" s="1"/>
  <c r="N84" i="24"/>
  <c r="Z84" i="24" s="1"/>
  <c r="R83" i="24"/>
  <c r="AA83" i="24" s="1"/>
  <c r="N83" i="24"/>
  <c r="Z83" i="24" s="1"/>
  <c r="J83" i="24"/>
  <c r="Y83" i="24" s="1"/>
  <c r="N82" i="24"/>
  <c r="Z82" i="24" s="1"/>
  <c r="J82" i="24"/>
  <c r="Y82" i="24" s="1"/>
  <c r="R81" i="24"/>
  <c r="AA81" i="24" s="1"/>
  <c r="N81" i="24"/>
  <c r="Z81" i="24" s="1"/>
  <c r="J81" i="24"/>
  <c r="Y81" i="24" s="1"/>
  <c r="R80" i="24"/>
  <c r="AA80" i="24" s="1"/>
  <c r="N80" i="24"/>
  <c r="Z80" i="24" s="1"/>
  <c r="J80" i="24"/>
  <c r="Y80" i="24" s="1"/>
  <c r="R79" i="24"/>
  <c r="AA79" i="24" s="1"/>
  <c r="N79" i="24"/>
  <c r="Z79" i="24" s="1"/>
  <c r="R78" i="24"/>
  <c r="AA78" i="24" s="1"/>
  <c r="N78" i="24"/>
  <c r="Z78" i="24" s="1"/>
  <c r="R77" i="24"/>
  <c r="AA77" i="24" s="1"/>
  <c r="N77" i="24"/>
  <c r="Z77" i="24" s="1"/>
  <c r="R76" i="24"/>
  <c r="AA76" i="24" s="1"/>
  <c r="N76" i="24"/>
  <c r="Z76" i="24" s="1"/>
  <c r="R75" i="24"/>
  <c r="AA75" i="24" s="1"/>
  <c r="N75" i="24"/>
  <c r="Z75" i="24" s="1"/>
  <c r="R74" i="24"/>
  <c r="AA74" i="24" s="1"/>
  <c r="N74" i="24"/>
  <c r="Z74" i="24" s="1"/>
  <c r="J74" i="24"/>
  <c r="Y74" i="24" s="1"/>
  <c r="R73" i="24"/>
  <c r="AA73" i="24" s="1"/>
  <c r="N73" i="24"/>
  <c r="Z73" i="24" s="1"/>
  <c r="J73" i="24"/>
  <c r="Y73" i="24" s="1"/>
  <c r="R72" i="24"/>
  <c r="AA72" i="24" s="1"/>
  <c r="N72" i="24"/>
  <c r="Z72" i="24" s="1"/>
  <c r="R71" i="24"/>
  <c r="AA71" i="24" s="1"/>
  <c r="N71" i="24"/>
  <c r="Z71" i="24" s="1"/>
  <c r="J71" i="24"/>
  <c r="Y71" i="24" s="1"/>
  <c r="T68" i="24"/>
  <c r="P68" i="24"/>
  <c r="L68" i="24"/>
  <c r="H68" i="24"/>
  <c r="T47" i="24"/>
  <c r="P47" i="24"/>
  <c r="L47" i="24"/>
  <c r="H47" i="24"/>
  <c r="T29" i="24"/>
  <c r="P29" i="24"/>
  <c r="L29" i="24"/>
  <c r="H29" i="24"/>
  <c r="T16" i="24"/>
  <c r="P16" i="24"/>
  <c r="L16" i="24"/>
  <c r="H16" i="24"/>
  <c r="R68" i="24"/>
  <c r="AA68" i="24" s="1"/>
  <c r="N68" i="24"/>
  <c r="Z68" i="24" s="1"/>
  <c r="R65" i="24"/>
  <c r="AA65" i="24" s="1"/>
  <c r="J65" i="24"/>
  <c r="Y65" i="24" s="1"/>
  <c r="R64" i="24"/>
  <c r="AA64" i="24" s="1"/>
  <c r="N64" i="24"/>
  <c r="Z64" i="24" s="1"/>
  <c r="J64" i="24"/>
  <c r="Y64" i="24" s="1"/>
  <c r="R63" i="24"/>
  <c r="AA63" i="24" s="1"/>
  <c r="N63" i="24"/>
  <c r="Z63" i="24" s="1"/>
  <c r="J63" i="24"/>
  <c r="Y63" i="24" s="1"/>
  <c r="R62" i="24"/>
  <c r="AA62" i="24" s="1"/>
  <c r="N62" i="24"/>
  <c r="Z62" i="24" s="1"/>
  <c r="J62" i="24"/>
  <c r="Y62" i="24" s="1"/>
  <c r="R61" i="24"/>
  <c r="AA61" i="24" s="1"/>
  <c r="R60" i="24"/>
  <c r="AA60" i="24" s="1"/>
  <c r="N60" i="24"/>
  <c r="Z60" i="24" s="1"/>
  <c r="J60" i="24"/>
  <c r="Y60" i="24" s="1"/>
  <c r="R59" i="24"/>
  <c r="AA59" i="24" s="1"/>
  <c r="N59" i="24"/>
  <c r="Z59" i="24" s="1"/>
  <c r="R58" i="24"/>
  <c r="AA58" i="24" s="1"/>
  <c r="N58" i="24"/>
  <c r="Z58" i="24" s="1"/>
  <c r="J58" i="24"/>
  <c r="Y58" i="24" s="1"/>
  <c r="R57" i="24"/>
  <c r="AA57" i="24" s="1"/>
  <c r="J57" i="24"/>
  <c r="Y57" i="24" s="1"/>
  <c r="R56" i="24"/>
  <c r="AA56" i="24" s="1"/>
  <c r="R55" i="24"/>
  <c r="AA55" i="24" s="1"/>
  <c r="N55" i="24"/>
  <c r="Z55" i="24" s="1"/>
  <c r="J55" i="24"/>
  <c r="Y55" i="24" s="1"/>
  <c r="V52" i="24"/>
  <c r="AB52" i="24" s="1"/>
  <c r="R52" i="24"/>
  <c r="AA52" i="24" s="1"/>
  <c r="N52" i="24"/>
  <c r="Z52" i="24" s="1"/>
  <c r="J52" i="24"/>
  <c r="Y52" i="24" s="1"/>
  <c r="V51" i="24"/>
  <c r="AB51" i="24" s="1"/>
  <c r="R51" i="24"/>
  <c r="AA51" i="24" s="1"/>
  <c r="N51" i="24"/>
  <c r="Z51" i="24" s="1"/>
  <c r="J51" i="24"/>
  <c r="Y51" i="24" s="1"/>
  <c r="V50" i="24"/>
  <c r="AB50" i="24" s="1"/>
  <c r="N50" i="24"/>
  <c r="Z50" i="24" s="1"/>
  <c r="V49" i="24"/>
  <c r="AB49" i="24" s="1"/>
  <c r="R49" i="24"/>
  <c r="AA49" i="24" s="1"/>
  <c r="N49" i="24"/>
  <c r="Z49" i="24" s="1"/>
  <c r="J49" i="24"/>
  <c r="Y49" i="24" s="1"/>
  <c r="R45" i="24"/>
  <c r="AA45" i="24" s="1"/>
  <c r="N45" i="24"/>
  <c r="Z45" i="24" s="1"/>
  <c r="J45" i="24"/>
  <c r="Y45" i="24" s="1"/>
  <c r="R44" i="24"/>
  <c r="AA44" i="24" s="1"/>
  <c r="N44" i="24"/>
  <c r="Z44" i="24" s="1"/>
  <c r="R43" i="24"/>
  <c r="AA43" i="24" s="1"/>
  <c r="N43" i="24"/>
  <c r="Z43" i="24" s="1"/>
  <c r="J43" i="24"/>
  <c r="Y43" i="24" s="1"/>
  <c r="R42" i="24"/>
  <c r="AA42" i="24" s="1"/>
  <c r="J42" i="24"/>
  <c r="Y42" i="24" s="1"/>
  <c r="R41" i="24"/>
  <c r="AA41" i="24" s="1"/>
  <c r="N41" i="24"/>
  <c r="Z41" i="24" s="1"/>
  <c r="V40" i="24"/>
  <c r="AB40" i="24" s="1"/>
  <c r="R40" i="24"/>
  <c r="AA40" i="24" s="1"/>
  <c r="N40" i="24"/>
  <c r="Z40" i="24" s="1"/>
  <c r="R39" i="24"/>
  <c r="AA39" i="24" s="1"/>
  <c r="R38" i="24"/>
  <c r="AA38" i="24" s="1"/>
  <c r="N38" i="24"/>
  <c r="Z38" i="24" s="1"/>
  <c r="R37" i="24"/>
  <c r="AA37" i="24" s="1"/>
  <c r="N37" i="24"/>
  <c r="Z37" i="24" s="1"/>
  <c r="J37" i="24"/>
  <c r="Y37" i="24" s="1"/>
  <c r="R36" i="24"/>
  <c r="AA36" i="24" s="1"/>
  <c r="N36" i="24"/>
  <c r="Z36" i="24" s="1"/>
  <c r="R35" i="24"/>
  <c r="AA35" i="24" s="1"/>
  <c r="R34" i="24"/>
  <c r="AA34" i="24" s="1"/>
  <c r="N34" i="24"/>
  <c r="Z34" i="24" s="1"/>
  <c r="J34" i="24"/>
  <c r="Y34" i="24" s="1"/>
  <c r="R33" i="24"/>
  <c r="AA33" i="24" s="1"/>
  <c r="N33" i="24"/>
  <c r="Z33" i="24" s="1"/>
  <c r="R32" i="24"/>
  <c r="AA32" i="24" s="1"/>
  <c r="N32" i="24"/>
  <c r="Z32" i="24" s="1"/>
  <c r="J32" i="24"/>
  <c r="Y32" i="24" s="1"/>
  <c r="R31" i="24"/>
  <c r="AA31" i="24" s="1"/>
  <c r="N31" i="24"/>
  <c r="Z31" i="24" s="1"/>
  <c r="R30" i="24"/>
  <c r="AA30" i="24" s="1"/>
  <c r="N30" i="24"/>
  <c r="Z30" i="24" s="1"/>
  <c r="V29" i="24"/>
  <c r="AB29" i="24" s="1"/>
  <c r="R29" i="24"/>
  <c r="AA29" i="24" s="1"/>
  <c r="N29" i="24"/>
  <c r="Z29" i="24" s="1"/>
  <c r="R28" i="24"/>
  <c r="AA28" i="24" s="1"/>
  <c r="N28" i="24"/>
  <c r="Z28" i="24" s="1"/>
  <c r="J28" i="24"/>
  <c r="Y28" i="24" s="1"/>
  <c r="R27" i="24"/>
  <c r="AA27" i="24" s="1"/>
  <c r="N27" i="24"/>
  <c r="Z27" i="24" s="1"/>
  <c r="J26" i="24"/>
  <c r="Y26" i="24" s="1"/>
  <c r="R25" i="24"/>
  <c r="AA25" i="24" s="1"/>
  <c r="N25" i="24"/>
  <c r="Z25" i="24" s="1"/>
  <c r="J25" i="24"/>
  <c r="Y25" i="24" s="1"/>
  <c r="R23" i="24"/>
  <c r="AA23" i="24" s="1"/>
  <c r="N23" i="24"/>
  <c r="Z23" i="24" s="1"/>
  <c r="R22" i="24"/>
  <c r="AA22" i="24" s="1"/>
  <c r="N22" i="24"/>
  <c r="Z22" i="24" s="1"/>
  <c r="R21" i="24"/>
  <c r="AA21" i="24" s="1"/>
  <c r="N21" i="24"/>
  <c r="Z21" i="24" s="1"/>
  <c r="J21" i="24"/>
  <c r="Y21" i="24" s="1"/>
  <c r="R19" i="24"/>
  <c r="AA19" i="24" s="1"/>
  <c r="N19" i="24"/>
  <c r="Z19" i="24" s="1"/>
  <c r="J19" i="24"/>
  <c r="Y19" i="24" s="1"/>
  <c r="R17" i="24"/>
  <c r="AA17" i="24" s="1"/>
  <c r="N17" i="24"/>
  <c r="Z17" i="24" s="1"/>
  <c r="J17" i="24"/>
  <c r="Y17" i="24" s="1"/>
  <c r="R16" i="24"/>
  <c r="AA16" i="24" s="1"/>
  <c r="R15" i="24"/>
  <c r="AA15" i="24" s="1"/>
  <c r="N15" i="24"/>
  <c r="Z15" i="24" s="1"/>
  <c r="J15" i="24"/>
  <c r="Y15" i="24" s="1"/>
  <c r="V14" i="24"/>
  <c r="AB14" i="24" s="1"/>
  <c r="R14" i="24"/>
  <c r="AA14" i="24" s="1"/>
  <c r="N14" i="24"/>
  <c r="Z14" i="24" s="1"/>
  <c r="J14" i="24"/>
  <c r="Y14" i="24" s="1"/>
  <c r="V13" i="24"/>
  <c r="AB13" i="24" s="1"/>
  <c r="R13" i="24"/>
  <c r="AA13" i="24" s="1"/>
  <c r="N13" i="24"/>
  <c r="Z13" i="24" s="1"/>
  <c r="J13" i="24"/>
  <c r="Y13" i="24" s="1"/>
  <c r="R12" i="24"/>
  <c r="AA12" i="24" s="1"/>
  <c r="N12" i="24"/>
  <c r="Z12" i="24" s="1"/>
  <c r="R11" i="24"/>
  <c r="AA11" i="24" s="1"/>
  <c r="T6" i="24"/>
  <c r="P6" i="24"/>
  <c r="L6" i="24"/>
  <c r="H6" i="24"/>
  <c r="V9" i="24"/>
  <c r="AB9" i="24" s="1"/>
  <c r="R9" i="24"/>
  <c r="AA9" i="24" s="1"/>
  <c r="N9" i="24"/>
  <c r="Z9" i="24" s="1"/>
  <c r="J9" i="24"/>
  <c r="Y9" i="24" s="1"/>
  <c r="V8" i="24"/>
  <c r="AB8" i="24" s="1"/>
  <c r="R8" i="24"/>
  <c r="AA8" i="24" s="1"/>
  <c r="N8" i="24"/>
  <c r="Z8" i="24" s="1"/>
  <c r="J8" i="24"/>
  <c r="Y8" i="24" s="1"/>
  <c r="V7" i="24"/>
  <c r="AB7" i="24" s="1"/>
  <c r="R7" i="24"/>
  <c r="AA7" i="24" s="1"/>
  <c r="N7" i="24"/>
  <c r="Z7" i="24" s="1"/>
  <c r="J7" i="24"/>
  <c r="Y7" i="24" s="1"/>
  <c r="V6" i="24"/>
  <c r="AB6" i="24" s="1"/>
  <c r="R6" i="24"/>
  <c r="AA6" i="24" s="1"/>
  <c r="N6" i="24"/>
  <c r="Z6" i="24" s="1"/>
  <c r="J6" i="24"/>
  <c r="Y6" i="24" s="1"/>
  <c r="J11" i="24" l="1"/>
  <c r="Y11" i="24" s="1"/>
  <c r="J67" i="24"/>
  <c r="Y67" i="24" s="1"/>
  <c r="V11" i="24"/>
  <c r="AB11" i="24" s="1"/>
  <c r="V67" i="24"/>
  <c r="H5" i="24"/>
  <c r="H124" i="24"/>
  <c r="V62" i="24"/>
  <c r="AB62" i="24" s="1"/>
  <c r="V63" i="24"/>
  <c r="AB63" i="24" s="1"/>
  <c r="V64" i="24"/>
  <c r="AB64" i="24" s="1"/>
  <c r="V80" i="24"/>
  <c r="AB80" i="24" s="1"/>
  <c r="V81" i="24"/>
  <c r="AB81" i="24" s="1"/>
  <c r="V84" i="24"/>
  <c r="AB84" i="24" s="1"/>
  <c r="V87" i="24"/>
  <c r="AB87" i="24" s="1"/>
  <c r="V92" i="24"/>
  <c r="AB92" i="24" s="1"/>
  <c r="V5" i="24"/>
  <c r="AB5" i="24" s="1"/>
  <c r="T5" i="24"/>
  <c r="T124" i="24"/>
  <c r="U66" i="24" s="1"/>
  <c r="V16" i="24"/>
  <c r="AB16" i="24" s="1"/>
  <c r="V17" i="24"/>
  <c r="AB17" i="24" s="1"/>
  <c r="V25" i="24"/>
  <c r="AB25" i="24" s="1"/>
  <c r="V56" i="24"/>
  <c r="AB56" i="24" s="1"/>
  <c r="V72" i="24"/>
  <c r="AB72" i="24" s="1"/>
  <c r="V73" i="24"/>
  <c r="AB73" i="24" s="1"/>
  <c r="V89" i="24"/>
  <c r="AB89" i="24" s="1"/>
  <c r="V90" i="24"/>
  <c r="AB90" i="24" s="1"/>
  <c r="V95" i="24"/>
  <c r="AB95" i="24" s="1"/>
  <c r="V102" i="24"/>
  <c r="AB102" i="24" s="1"/>
  <c r="V105" i="24"/>
  <c r="AB105" i="24" s="1"/>
  <c r="V111" i="24"/>
  <c r="AB111" i="24" s="1"/>
  <c r="V116" i="24"/>
  <c r="AB116" i="24" s="1"/>
  <c r="V120" i="24"/>
  <c r="AB120" i="24" s="1"/>
  <c r="V121" i="24"/>
  <c r="AB121" i="24" s="1"/>
  <c r="V10" i="24"/>
  <c r="AB10" i="24" s="1"/>
  <c r="P5" i="24"/>
  <c r="Q66" i="24"/>
  <c r="J108" i="24"/>
  <c r="Y108" i="24" s="1"/>
  <c r="J111" i="24"/>
  <c r="Y111" i="24" s="1"/>
  <c r="J113" i="24"/>
  <c r="Y113" i="24" s="1"/>
  <c r="J120" i="24"/>
  <c r="Y120" i="24" s="1"/>
  <c r="J16" i="24"/>
  <c r="Y16" i="24" s="1"/>
  <c r="J20" i="24"/>
  <c r="Y20" i="24" s="1"/>
  <c r="J23" i="24"/>
  <c r="Y23" i="24" s="1"/>
  <c r="J27" i="24"/>
  <c r="Y27" i="24" s="1"/>
  <c r="J29" i="24"/>
  <c r="Y29" i="24" s="1"/>
  <c r="J31" i="24"/>
  <c r="Y31" i="24" s="1"/>
  <c r="J33" i="24"/>
  <c r="Y33" i="24" s="1"/>
  <c r="J35" i="24"/>
  <c r="Y35" i="24" s="1"/>
  <c r="J36" i="24"/>
  <c r="Y36" i="24" s="1"/>
  <c r="J38" i="24"/>
  <c r="Y38" i="24" s="1"/>
  <c r="J40" i="24"/>
  <c r="Y40" i="24" s="1"/>
  <c r="J41" i="24"/>
  <c r="Y41" i="24" s="1"/>
  <c r="J44" i="24"/>
  <c r="Y44" i="24" s="1"/>
  <c r="J46" i="24"/>
  <c r="Y46" i="24" s="1"/>
  <c r="J56" i="24"/>
  <c r="Y56" i="24" s="1"/>
  <c r="J59" i="24"/>
  <c r="Y59" i="24" s="1"/>
  <c r="J68" i="24"/>
  <c r="Y68" i="24" s="1"/>
  <c r="J77" i="24"/>
  <c r="Y77" i="24" s="1"/>
  <c r="J87" i="24"/>
  <c r="Y87" i="24" s="1"/>
  <c r="J89" i="24"/>
  <c r="Y89" i="24" s="1"/>
  <c r="J92" i="24"/>
  <c r="Y92" i="24" s="1"/>
  <c r="J93" i="24"/>
  <c r="Y93" i="24" s="1"/>
  <c r="J97" i="24"/>
  <c r="Y97" i="24" s="1"/>
  <c r="J54" i="24"/>
  <c r="Y54" i="24" s="1"/>
  <c r="J50" i="24"/>
  <c r="Y50" i="24" s="1"/>
  <c r="J22" i="24"/>
  <c r="Y22" i="24" s="1"/>
  <c r="J99" i="24"/>
  <c r="Y99" i="24" s="1"/>
  <c r="J101" i="24"/>
  <c r="Y101" i="24" s="1"/>
  <c r="J103" i="24"/>
  <c r="Y103" i="24" s="1"/>
  <c r="J105" i="24"/>
  <c r="Y105" i="24" s="1"/>
  <c r="J106" i="24"/>
  <c r="Y106" i="24" s="1"/>
  <c r="J30" i="24"/>
  <c r="Y30" i="24" s="1"/>
  <c r="J47" i="24"/>
  <c r="Y47" i="24" s="1"/>
  <c r="J18" i="24"/>
  <c r="Y18" i="24" s="1"/>
  <c r="J102" i="24"/>
  <c r="Y102" i="24" s="1"/>
  <c r="J70" i="24"/>
  <c r="Y70" i="24" s="1"/>
  <c r="J75" i="24"/>
  <c r="Y75" i="24" s="1"/>
  <c r="J78" i="24"/>
  <c r="Y78" i="24" s="1"/>
  <c r="J86" i="24"/>
  <c r="Y86" i="24" s="1"/>
  <c r="J94" i="24"/>
  <c r="Y94" i="24" s="1"/>
  <c r="J96" i="24"/>
  <c r="Y96" i="24" s="1"/>
  <c r="J98" i="24"/>
  <c r="Y98" i="24" s="1"/>
  <c r="J100" i="24"/>
  <c r="Y100" i="24" s="1"/>
  <c r="J107" i="24"/>
  <c r="Y107" i="24" s="1"/>
  <c r="J5" i="24"/>
  <c r="Y5" i="24" s="1"/>
  <c r="J48" i="24"/>
  <c r="Y48" i="24" s="1"/>
  <c r="J61" i="24"/>
  <c r="Y61" i="24" s="1"/>
  <c r="J24" i="24"/>
  <c r="Y24" i="24" s="1"/>
  <c r="J39" i="24"/>
  <c r="Y39" i="24" s="1"/>
  <c r="J66" i="24"/>
  <c r="Y66" i="24" s="1"/>
  <c r="J53" i="24"/>
  <c r="Y53" i="24" s="1"/>
  <c r="J69" i="24"/>
  <c r="Y69" i="24" s="1"/>
  <c r="J115" i="24"/>
  <c r="Y115" i="24" s="1"/>
  <c r="J10" i="24"/>
  <c r="Y10" i="24" s="1"/>
  <c r="J72" i="24"/>
  <c r="Y72" i="24" s="1"/>
  <c r="J109" i="24"/>
  <c r="Y109" i="24" s="1"/>
  <c r="J118" i="24"/>
  <c r="Y118" i="24" s="1"/>
  <c r="J12" i="24"/>
  <c r="Y12" i="24" s="1"/>
  <c r="J76" i="24"/>
  <c r="Y76" i="24" s="1"/>
  <c r="J88" i="24"/>
  <c r="Y88" i="24" s="1"/>
  <c r="J95" i="24"/>
  <c r="Y95" i="24" s="1"/>
  <c r="J104" i="24"/>
  <c r="Y104" i="24" s="1"/>
  <c r="J110" i="24"/>
  <c r="Y110" i="24" s="1"/>
  <c r="J114" i="24"/>
  <c r="Y114" i="24" s="1"/>
  <c r="J117" i="24"/>
  <c r="Y117" i="24" s="1"/>
  <c r="J119" i="24"/>
  <c r="Y119" i="24" s="1"/>
  <c r="J122" i="24"/>
  <c r="Y122" i="24" s="1"/>
  <c r="J79" i="24"/>
  <c r="Y79" i="24" s="1"/>
  <c r="J84" i="24"/>
  <c r="Y84" i="24" s="1"/>
  <c r="J90" i="24"/>
  <c r="Y90" i="24" s="1"/>
  <c r="J91" i="24"/>
  <c r="Y91" i="24" s="1"/>
  <c r="J112" i="24"/>
  <c r="Y112" i="24" s="1"/>
  <c r="J116" i="24"/>
  <c r="Y116" i="24" s="1"/>
  <c r="J121" i="24"/>
  <c r="Y121" i="24" s="1"/>
  <c r="J123" i="24"/>
  <c r="Y123" i="24" s="1"/>
  <c r="V18" i="24"/>
  <c r="AB18" i="24" s="1"/>
  <c r="V19" i="24"/>
  <c r="AB19" i="24" s="1"/>
  <c r="V20" i="24"/>
  <c r="AB20" i="24" s="1"/>
  <c r="V21" i="24"/>
  <c r="AB21" i="24" s="1"/>
  <c r="V27" i="24"/>
  <c r="AB27" i="24" s="1"/>
  <c r="V30" i="24"/>
  <c r="AB30" i="24" s="1"/>
  <c r="V31" i="24"/>
  <c r="AB31" i="24" s="1"/>
  <c r="V32" i="24"/>
  <c r="AB32" i="24" s="1"/>
  <c r="V33" i="24"/>
  <c r="AB33" i="24" s="1"/>
  <c r="V34" i="24"/>
  <c r="AB34" i="24" s="1"/>
  <c r="V38" i="24"/>
  <c r="AB38" i="24" s="1"/>
  <c r="V45" i="24"/>
  <c r="AB45" i="24" s="1"/>
  <c r="V57" i="24"/>
  <c r="AB57" i="24" s="1"/>
  <c r="V58" i="24"/>
  <c r="AB58" i="24" s="1"/>
  <c r="V59" i="24"/>
  <c r="AB59" i="24" s="1"/>
  <c r="V60" i="24"/>
  <c r="AB60" i="24" s="1"/>
  <c r="V71" i="24"/>
  <c r="AB71" i="24" s="1"/>
  <c r="V82" i="24"/>
  <c r="AB82" i="24" s="1"/>
  <c r="V83" i="24"/>
  <c r="AB83" i="24" s="1"/>
  <c r="V94" i="24"/>
  <c r="AB94" i="24" s="1"/>
  <c r="V97" i="24"/>
  <c r="AB97" i="24" s="1"/>
  <c r="V98" i="24"/>
  <c r="AB98" i="24" s="1"/>
  <c r="V99" i="24"/>
  <c r="AB99" i="24" s="1"/>
  <c r="V107" i="24"/>
  <c r="AB107" i="24" s="1"/>
  <c r="V108" i="24"/>
  <c r="AB108" i="24" s="1"/>
  <c r="V112" i="24"/>
  <c r="AB112" i="24" s="1"/>
  <c r="V113" i="24"/>
  <c r="AB113" i="24" s="1"/>
  <c r="V114" i="24"/>
  <c r="AB114" i="24" s="1"/>
  <c r="V117" i="24"/>
  <c r="AB117" i="24" s="1"/>
  <c r="V12" i="24"/>
  <c r="AB12" i="24" s="1"/>
  <c r="V66" i="24"/>
  <c r="AB66" i="24" s="1"/>
  <c r="V22" i="24"/>
  <c r="AB22" i="24" s="1"/>
  <c r="V24" i="24"/>
  <c r="AB24" i="24" s="1"/>
  <c r="V28" i="24"/>
  <c r="AB28" i="24" s="1"/>
  <c r="V35" i="24"/>
  <c r="AB35" i="24" s="1"/>
  <c r="V37" i="24"/>
  <c r="AB37" i="24" s="1"/>
  <c r="V39" i="24"/>
  <c r="AB39" i="24" s="1"/>
  <c r="V42" i="24"/>
  <c r="AB42" i="24" s="1"/>
  <c r="V44" i="24"/>
  <c r="AB44" i="24" s="1"/>
  <c r="V47" i="24"/>
  <c r="AB47" i="24" s="1"/>
  <c r="V55" i="24"/>
  <c r="AB55" i="24" s="1"/>
  <c r="V61" i="24"/>
  <c r="AB61" i="24" s="1"/>
  <c r="AB67" i="24"/>
  <c r="V69" i="24"/>
  <c r="AB69" i="24" s="1"/>
  <c r="V75" i="24"/>
  <c r="AB75" i="24" s="1"/>
  <c r="V76" i="24"/>
  <c r="AB76" i="24" s="1"/>
  <c r="V78" i="24"/>
  <c r="AB78" i="24" s="1"/>
  <c r="V79" i="24"/>
  <c r="AB79" i="24" s="1"/>
  <c r="V86" i="24"/>
  <c r="AB86" i="24" s="1"/>
  <c r="V88" i="24"/>
  <c r="AB88" i="24" s="1"/>
  <c r="V91" i="24"/>
  <c r="AB91" i="24" s="1"/>
  <c r="V101" i="24"/>
  <c r="AB101" i="24" s="1"/>
  <c r="V104" i="24"/>
  <c r="AB104" i="24" s="1"/>
  <c r="V115" i="24"/>
  <c r="AB115" i="24" s="1"/>
  <c r="V123" i="24"/>
  <c r="AB123" i="24" s="1"/>
  <c r="V15" i="24"/>
  <c r="AB15" i="24" s="1"/>
  <c r="V23" i="24"/>
  <c r="AB23" i="24" s="1"/>
  <c r="V26" i="24"/>
  <c r="AB26" i="24" s="1"/>
  <c r="V36" i="24"/>
  <c r="AB36" i="24" s="1"/>
  <c r="V41" i="24"/>
  <c r="AB41" i="24" s="1"/>
  <c r="V43" i="24"/>
  <c r="AB43" i="24" s="1"/>
  <c r="V46" i="24"/>
  <c r="AB46" i="24" s="1"/>
  <c r="V48" i="24"/>
  <c r="AB48" i="24" s="1"/>
  <c r="V53" i="24"/>
  <c r="AB53" i="24" s="1"/>
  <c r="V54" i="24"/>
  <c r="AB54" i="24" s="1"/>
  <c r="V65" i="24"/>
  <c r="AB65" i="24" s="1"/>
  <c r="V68" i="24"/>
  <c r="AB68" i="24" s="1"/>
  <c r="V70" i="24"/>
  <c r="AB70" i="24" s="1"/>
  <c r="V74" i="24"/>
  <c r="AB74" i="24" s="1"/>
  <c r="V77" i="24"/>
  <c r="AB77" i="24" s="1"/>
  <c r="V85" i="24"/>
  <c r="AB85" i="24" s="1"/>
  <c r="V93" i="24"/>
  <c r="AB93" i="24" s="1"/>
  <c r="V96" i="24"/>
  <c r="AB96" i="24" s="1"/>
  <c r="V100" i="24"/>
  <c r="AB100" i="24" s="1"/>
  <c r="V106" i="24"/>
  <c r="AB106" i="24" s="1"/>
  <c r="V119" i="24"/>
  <c r="AB119" i="24" s="1"/>
  <c r="V103" i="24"/>
  <c r="AB103" i="24" s="1"/>
  <c r="V110" i="24"/>
  <c r="AB110" i="24" s="1"/>
  <c r="V122" i="24"/>
  <c r="AB122" i="24" s="1"/>
  <c r="I66" i="24"/>
  <c r="D129" i="24"/>
  <c r="E66" i="24"/>
  <c r="E57" i="24"/>
  <c r="E23" i="24"/>
  <c r="E92" i="24"/>
  <c r="D128" i="24"/>
  <c r="F67" i="24" s="1"/>
  <c r="E40" i="24"/>
  <c r="E75" i="24"/>
  <c r="E108" i="24"/>
  <c r="E14" i="24"/>
  <c r="E32" i="24"/>
  <c r="E49" i="24"/>
  <c r="E65" i="24"/>
  <c r="E84" i="24"/>
  <c r="E100" i="24"/>
  <c r="E117" i="24"/>
  <c r="E10" i="24"/>
  <c r="E19" i="24"/>
  <c r="E27" i="24"/>
  <c r="E36" i="24"/>
  <c r="E44" i="24"/>
  <c r="E53" i="24"/>
  <c r="E61" i="24"/>
  <c r="E71" i="24"/>
  <c r="E79" i="24"/>
  <c r="E88" i="24"/>
  <c r="E96" i="24"/>
  <c r="E104" i="24"/>
  <c r="E112" i="24"/>
  <c r="E121" i="24"/>
  <c r="E8" i="24"/>
  <c r="E12" i="24"/>
  <c r="E17" i="24"/>
  <c r="E21" i="24"/>
  <c r="E25" i="24"/>
  <c r="E30" i="24"/>
  <c r="E34" i="24"/>
  <c r="E38" i="24"/>
  <c r="E42" i="24"/>
  <c r="E46" i="24"/>
  <c r="E51" i="24"/>
  <c r="E55" i="24"/>
  <c r="E59" i="24"/>
  <c r="E63" i="24"/>
  <c r="E69" i="24"/>
  <c r="E73" i="24"/>
  <c r="E77" i="24"/>
  <c r="E81" i="24"/>
  <c r="E86" i="24"/>
  <c r="E90" i="24"/>
  <c r="E94" i="24"/>
  <c r="E98" i="24"/>
  <c r="E102" i="24"/>
  <c r="E106" i="24"/>
  <c r="E110" i="24"/>
  <c r="E115" i="24"/>
  <c r="E119" i="24"/>
  <c r="E123" i="24"/>
  <c r="E7" i="24"/>
  <c r="E9" i="24"/>
  <c r="E11" i="24"/>
  <c r="E13" i="24"/>
  <c r="E15" i="24"/>
  <c r="E18" i="24"/>
  <c r="E20" i="24"/>
  <c r="E22" i="24"/>
  <c r="E24" i="24"/>
  <c r="E26" i="24"/>
  <c r="E28" i="24"/>
  <c r="E31" i="24"/>
  <c r="E33" i="24"/>
  <c r="E35" i="24"/>
  <c r="E37" i="24"/>
  <c r="E39" i="24"/>
  <c r="E41" i="24"/>
  <c r="E43" i="24"/>
  <c r="E45" i="24"/>
  <c r="E48" i="24"/>
  <c r="E50" i="24"/>
  <c r="E52" i="24"/>
  <c r="E54" i="24"/>
  <c r="E56" i="24"/>
  <c r="E58" i="24"/>
  <c r="E60" i="24"/>
  <c r="E62" i="24"/>
  <c r="E64" i="24"/>
  <c r="E67" i="24"/>
  <c r="E70" i="24"/>
  <c r="E72" i="24"/>
  <c r="E74" i="24"/>
  <c r="E76" i="24"/>
  <c r="E78" i="24"/>
  <c r="E80" i="24"/>
  <c r="E82" i="24"/>
  <c r="E85" i="24"/>
  <c r="E87" i="24"/>
  <c r="E89" i="24"/>
  <c r="E91" i="24"/>
  <c r="E93" i="24"/>
  <c r="E95" i="24"/>
  <c r="E97" i="24"/>
  <c r="E99" i="24"/>
  <c r="E101" i="24"/>
  <c r="E103" i="24"/>
  <c r="E105" i="24"/>
  <c r="E107" i="24"/>
  <c r="E109" i="24"/>
  <c r="E111" i="24"/>
  <c r="E113" i="24"/>
  <c r="E116" i="24"/>
  <c r="E118" i="24"/>
  <c r="E120" i="24"/>
  <c r="E122" i="24"/>
  <c r="D126" i="24"/>
  <c r="M66" i="24"/>
  <c r="F5" i="24"/>
  <c r="X5" i="24" s="1"/>
  <c r="AC5" i="24" s="1"/>
  <c r="W5" i="24" s="1"/>
  <c r="F9" i="24"/>
  <c r="X9" i="24" s="1"/>
  <c r="AC9" i="24" s="1"/>
  <c r="W9" i="24" s="1"/>
  <c r="F13" i="24"/>
  <c r="X13" i="24" s="1"/>
  <c r="AC13" i="24" s="1"/>
  <c r="W13" i="24" s="1"/>
  <c r="F17" i="24"/>
  <c r="X17" i="24" s="1"/>
  <c r="AC17" i="24" s="1"/>
  <c r="W17" i="24" s="1"/>
  <c r="F21" i="24"/>
  <c r="X21" i="24" s="1"/>
  <c r="AC21" i="24" s="1"/>
  <c r="W21" i="24" s="1"/>
  <c r="F25" i="24"/>
  <c r="X25" i="24" s="1"/>
  <c r="AC25" i="24" s="1"/>
  <c r="W25" i="24" s="1"/>
  <c r="F29" i="24"/>
  <c r="X29" i="24" s="1"/>
  <c r="AC29" i="24" s="1"/>
  <c r="W29" i="24" s="1"/>
  <c r="F33" i="24"/>
  <c r="X33" i="24" s="1"/>
  <c r="AC33" i="24" s="1"/>
  <c r="W33" i="24" s="1"/>
  <c r="F37" i="24"/>
  <c r="X37" i="24" s="1"/>
  <c r="AC37" i="24" s="1"/>
  <c r="W37" i="24" s="1"/>
  <c r="F41" i="24"/>
  <c r="X41" i="24" s="1"/>
  <c r="AC41" i="24" s="1"/>
  <c r="W41" i="24" s="1"/>
  <c r="F45" i="24"/>
  <c r="X45" i="24" s="1"/>
  <c r="AC45" i="24" s="1"/>
  <c r="W45" i="24" s="1"/>
  <c r="F49" i="24"/>
  <c r="X49" i="24" s="1"/>
  <c r="AC49" i="24" s="1"/>
  <c r="W49" i="24" s="1"/>
  <c r="F53" i="24"/>
  <c r="X53" i="24" s="1"/>
  <c r="AC53" i="24" s="1"/>
  <c r="W53" i="24" s="1"/>
  <c r="F57" i="24"/>
  <c r="X57" i="24" s="1"/>
  <c r="AC57" i="24" s="1"/>
  <c r="W57" i="24" s="1"/>
  <c r="F61" i="24"/>
  <c r="X61" i="24" s="1"/>
  <c r="AC61" i="24" s="1"/>
  <c r="W61" i="24" s="1"/>
  <c r="F65" i="24"/>
  <c r="X65" i="24" s="1"/>
  <c r="AC65" i="24" s="1"/>
  <c r="W65" i="24" s="1"/>
  <c r="F70" i="24"/>
  <c r="X70" i="24" s="1"/>
  <c r="AC70" i="24" s="1"/>
  <c r="W70" i="24" s="1"/>
  <c r="F74" i="24"/>
  <c r="X74" i="24" s="1"/>
  <c r="AC74" i="24" s="1"/>
  <c r="W74" i="24" s="1"/>
  <c r="F78" i="24"/>
  <c r="X78" i="24" s="1"/>
  <c r="AC78" i="24" s="1"/>
  <c r="W78" i="24" s="1"/>
  <c r="F82" i="24"/>
  <c r="X82" i="24" s="1"/>
  <c r="AC82" i="24" s="1"/>
  <c r="W82" i="24" s="1"/>
  <c r="F86" i="24"/>
  <c r="X86" i="24" s="1"/>
  <c r="AC86" i="24" s="1"/>
  <c r="W86" i="24" s="1"/>
  <c r="F90" i="24"/>
  <c r="X90" i="24" s="1"/>
  <c r="AC90" i="24" s="1"/>
  <c r="W90" i="24" s="1"/>
  <c r="F94" i="24"/>
  <c r="X94" i="24" s="1"/>
  <c r="AC94" i="24" s="1"/>
  <c r="W94" i="24" s="1"/>
  <c r="F98" i="24"/>
  <c r="X98" i="24" s="1"/>
  <c r="AC98" i="24" s="1"/>
  <c r="W98" i="24" s="1"/>
  <c r="F102" i="24"/>
  <c r="X102" i="24" s="1"/>
  <c r="AC102" i="24" s="1"/>
  <c r="W102" i="24" s="1"/>
  <c r="F106" i="24"/>
  <c r="X106" i="24" s="1"/>
  <c r="AC106" i="24" s="1"/>
  <c r="W106" i="24" s="1"/>
  <c r="F110" i="24"/>
  <c r="X110" i="24" s="1"/>
  <c r="AC110" i="24" s="1"/>
  <c r="W110" i="24" s="1"/>
  <c r="F114" i="24"/>
  <c r="X114" i="24" s="1"/>
  <c r="AC114" i="24" s="1"/>
  <c r="W114" i="24" s="1"/>
  <c r="F118" i="24"/>
  <c r="X118" i="24" s="1"/>
  <c r="AC118" i="24" s="1"/>
  <c r="W118" i="24" s="1"/>
  <c r="F122" i="24"/>
  <c r="X122" i="24" s="1"/>
  <c r="AC122" i="24" s="1"/>
  <c r="W122" i="24" s="1"/>
  <c r="I123" i="24"/>
  <c r="I121" i="24"/>
  <c r="I119" i="24"/>
  <c r="I117" i="24"/>
  <c r="I115" i="24"/>
  <c r="I112" i="24"/>
  <c r="I110" i="24"/>
  <c r="I108" i="24"/>
  <c r="I106" i="24"/>
  <c r="I104" i="24"/>
  <c r="I102" i="24"/>
  <c r="I100" i="24"/>
  <c r="I98" i="24"/>
  <c r="I96" i="24"/>
  <c r="I94" i="24"/>
  <c r="I92" i="24"/>
  <c r="I90" i="24"/>
  <c r="I88" i="24"/>
  <c r="I86" i="24"/>
  <c r="I84" i="24"/>
  <c r="I81" i="24"/>
  <c r="I79" i="24"/>
  <c r="I77" i="24"/>
  <c r="I75" i="24"/>
  <c r="I73" i="24"/>
  <c r="I71" i="24"/>
  <c r="I69" i="24"/>
  <c r="I65" i="24"/>
  <c r="I63" i="24"/>
  <c r="I61" i="24"/>
  <c r="I59" i="24"/>
  <c r="I57" i="24"/>
  <c r="I55" i="24"/>
  <c r="I53" i="24"/>
  <c r="I51" i="24"/>
  <c r="I49" i="24"/>
  <c r="I46" i="24"/>
  <c r="I44" i="24"/>
  <c r="I42" i="24"/>
  <c r="I40" i="24"/>
  <c r="I38" i="24"/>
  <c r="I36" i="24"/>
  <c r="I34" i="24"/>
  <c r="I32" i="24"/>
  <c r="I30" i="24"/>
  <c r="I27" i="24"/>
  <c r="I25" i="24"/>
  <c r="I23" i="24"/>
  <c r="I21" i="24"/>
  <c r="I19" i="24"/>
  <c r="I17" i="24"/>
  <c r="I14" i="24"/>
  <c r="I12" i="24"/>
  <c r="I10" i="24"/>
  <c r="I8" i="24"/>
  <c r="M123" i="24"/>
  <c r="M121" i="24"/>
  <c r="M119" i="24"/>
  <c r="M117" i="24"/>
  <c r="M115" i="24"/>
  <c r="M112" i="24"/>
  <c r="M110" i="24"/>
  <c r="M108" i="24"/>
  <c r="M106" i="24"/>
  <c r="M104" i="24"/>
  <c r="M102" i="24"/>
  <c r="M100" i="24"/>
  <c r="M98" i="24"/>
  <c r="M96" i="24"/>
  <c r="M94" i="24"/>
  <c r="M92" i="24"/>
  <c r="M90" i="24"/>
  <c r="M89" i="24"/>
  <c r="M88" i="24"/>
  <c r="M87" i="24"/>
  <c r="M86" i="24"/>
  <c r="M85" i="24"/>
  <c r="M84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7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5" i="24"/>
  <c r="M14" i="24"/>
  <c r="M13" i="24"/>
  <c r="M12" i="24"/>
  <c r="M11" i="24"/>
  <c r="M10" i="24"/>
  <c r="M9" i="24"/>
  <c r="M8" i="24"/>
  <c r="M7" i="24"/>
  <c r="Q123" i="24"/>
  <c r="Q122" i="24"/>
  <c r="Q121" i="24"/>
  <c r="Q120" i="24"/>
  <c r="Q119" i="24"/>
  <c r="Q118" i="24"/>
  <c r="Q117" i="24"/>
  <c r="Q116" i="24"/>
  <c r="Q115" i="24"/>
  <c r="Q113" i="24"/>
  <c r="Q112" i="24"/>
  <c r="Q111" i="24"/>
  <c r="Q110" i="24"/>
  <c r="Q109" i="24"/>
  <c r="Q108" i="24"/>
  <c r="Q107" i="24"/>
  <c r="Q106" i="24"/>
  <c r="Q105" i="24"/>
  <c r="Q104" i="24"/>
  <c r="Q103" i="24"/>
  <c r="Q102" i="24"/>
  <c r="Q101" i="24"/>
  <c r="Q100" i="24"/>
  <c r="Q99" i="24"/>
  <c r="Q98" i="24"/>
  <c r="Q97" i="24"/>
  <c r="Q96" i="24"/>
  <c r="Q95" i="24"/>
  <c r="Q94" i="24"/>
  <c r="Q93" i="24"/>
  <c r="Q92" i="24"/>
  <c r="Q91" i="24"/>
  <c r="Q90" i="24"/>
  <c r="Q89" i="24"/>
  <c r="Q88" i="24"/>
  <c r="Q87" i="24"/>
  <c r="Q86" i="24"/>
  <c r="Q85" i="24"/>
  <c r="Q84" i="24"/>
  <c r="Q82" i="24"/>
  <c r="Q81" i="24"/>
  <c r="Q80" i="24"/>
  <c r="Q79" i="24"/>
  <c r="Q78" i="24"/>
  <c r="Q77" i="24"/>
  <c r="Q76" i="24"/>
  <c r="Q75" i="24"/>
  <c r="Q74" i="24"/>
  <c r="Q73" i="24"/>
  <c r="Q72" i="24"/>
  <c r="Q71" i="24"/>
  <c r="Q70" i="24"/>
  <c r="Q69" i="24"/>
  <c r="Q67" i="24"/>
  <c r="Q65" i="24"/>
  <c r="Q64" i="24"/>
  <c r="Q63" i="24"/>
  <c r="Q62" i="24"/>
  <c r="Q61" i="24"/>
  <c r="Q60" i="24"/>
  <c r="Q59" i="24"/>
  <c r="Q58" i="24"/>
  <c r="Q57" i="24"/>
  <c r="Q56" i="24"/>
  <c r="Q55" i="24"/>
  <c r="Q54" i="24"/>
  <c r="Q53" i="24"/>
  <c r="Q52" i="24"/>
  <c r="Q51" i="24"/>
  <c r="Q50" i="24"/>
  <c r="Q49" i="24"/>
  <c r="Q48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5" i="24"/>
  <c r="Q14" i="24"/>
  <c r="Q13" i="24"/>
  <c r="Q12" i="24"/>
  <c r="Q11" i="24"/>
  <c r="Q10" i="24"/>
  <c r="Q9" i="24"/>
  <c r="Q8" i="24"/>
  <c r="Q7" i="24"/>
  <c r="U123" i="24"/>
  <c r="U122" i="24"/>
  <c r="U121" i="24"/>
  <c r="U120" i="24"/>
  <c r="U119" i="24"/>
  <c r="U118" i="24"/>
  <c r="U117" i="24"/>
  <c r="U116" i="24"/>
  <c r="U115" i="24"/>
  <c r="U113" i="24"/>
  <c r="U112" i="24"/>
  <c r="U111" i="24"/>
  <c r="U110" i="24"/>
  <c r="U109" i="24"/>
  <c r="U108" i="24"/>
  <c r="U107" i="24"/>
  <c r="U106" i="24"/>
  <c r="U105" i="24"/>
  <c r="U104" i="24"/>
  <c r="U103" i="24"/>
  <c r="U102" i="24"/>
  <c r="U101" i="24"/>
  <c r="U100" i="24"/>
  <c r="U99" i="24"/>
  <c r="U98" i="24"/>
  <c r="U97" i="24"/>
  <c r="U96" i="24"/>
  <c r="U95" i="24"/>
  <c r="U94" i="24"/>
  <c r="U93" i="24"/>
  <c r="U92" i="24"/>
  <c r="U91" i="24"/>
  <c r="U90" i="24"/>
  <c r="U89" i="24"/>
  <c r="U88" i="24"/>
  <c r="U87" i="24"/>
  <c r="U86" i="24"/>
  <c r="U85" i="24"/>
  <c r="U84" i="24"/>
  <c r="U82" i="24"/>
  <c r="U81" i="24"/>
  <c r="U80" i="24"/>
  <c r="U79" i="24"/>
  <c r="U78" i="24"/>
  <c r="U77" i="24"/>
  <c r="U76" i="24"/>
  <c r="U75" i="24"/>
  <c r="U74" i="24"/>
  <c r="U73" i="24"/>
  <c r="U72" i="24"/>
  <c r="U71" i="24"/>
  <c r="U70" i="24"/>
  <c r="U69" i="24"/>
  <c r="U67" i="24"/>
  <c r="U65" i="24"/>
  <c r="U64" i="24"/>
  <c r="U63" i="24"/>
  <c r="U62" i="24"/>
  <c r="U61" i="24"/>
  <c r="U60" i="24"/>
  <c r="U59" i="24"/>
  <c r="U58" i="24"/>
  <c r="U57" i="24"/>
  <c r="U56" i="24"/>
  <c r="U55" i="24"/>
  <c r="U54" i="24"/>
  <c r="U53" i="24"/>
  <c r="U52" i="24"/>
  <c r="U51" i="24"/>
  <c r="U50" i="24"/>
  <c r="U49" i="24"/>
  <c r="U48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5" i="24"/>
  <c r="U14" i="24"/>
  <c r="U13" i="24"/>
  <c r="U12" i="24"/>
  <c r="U11" i="24"/>
  <c r="U10" i="24"/>
  <c r="U9" i="24"/>
  <c r="U8" i="24"/>
  <c r="U7" i="24"/>
  <c r="M91" i="24" l="1"/>
  <c r="M93" i="24"/>
  <c r="M95" i="24"/>
  <c r="M97" i="24"/>
  <c r="M99" i="24"/>
  <c r="M101" i="24"/>
  <c r="M103" i="24"/>
  <c r="M105" i="24"/>
  <c r="M107" i="24"/>
  <c r="M109" i="24"/>
  <c r="M111" i="24"/>
  <c r="M113" i="24"/>
  <c r="M116" i="24"/>
  <c r="M118" i="24"/>
  <c r="M120" i="24"/>
  <c r="M122" i="24"/>
  <c r="I7" i="24"/>
  <c r="I9" i="24"/>
  <c r="I11" i="24"/>
  <c r="I13" i="24"/>
  <c r="I15" i="24"/>
  <c r="I18" i="24"/>
  <c r="I20" i="24"/>
  <c r="I22" i="24"/>
  <c r="I24" i="24"/>
  <c r="I26" i="24"/>
  <c r="I28" i="24"/>
  <c r="I31" i="24"/>
  <c r="I33" i="24"/>
  <c r="I35" i="24"/>
  <c r="I37" i="24"/>
  <c r="I39" i="24"/>
  <c r="I41" i="24"/>
  <c r="I43" i="24"/>
  <c r="I45" i="24"/>
  <c r="I48" i="24"/>
  <c r="I50" i="24"/>
  <c r="I52" i="24"/>
  <c r="I54" i="24"/>
  <c r="I56" i="24"/>
  <c r="I58" i="24"/>
  <c r="I60" i="24"/>
  <c r="I62" i="24"/>
  <c r="I64" i="24"/>
  <c r="I67" i="24"/>
  <c r="I70" i="24"/>
  <c r="I72" i="24"/>
  <c r="I74" i="24"/>
  <c r="I76" i="24"/>
  <c r="I78" i="24"/>
  <c r="I80" i="24"/>
  <c r="I82" i="24"/>
  <c r="I85" i="24"/>
  <c r="I87" i="24"/>
  <c r="I89" i="24"/>
  <c r="I91" i="24"/>
  <c r="I93" i="24"/>
  <c r="I95" i="24"/>
  <c r="I97" i="24"/>
  <c r="I99" i="24"/>
  <c r="I101" i="24"/>
  <c r="I103" i="24"/>
  <c r="I105" i="24"/>
  <c r="I107" i="24"/>
  <c r="I109" i="24"/>
  <c r="I111" i="24"/>
  <c r="I113" i="24"/>
  <c r="I116" i="24"/>
  <c r="I118" i="24"/>
  <c r="I120" i="24"/>
  <c r="I122" i="24"/>
  <c r="F6" i="24"/>
  <c r="X6" i="24" s="1"/>
  <c r="AC6" i="24" s="1"/>
  <c r="W6" i="24" s="1"/>
  <c r="F66" i="24"/>
  <c r="X66" i="24" s="1"/>
  <c r="AC66" i="24" s="1"/>
  <c r="W66" i="24" s="1"/>
  <c r="F120" i="24"/>
  <c r="X120" i="24" s="1"/>
  <c r="AC120" i="24" s="1"/>
  <c r="W120" i="24" s="1"/>
  <c r="F116" i="24"/>
  <c r="X116" i="24" s="1"/>
  <c r="AC116" i="24" s="1"/>
  <c r="W116" i="24" s="1"/>
  <c r="F112" i="24"/>
  <c r="X112" i="24" s="1"/>
  <c r="AC112" i="24" s="1"/>
  <c r="W112" i="24" s="1"/>
  <c r="F108" i="24"/>
  <c r="X108" i="24" s="1"/>
  <c r="AC108" i="24" s="1"/>
  <c r="W108" i="24" s="1"/>
  <c r="F104" i="24"/>
  <c r="X104" i="24" s="1"/>
  <c r="AC104" i="24" s="1"/>
  <c r="W104" i="24" s="1"/>
  <c r="F100" i="24"/>
  <c r="X100" i="24" s="1"/>
  <c r="AC100" i="24" s="1"/>
  <c r="W100" i="24" s="1"/>
  <c r="F96" i="24"/>
  <c r="X96" i="24" s="1"/>
  <c r="AC96" i="24" s="1"/>
  <c r="W96" i="24" s="1"/>
  <c r="F92" i="24"/>
  <c r="X92" i="24" s="1"/>
  <c r="AC92" i="24" s="1"/>
  <c r="W92" i="24" s="1"/>
  <c r="F88" i="24"/>
  <c r="X88" i="24" s="1"/>
  <c r="AC88" i="24" s="1"/>
  <c r="W88" i="24" s="1"/>
  <c r="F84" i="24"/>
  <c r="X84" i="24" s="1"/>
  <c r="AC84" i="24" s="1"/>
  <c r="W84" i="24" s="1"/>
  <c r="F80" i="24"/>
  <c r="X80" i="24" s="1"/>
  <c r="AC80" i="24" s="1"/>
  <c r="W80" i="24" s="1"/>
  <c r="F76" i="24"/>
  <c r="X76" i="24" s="1"/>
  <c r="AC76" i="24" s="1"/>
  <c r="W76" i="24" s="1"/>
  <c r="F72" i="24"/>
  <c r="X72" i="24" s="1"/>
  <c r="AC72" i="24" s="1"/>
  <c r="W72" i="24" s="1"/>
  <c r="F68" i="24"/>
  <c r="X68" i="24" s="1"/>
  <c r="AC68" i="24" s="1"/>
  <c r="W68" i="24" s="1"/>
  <c r="F63" i="24"/>
  <c r="X63" i="24" s="1"/>
  <c r="AC63" i="24" s="1"/>
  <c r="W63" i="24" s="1"/>
  <c r="F59" i="24"/>
  <c r="X59" i="24" s="1"/>
  <c r="AC59" i="24" s="1"/>
  <c r="W59" i="24" s="1"/>
  <c r="F55" i="24"/>
  <c r="X55" i="24" s="1"/>
  <c r="AC55" i="24" s="1"/>
  <c r="W55" i="24" s="1"/>
  <c r="F51" i="24"/>
  <c r="X51" i="24" s="1"/>
  <c r="AC51" i="24" s="1"/>
  <c r="W51" i="24" s="1"/>
  <c r="F47" i="24"/>
  <c r="X47" i="24" s="1"/>
  <c r="AC47" i="24" s="1"/>
  <c r="W47" i="24" s="1"/>
  <c r="F43" i="24"/>
  <c r="X43" i="24" s="1"/>
  <c r="AC43" i="24" s="1"/>
  <c r="W43" i="24" s="1"/>
  <c r="F39" i="24"/>
  <c r="X39" i="24" s="1"/>
  <c r="AC39" i="24" s="1"/>
  <c r="W39" i="24" s="1"/>
  <c r="F35" i="24"/>
  <c r="X35" i="24" s="1"/>
  <c r="AC35" i="24" s="1"/>
  <c r="W35" i="24" s="1"/>
  <c r="F31" i="24"/>
  <c r="X31" i="24" s="1"/>
  <c r="AC31" i="24" s="1"/>
  <c r="W31" i="24" s="1"/>
  <c r="F27" i="24"/>
  <c r="X27" i="24" s="1"/>
  <c r="AC27" i="24" s="1"/>
  <c r="W27" i="24" s="1"/>
  <c r="F23" i="24"/>
  <c r="X23" i="24" s="1"/>
  <c r="AC23" i="24" s="1"/>
  <c r="W23" i="24" s="1"/>
  <c r="F19" i="24"/>
  <c r="X19" i="24" s="1"/>
  <c r="AC19" i="24" s="1"/>
  <c r="W19" i="24" s="1"/>
  <c r="F15" i="24"/>
  <c r="X15" i="24" s="1"/>
  <c r="AC15" i="24" s="1"/>
  <c r="W15" i="24" s="1"/>
  <c r="F11" i="24"/>
  <c r="X11" i="24" s="1"/>
  <c r="AC11" i="24" s="1"/>
  <c r="W11" i="24" s="1"/>
  <c r="F7" i="24"/>
  <c r="X7" i="24" s="1"/>
  <c r="AC7" i="24" s="1"/>
  <c r="W7" i="24" s="1"/>
  <c r="F123" i="24"/>
  <c r="X123" i="24" s="1"/>
  <c r="AC123" i="24" s="1"/>
  <c r="W123" i="24" s="1"/>
  <c r="F121" i="24"/>
  <c r="X121" i="24" s="1"/>
  <c r="AC121" i="24" s="1"/>
  <c r="W121" i="24" s="1"/>
  <c r="F119" i="24"/>
  <c r="X119" i="24" s="1"/>
  <c r="AC119" i="24" s="1"/>
  <c r="W119" i="24" s="1"/>
  <c r="F117" i="24"/>
  <c r="X117" i="24" s="1"/>
  <c r="AC117" i="24" s="1"/>
  <c r="W117" i="24" s="1"/>
  <c r="F115" i="24"/>
  <c r="X115" i="24" s="1"/>
  <c r="AC115" i="24" s="1"/>
  <c r="W115" i="24" s="1"/>
  <c r="F113" i="24"/>
  <c r="X113" i="24" s="1"/>
  <c r="AC113" i="24" s="1"/>
  <c r="W113" i="24" s="1"/>
  <c r="F111" i="24"/>
  <c r="X111" i="24" s="1"/>
  <c r="AC111" i="24" s="1"/>
  <c r="W111" i="24" s="1"/>
  <c r="F109" i="24"/>
  <c r="X109" i="24" s="1"/>
  <c r="AC109" i="24" s="1"/>
  <c r="W109" i="24" s="1"/>
  <c r="F107" i="24"/>
  <c r="X107" i="24" s="1"/>
  <c r="AC107" i="24" s="1"/>
  <c r="W107" i="24" s="1"/>
  <c r="F105" i="24"/>
  <c r="X105" i="24" s="1"/>
  <c r="AC105" i="24" s="1"/>
  <c r="W105" i="24" s="1"/>
  <c r="F103" i="24"/>
  <c r="X103" i="24" s="1"/>
  <c r="AC103" i="24" s="1"/>
  <c r="W103" i="24" s="1"/>
  <c r="F101" i="24"/>
  <c r="X101" i="24" s="1"/>
  <c r="AC101" i="24" s="1"/>
  <c r="W101" i="24" s="1"/>
  <c r="F99" i="24"/>
  <c r="X99" i="24" s="1"/>
  <c r="AC99" i="24" s="1"/>
  <c r="W99" i="24" s="1"/>
  <c r="F97" i="24"/>
  <c r="X97" i="24" s="1"/>
  <c r="AC97" i="24" s="1"/>
  <c r="W97" i="24" s="1"/>
  <c r="F95" i="24"/>
  <c r="X95" i="24" s="1"/>
  <c r="AC95" i="24" s="1"/>
  <c r="W95" i="24" s="1"/>
  <c r="F93" i="24"/>
  <c r="X93" i="24" s="1"/>
  <c r="AC93" i="24" s="1"/>
  <c r="W93" i="24" s="1"/>
  <c r="F91" i="24"/>
  <c r="X91" i="24" s="1"/>
  <c r="AC91" i="24" s="1"/>
  <c r="W91" i="24" s="1"/>
  <c r="F89" i="24"/>
  <c r="X89" i="24" s="1"/>
  <c r="AC89" i="24" s="1"/>
  <c r="W89" i="24" s="1"/>
  <c r="F87" i="24"/>
  <c r="X87" i="24" s="1"/>
  <c r="AC87" i="24" s="1"/>
  <c r="W87" i="24" s="1"/>
  <c r="F85" i="24"/>
  <c r="X85" i="24" s="1"/>
  <c r="AC85" i="24" s="1"/>
  <c r="W85" i="24" s="1"/>
  <c r="F83" i="24"/>
  <c r="X83" i="24" s="1"/>
  <c r="AC83" i="24" s="1"/>
  <c r="W83" i="24" s="1"/>
  <c r="F81" i="24"/>
  <c r="X81" i="24" s="1"/>
  <c r="AC81" i="24" s="1"/>
  <c r="W81" i="24" s="1"/>
  <c r="F79" i="24"/>
  <c r="X79" i="24" s="1"/>
  <c r="AC79" i="24" s="1"/>
  <c r="W79" i="24" s="1"/>
  <c r="F77" i="24"/>
  <c r="X77" i="24" s="1"/>
  <c r="AC77" i="24" s="1"/>
  <c r="W77" i="24" s="1"/>
  <c r="F75" i="24"/>
  <c r="X75" i="24" s="1"/>
  <c r="AC75" i="24" s="1"/>
  <c r="W75" i="24" s="1"/>
  <c r="F73" i="24"/>
  <c r="X73" i="24" s="1"/>
  <c r="AC73" i="24" s="1"/>
  <c r="W73" i="24" s="1"/>
  <c r="F71" i="24"/>
  <c r="X71" i="24" s="1"/>
  <c r="AC71" i="24" s="1"/>
  <c r="W71" i="24" s="1"/>
  <c r="F69" i="24"/>
  <c r="X69" i="24" s="1"/>
  <c r="AC69" i="24" s="1"/>
  <c r="W69" i="24" s="1"/>
  <c r="X67" i="24"/>
  <c r="AC67" i="24" s="1"/>
  <c r="W67" i="24" s="1"/>
  <c r="F64" i="24"/>
  <c r="X64" i="24" s="1"/>
  <c r="AC64" i="24" s="1"/>
  <c r="W64" i="24" s="1"/>
  <c r="F62" i="24"/>
  <c r="X62" i="24" s="1"/>
  <c r="AC62" i="24" s="1"/>
  <c r="W62" i="24" s="1"/>
  <c r="F60" i="24"/>
  <c r="X60" i="24" s="1"/>
  <c r="AC60" i="24" s="1"/>
  <c r="W60" i="24" s="1"/>
  <c r="F58" i="24"/>
  <c r="X58" i="24" s="1"/>
  <c r="AC58" i="24" s="1"/>
  <c r="W58" i="24" s="1"/>
  <c r="F56" i="24"/>
  <c r="X56" i="24" s="1"/>
  <c r="AC56" i="24" s="1"/>
  <c r="W56" i="24" s="1"/>
  <c r="F54" i="24"/>
  <c r="X54" i="24" s="1"/>
  <c r="AC54" i="24" s="1"/>
  <c r="W54" i="24" s="1"/>
  <c r="F52" i="24"/>
  <c r="X52" i="24" s="1"/>
  <c r="AC52" i="24" s="1"/>
  <c r="W52" i="24" s="1"/>
  <c r="F50" i="24"/>
  <c r="X50" i="24" s="1"/>
  <c r="AC50" i="24" s="1"/>
  <c r="W50" i="24" s="1"/>
  <c r="F48" i="24"/>
  <c r="X48" i="24" s="1"/>
  <c r="AC48" i="24" s="1"/>
  <c r="W48" i="24" s="1"/>
  <c r="F46" i="24"/>
  <c r="X46" i="24" s="1"/>
  <c r="AC46" i="24" s="1"/>
  <c r="W46" i="24" s="1"/>
  <c r="F44" i="24"/>
  <c r="X44" i="24" s="1"/>
  <c r="AC44" i="24" s="1"/>
  <c r="W44" i="24" s="1"/>
  <c r="F42" i="24"/>
  <c r="X42" i="24" s="1"/>
  <c r="AC42" i="24" s="1"/>
  <c r="W42" i="24" s="1"/>
  <c r="F40" i="24"/>
  <c r="X40" i="24" s="1"/>
  <c r="AC40" i="24" s="1"/>
  <c r="W40" i="24" s="1"/>
  <c r="F38" i="24"/>
  <c r="X38" i="24" s="1"/>
  <c r="AC38" i="24" s="1"/>
  <c r="W38" i="24" s="1"/>
  <c r="F36" i="24"/>
  <c r="X36" i="24" s="1"/>
  <c r="AC36" i="24" s="1"/>
  <c r="W36" i="24" s="1"/>
  <c r="F34" i="24"/>
  <c r="X34" i="24" s="1"/>
  <c r="AC34" i="24" s="1"/>
  <c r="W34" i="24" s="1"/>
  <c r="F32" i="24"/>
  <c r="X32" i="24" s="1"/>
  <c r="AC32" i="24" s="1"/>
  <c r="W32" i="24" s="1"/>
  <c r="F30" i="24"/>
  <c r="X30" i="24" s="1"/>
  <c r="AC30" i="24" s="1"/>
  <c r="W30" i="24" s="1"/>
  <c r="F28" i="24"/>
  <c r="X28" i="24" s="1"/>
  <c r="AC28" i="24" s="1"/>
  <c r="W28" i="24" s="1"/>
  <c r="F26" i="24"/>
  <c r="X26" i="24" s="1"/>
  <c r="AC26" i="24" s="1"/>
  <c r="W26" i="24" s="1"/>
  <c r="F24" i="24"/>
  <c r="X24" i="24" s="1"/>
  <c r="AC24" i="24" s="1"/>
  <c r="W24" i="24" s="1"/>
  <c r="F22" i="24"/>
  <c r="X22" i="24" s="1"/>
  <c r="AC22" i="24" s="1"/>
  <c r="W22" i="24" s="1"/>
  <c r="F20" i="24"/>
  <c r="X20" i="24" s="1"/>
  <c r="AC20" i="24" s="1"/>
  <c r="W20" i="24" s="1"/>
  <c r="F18" i="24"/>
  <c r="X18" i="24" s="1"/>
  <c r="AC18" i="24" s="1"/>
  <c r="W18" i="24" s="1"/>
  <c r="F16" i="24"/>
  <c r="X16" i="24" s="1"/>
  <c r="AC16" i="24" s="1"/>
  <c r="W16" i="24" s="1"/>
  <c r="F14" i="24"/>
  <c r="X14" i="24" s="1"/>
  <c r="AC14" i="24" s="1"/>
  <c r="W14" i="24" s="1"/>
  <c r="F12" i="24"/>
  <c r="X12" i="24" s="1"/>
  <c r="AC12" i="24" s="1"/>
  <c r="W12" i="24" s="1"/>
  <c r="F10" i="24"/>
  <c r="X10" i="24" s="1"/>
  <c r="AC10" i="24" s="1"/>
  <c r="W10" i="24" s="1"/>
  <c r="F8" i="24"/>
  <c r="X8" i="24" s="1"/>
  <c r="AC8" i="24" s="1"/>
  <c r="W8" i="24" s="1"/>
</calcChain>
</file>

<file path=xl/sharedStrings.xml><?xml version="1.0" encoding="utf-8"?>
<sst xmlns="http://schemas.openxmlformats.org/spreadsheetml/2006/main" count="1951" uniqueCount="245">
  <si>
    <t>Железнодорожный район</t>
  </si>
  <si>
    <t>МБОУ СШ № 13</t>
  </si>
  <si>
    <t>Кировский район</t>
  </si>
  <si>
    <t>МБОУ СШ № 94</t>
  </si>
  <si>
    <t>МБОУ СШ № 95</t>
  </si>
  <si>
    <t>Ленинский район</t>
  </si>
  <si>
    <t>МБОУ СШ № 31</t>
  </si>
  <si>
    <t>МБОУ СШ № 44</t>
  </si>
  <si>
    <t>МБОУ СШ № 51</t>
  </si>
  <si>
    <t>МБОУ СШ № 56</t>
  </si>
  <si>
    <t>МБОУ СШ № 62</t>
  </si>
  <si>
    <t>МБОУ СШ № 64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</si>
  <si>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</si>
  <si>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</si>
  <si>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</si>
  <si>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</si>
  <si>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</si>
  <si>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</si>
  <si>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</si>
  <si>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</si>
  <si>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</si>
  <si>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СШ № 99</t>
  </si>
  <si>
    <t>МБОУ СШ № 133</t>
  </si>
  <si>
    <t>Свердловский район</t>
  </si>
  <si>
    <t>Советский район</t>
  </si>
  <si>
    <t>МБОУ СШ № 2</t>
  </si>
  <si>
    <t>МБОУ СШ № 4</t>
  </si>
  <si>
    <t>МБОУ СШ № 27</t>
  </si>
  <si>
    <t>МАОУ СШ № 151</t>
  </si>
  <si>
    <t>Центральный район</t>
  </si>
  <si>
    <t>№</t>
  </si>
  <si>
    <t>Остаточная балансовая стоимость недвижимого имущества</t>
  </si>
  <si>
    <t>Стоимость основных средств</t>
  </si>
  <si>
    <t>Кол-во работников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</si>
  <si>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</si>
  <si>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</si>
  <si>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</si>
  <si>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</si>
  <si>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</si>
  <si>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</si>
  <si>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Общее          кол-во обучающихся</t>
  </si>
  <si>
    <t>МАОУ СШ № 32</t>
  </si>
  <si>
    <t>МБОУ Прогимназия  № 131</t>
  </si>
  <si>
    <t>МАОУ Лицей № 7</t>
  </si>
  <si>
    <t>МАОУ Гимназия №  9</t>
  </si>
  <si>
    <t>МАОУ Гимназия № 4</t>
  </si>
  <si>
    <t>МАОУ Гимназия № 6</t>
  </si>
  <si>
    <t>МАОУ Лицей № 11</t>
  </si>
  <si>
    <t>МАОУ СШ № 55</t>
  </si>
  <si>
    <t>МАОУ Гимназия № 10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</si>
  <si>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</si>
  <si>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</si>
  <si>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</si>
  <si>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</si>
  <si>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</si>
  <si>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</si>
  <si>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</si>
  <si>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</si>
  <si>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</si>
  <si>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</si>
  <si>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</si>
  <si>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</si>
  <si>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</si>
  <si>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</si>
  <si>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</si>
  <si>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</si>
  <si>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</si>
  <si>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</si>
  <si>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</si>
  <si>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</si>
  <si>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</si>
  <si>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</si>
  <si>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</si>
  <si>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</si>
  <si>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</si>
  <si>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</si>
  <si>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</si>
  <si>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ИНФРАСТУКТУРНОЕ ОБЕСПЕЧЕНИЕ ОБЩЕОБРАЗОВАТЕЛЬНЫХ УЧРЕЖДЕНИЙ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</si>
  <si>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</si>
  <si>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</si>
  <si>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</si>
  <si>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</si>
  <si>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МАОУ СШ № 143</t>
  </si>
  <si>
    <t>МАОУ СШ № 145</t>
  </si>
  <si>
    <t>МАОУ СШ № 149</t>
  </si>
  <si>
    <t>МАОУ СШ № 150</t>
  </si>
  <si>
    <t>по городу Красноярску</t>
  </si>
  <si>
    <t>Среднее значение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</si>
  <si>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мз</t>
    </r>
  </si>
  <si>
    <r>
      <rPr>
        <b/>
        <sz val="10"/>
        <color theme="1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о</t>
    </r>
  </si>
  <si>
    <r>
      <rPr>
        <b/>
        <sz val="10"/>
        <color theme="1"/>
        <rFont val="Calibri"/>
        <family val="2"/>
        <charset val="204"/>
        <scheme val="minor"/>
      </rPr>
      <t>Коэффициент состояния основных фондов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</si>
  <si>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увеличения материальных запасов и основных средств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умо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</si>
  <si>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обеспеченности оплатой труда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от</t>
    </r>
  </si>
  <si>
    <t>Среднее по городу</t>
  </si>
  <si>
    <t>Cреднее по городу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</si>
  <si>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</si>
  <si>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</si>
  <si>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</si>
  <si>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от оплаты труда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</si>
  <si>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умо увеличения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</si>
  <si>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мз обеспечения 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</si>
  <si>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 оснащения (отношение к max)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</si>
  <si>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</si>
  <si>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ф состояния основных фондов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</si>
  <si>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</si>
  <si>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</si>
  <si>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</si>
  <si>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</si>
  <si>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</si>
  <si>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>отлично</t>
  </si>
  <si>
    <r>
      <rPr>
        <b/>
        <sz val="11"/>
        <color rgb="FF000000"/>
        <rFont val="Calibri"/>
        <family val="2"/>
        <charset val="204"/>
        <scheme val="minor"/>
      </rPr>
      <t>хорошо</t>
    </r>
    <r>
      <rPr>
        <sz val="11"/>
        <color rgb="FF000000"/>
        <rFont val="Calibri"/>
        <family val="2"/>
        <scheme val="minor"/>
      </rPr>
      <t xml:space="preserve"> </t>
    </r>
  </si>
  <si>
    <t>нормально</t>
  </si>
  <si>
    <t>критично</t>
  </si>
  <si>
    <t xml:space="preserve">МАОУ СШ № 152 </t>
  </si>
  <si>
    <t xml:space="preserve">МАОУ Гимназия № 11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</si>
  <si>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</si>
  <si>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</si>
  <si>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</si>
  <si>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</si>
  <si>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</si>
  <si>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</si>
  <si>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</si>
  <si>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 xml:space="preserve">Среднее значение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</si>
  <si>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</si>
  <si>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</si>
  <si>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</si>
  <si>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</si>
  <si>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</si>
  <si>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</si>
  <si>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</si>
  <si>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СШ "Комплекс "Покровский"</t>
  </si>
  <si>
    <t xml:space="preserve">МБОУ СШ № 86 </t>
  </si>
  <si>
    <t>МАОУ СШ № 90</t>
  </si>
  <si>
    <t>МАОУ СШ № 93</t>
  </si>
  <si>
    <t>МАОУ СШ № 158</t>
  </si>
  <si>
    <t>Инфраструктурное обеспечение</t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</si>
  <si>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charset val="204"/>
        <scheme val="minor"/>
      </rPr>
      <t>о</t>
    </r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</si>
  <si>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charset val="204"/>
        <scheme val="minor"/>
      </rPr>
      <t xml:space="preserve">ф </t>
    </r>
  </si>
  <si>
    <r>
      <t>Обеспечение МЗ К</t>
    </r>
    <r>
      <rPr>
        <b/>
        <vertAlign val="subscript"/>
        <sz val="10"/>
        <color theme="1"/>
        <rFont val="Calibri"/>
        <family val="2"/>
        <charset val="204"/>
        <scheme val="minor"/>
      </rPr>
      <t>мз</t>
    </r>
  </si>
  <si>
    <r>
      <t>Обеспечение оплатой труда К</t>
    </r>
    <r>
      <rPr>
        <b/>
        <vertAlign val="subscript"/>
        <sz val="10"/>
        <color theme="1"/>
        <rFont val="Calibri"/>
        <family val="2"/>
        <charset val="204"/>
        <scheme val="minor"/>
      </rPr>
      <t>от</t>
    </r>
  </si>
  <si>
    <r>
      <t>Увеличение мат.запасов и средств К</t>
    </r>
    <r>
      <rPr>
        <b/>
        <vertAlign val="subscript"/>
        <sz val="10"/>
        <color theme="1"/>
        <rFont val="Calibri"/>
        <family val="2"/>
        <charset val="204"/>
        <scheme val="minor"/>
      </rPr>
      <t>умо</t>
    </r>
  </si>
  <si>
    <t>Св</t>
  </si>
  <si>
    <t>Ц</t>
  </si>
  <si>
    <t>Сумма мест</t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</si>
  <si>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scheme val="minor"/>
      </rPr>
      <t>ф (значение / место в рейтинге)</t>
    </r>
  </si>
  <si>
    <r>
      <t>Обеспечение муниципального задания К</t>
    </r>
    <r>
      <rPr>
        <b/>
        <vertAlign val="subscript"/>
        <sz val="10"/>
        <color theme="1"/>
        <rFont val="Calibri"/>
        <family val="2"/>
        <scheme val="minor"/>
      </rPr>
      <t>мз (значение / место в рейтинге)</t>
    </r>
  </si>
  <si>
    <r>
      <t>Увеличение матзапасов и основных средств К</t>
    </r>
    <r>
      <rPr>
        <b/>
        <vertAlign val="subscript"/>
        <sz val="10"/>
        <color theme="1"/>
        <rFont val="Calibri"/>
        <family val="2"/>
        <scheme val="minor"/>
      </rPr>
      <t>умо (значение / место в рейтинге)</t>
    </r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</si>
  <si>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scheme val="minor"/>
      </rPr>
      <t>о                                                                  (значение / место в рейтинге)</t>
    </r>
  </si>
  <si>
    <r>
      <t>Обеспеченность оплатой труда К</t>
    </r>
    <r>
      <rPr>
        <b/>
        <vertAlign val="subscript"/>
        <sz val="10"/>
        <color theme="1"/>
        <rFont val="Calibri"/>
        <family val="2"/>
        <scheme val="minor"/>
      </rPr>
      <t>от                                                                   (значение / место в рейтинге)</t>
    </r>
  </si>
  <si>
    <r>
      <t>Состояние основных фондов К</t>
    </r>
    <r>
      <rPr>
        <b/>
        <vertAlign val="subscript"/>
        <sz val="10"/>
        <color theme="1"/>
        <rFont val="Calibri"/>
        <family val="2"/>
        <scheme val="minor"/>
      </rPr>
      <t>ф  (значение / место в рейтинге)</t>
    </r>
  </si>
  <si>
    <r>
      <t>Обеспечение муниципального задания К</t>
    </r>
    <r>
      <rPr>
        <b/>
        <vertAlign val="subscript"/>
        <sz val="10"/>
        <color theme="1"/>
        <rFont val="Calibri"/>
        <family val="2"/>
        <scheme val="minor"/>
      </rPr>
      <t>мз  (значение / место в рейтинге)</t>
    </r>
  </si>
  <si>
    <r>
      <t>Увеличение матзапасов и основных средств К</t>
    </r>
    <r>
      <rPr>
        <b/>
        <vertAlign val="subscript"/>
        <sz val="10"/>
        <color theme="1"/>
        <rFont val="Calibri"/>
        <family val="2"/>
        <scheme val="minor"/>
      </rPr>
      <t>умо  (значение / место в рейтинге)</t>
    </r>
  </si>
  <si>
    <r>
      <t>Оснащенность на 1 учащегося К</t>
    </r>
    <r>
      <rPr>
        <b/>
        <vertAlign val="subscript"/>
        <sz val="10"/>
        <color theme="1"/>
        <rFont val="Calibri"/>
        <family val="2"/>
        <scheme val="minor"/>
      </rPr>
      <t>о                                  (значение / место в рейтинге)</t>
    </r>
  </si>
  <si>
    <r>
      <t>Обеспеченность оплатой труда К</t>
    </r>
    <r>
      <rPr>
        <b/>
        <vertAlign val="subscript"/>
        <sz val="10"/>
        <color theme="1"/>
        <rFont val="Calibri"/>
        <family val="2"/>
        <scheme val="minor"/>
      </rPr>
      <t>от                           (значение / место в рейтинге)</t>
    </r>
  </si>
  <si>
    <r>
      <rPr>
        <b/>
        <sz val="10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rFont val="Calibri"/>
        <family val="2"/>
        <charset val="204"/>
        <scheme val="minor"/>
      </rPr>
      <t>о</t>
    </r>
  </si>
  <si>
    <t>Район</t>
  </si>
  <si>
    <t>О</t>
  </si>
  <si>
    <t>Ж</t>
  </si>
  <si>
    <t>К</t>
  </si>
  <si>
    <t>Л</t>
  </si>
  <si>
    <t>МАОУ Гимназия № 8</t>
  </si>
  <si>
    <t>МАОУ СШ  № 12</t>
  </si>
  <si>
    <t>МАОУ СШ № 19</t>
  </si>
  <si>
    <t>МАОУ СШ № 8 "Созидание"</t>
  </si>
  <si>
    <t>МАОУ СШ № 81</t>
  </si>
  <si>
    <t>МАОУ Лицей № 3</t>
  </si>
  <si>
    <t>МАОУ СШ № 53</t>
  </si>
  <si>
    <t>МАОУ СШ № 89</t>
  </si>
  <si>
    <t>МБОУ Гимназия № 3</t>
  </si>
  <si>
    <t>МАОУ Школа-интернат № 1</t>
  </si>
  <si>
    <t>МАОУ СШ № 3</t>
  </si>
  <si>
    <t xml:space="preserve">МАОУ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</si>
  <si>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</si>
  <si>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</si>
  <si>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</si>
  <si>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</si>
  <si>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</si>
  <si>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</si>
  <si>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</si>
  <si>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1</t>
  </si>
  <si>
    <t>МАОУ СШ № 5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</si>
  <si>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</si>
  <si>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</si>
  <si>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</si>
  <si>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</si>
  <si>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</si>
  <si>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</si>
  <si>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</si>
  <si>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</si>
  <si>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</si>
  <si>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</si>
  <si>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</si>
  <si>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</si>
  <si>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</si>
  <si>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СШ № 155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</si>
  <si>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мз </t>
    </r>
  </si>
  <si>
    <t>МАОУ СШ № 46</t>
  </si>
  <si>
    <t>МАОУ СШ № 135</t>
  </si>
  <si>
    <t>МАОУ СШ № 16</t>
  </si>
  <si>
    <t>МАОУ СШ № 50</t>
  </si>
  <si>
    <t>МАОУ СШ № 65</t>
  </si>
  <si>
    <t>МАОУ СШ № 78</t>
  </si>
  <si>
    <t>МАОУ СШ № 18</t>
  </si>
  <si>
    <t>МАОУ СШ № 66</t>
  </si>
  <si>
    <t>МАОУ СШ № 69</t>
  </si>
  <si>
    <t xml:space="preserve">МБОУ СОШ № 10 </t>
  </si>
  <si>
    <t>на 01 января 2024 года</t>
  </si>
  <si>
    <t>МБОУ Лицей № 28</t>
  </si>
  <si>
    <t>МАОУ СШ № 158 "Грани"</t>
  </si>
  <si>
    <t>МАОУ СШ № 155</t>
  </si>
  <si>
    <t>План ФХД на 01.01.2022 г. Публикация от 11.07.2022 г.</t>
  </si>
  <si>
    <t>План ФХД на 01.01.2022 г. Публикация от 04.07.2022 г.</t>
  </si>
  <si>
    <t>План ФХД на 01.01.2022 г. Публикация от  04.07.2022 г.</t>
  </si>
  <si>
    <t>План ФХД на 01.01.2022 г. Публикация от 01.07.2022 г.</t>
  </si>
  <si>
    <t>Общая балансовая стоимость недвижимого имущества на 31.03.2022 г.</t>
  </si>
  <si>
    <t>Общая балансовая стоимость движимого имущества на 31.03.2022 г.</t>
  </si>
  <si>
    <t>План ФХД на 01.01.2022 г. Публикация от 13.07.2022 г.</t>
  </si>
  <si>
    <t>План ФХД на 01.01.2022 г. Публикация от 06.07.2022 г.</t>
  </si>
  <si>
    <t>План ФХД на 01.01.2022 г. Публикация от 12.07.2022 г.</t>
  </si>
  <si>
    <t>План ФХД на 01.01.2022 г. Публикация от 05.07.2022 г.</t>
  </si>
  <si>
    <t>План ФХД на 01.01.2022 г. Публикация от 07.07.2022 г.</t>
  </si>
  <si>
    <t>План ФХД на 01.01.2022 г. Публикация от  11.07.2022 г.</t>
  </si>
  <si>
    <t>План ФХД на 01.01.2022 г. Публикация от 14.07.2022 г.</t>
  </si>
  <si>
    <t>План ФХД на 01.01.2022 г. Публикация от  09.07.2022 г.</t>
  </si>
  <si>
    <t>План ФХД на 01.01.2022 г. Публикация от 08.07.2022 г.</t>
  </si>
  <si>
    <t>План ФХД на 01.01.2022 г. Публикация от 02.01.2022 г.</t>
  </si>
  <si>
    <t>План ФХД на 01.01.2022 г. Публикация от 21.06.2022 г.</t>
  </si>
  <si>
    <t>План ФХД на 01.01.2022 г. Публикация от 30.06.2022 г.</t>
  </si>
  <si>
    <t>План ФХД на 01.01.2022 г. Публикация от  13.07.2022 г.</t>
  </si>
  <si>
    <t>План ФХД на 01.01.2022 г. Публикация от 17.06.2022 г.</t>
  </si>
  <si>
    <t>План ФХД на 01.01.2022 г. Публикация от  28.06.2022 г.</t>
  </si>
  <si>
    <t>План ФХД на 01.01.2022 г. Публикация от  12.07.2022 г.</t>
  </si>
  <si>
    <t>МАОУ СШ № 63</t>
  </si>
  <si>
    <t>МАОУ СШ № 91</t>
  </si>
  <si>
    <t>План ФХД на 01.01.2022 г. Публикация от 30.05.2022 г.</t>
  </si>
  <si>
    <t>МАОУ СШ № 98</t>
  </si>
  <si>
    <t>МАОУ СШ № 147</t>
  </si>
  <si>
    <t>МАОУ СШ № 129</t>
  </si>
  <si>
    <t>План ФХД на 01.01.2022 г. Публикация от  06.07.2022 г.</t>
  </si>
  <si>
    <t>МАОУ СШ № 27</t>
  </si>
  <si>
    <t>План ФХД на 01.01.2022 г. Публикация от  01.07.2022 г.</t>
  </si>
  <si>
    <t>План ФХД на 01.01.2022 г. Публикация от 24.06.2022 г.</t>
  </si>
  <si>
    <t>МАОУ СШ № 159</t>
  </si>
  <si>
    <t xml:space="preserve">Общая балансовая стоимость недвижимого имущества на 31.03.2022 г. </t>
  </si>
  <si>
    <t>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</si>
</sst>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vertAlign val="subscript"/>
      <sz val="14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23" fillId="0" borderId="0" applyNumberFormat="0" applyFill="0" applyBorder="0" applyAlignment="0" applyProtection="0"/>
  </cellStyleXfs>
  <cellXfs count="660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3" fillId="0" borderId="0" xfId="0" applyFont="1"/>
    <xf numFmtId="0" fontId="7" fillId="3" borderId="0" xfId="0" applyFont="1" applyFill="1" applyBorder="1" applyAlignment="1">
      <alignment horizontal="right" wrapText="1"/>
    </xf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0" applyNumberFormat="1" applyBorder="1"/>
    <xf numFmtId="4" fontId="4" fillId="0" borderId="46" xfId="0" applyNumberFormat="1" applyFont="1" applyBorder="1"/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4" fontId="4" fillId="0" borderId="0" xfId="0" applyNumberFormat="1" applyFont="1" applyBorder="1"/>
    <xf numFmtId="2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7" fillId="0" borderId="0" xfId="0" applyFont="1"/>
    <xf numFmtId="2" fontId="4" fillId="0" borderId="20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/>
    <xf numFmtId="2" fontId="4" fillId="0" borderId="13" xfId="0" applyNumberFormat="1" applyFont="1" applyBorder="1" applyAlignment="1">
      <alignment horizontal="left"/>
    </xf>
    <xf numFmtId="2" fontId="4" fillId="0" borderId="5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/>
    <xf numFmtId="0" fontId="4" fillId="0" borderId="13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2" fontId="4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0" fillId="0" borderId="16" xfId="0" applyBorder="1"/>
    <xf numFmtId="0" fontId="4" fillId="0" borderId="21" xfId="0" applyFont="1" applyBorder="1" applyAlignment="1"/>
    <xf numFmtId="0" fontId="4" fillId="0" borderId="21" xfId="0" applyFont="1" applyFill="1" applyBorder="1" applyAlignment="1"/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12" xfId="0" applyFont="1" applyBorder="1" applyAlignment="1">
      <alignment horizontal="right"/>
    </xf>
    <xf numFmtId="0" fontId="4" fillId="0" borderId="46" xfId="0" applyFont="1" applyFill="1" applyBorder="1" applyAlignment="1">
      <alignment horizontal="left"/>
    </xf>
    <xf numFmtId="2" fontId="4" fillId="0" borderId="35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2" fontId="4" fillId="2" borderId="56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/>
    <xf numFmtId="2" fontId="20" fillId="0" borderId="17" xfId="0" applyNumberFormat="1" applyFont="1" applyBorder="1"/>
    <xf numFmtId="2" fontId="20" fillId="0" borderId="24" xfId="0" applyNumberFormat="1" applyFont="1" applyBorder="1"/>
    <xf numFmtId="0" fontId="5" fillId="0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left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11" fillId="10" borderId="48" xfId="0" applyNumberFormat="1" applyFont="1" applyFill="1" applyBorder="1" applyAlignment="1">
      <alignment horizontal="center" vertical="center"/>
    </xf>
    <xf numFmtId="2" fontId="11" fillId="10" borderId="4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 vertical="center"/>
    </xf>
    <xf numFmtId="2" fontId="4" fillId="2" borderId="59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/>
    <xf numFmtId="2" fontId="18" fillId="0" borderId="25" xfId="0" applyNumberFormat="1" applyFont="1" applyBorder="1"/>
    <xf numFmtId="2" fontId="20" fillId="0" borderId="12" xfId="0" applyNumberFormat="1" applyFont="1" applyBorder="1"/>
    <xf numFmtId="2" fontId="18" fillId="0" borderId="18" xfId="0" applyNumberFormat="1" applyFont="1" applyBorder="1"/>
    <xf numFmtId="2" fontId="20" fillId="0" borderId="9" xfId="0" applyNumberFormat="1" applyFont="1" applyBorder="1"/>
    <xf numFmtId="2" fontId="18" fillId="0" borderId="10" xfId="0" applyNumberFormat="1" applyFont="1" applyBorder="1"/>
    <xf numFmtId="2" fontId="20" fillId="0" borderId="61" xfId="0" applyNumberFormat="1" applyFont="1" applyBorder="1"/>
    <xf numFmtId="2" fontId="20" fillId="0" borderId="62" xfId="0" applyNumberFormat="1" applyFont="1" applyBorder="1"/>
    <xf numFmtId="2" fontId="18" fillId="0" borderId="52" xfId="0" applyNumberFormat="1" applyFont="1" applyBorder="1"/>
    <xf numFmtId="2" fontId="20" fillId="0" borderId="55" xfId="0" applyNumberFormat="1" applyFont="1" applyBorder="1"/>
    <xf numFmtId="2" fontId="20" fillId="0" borderId="31" xfId="0" applyNumberFormat="1" applyFont="1" applyBorder="1"/>
    <xf numFmtId="2" fontId="18" fillId="0" borderId="40" xfId="0" applyNumberFormat="1" applyFont="1" applyBorder="1"/>
    <xf numFmtId="0" fontId="19" fillId="0" borderId="3" xfId="0" applyFont="1" applyBorder="1" applyAlignment="1">
      <alignment textRotation="90"/>
    </xf>
    <xf numFmtId="0" fontId="19" fillId="0" borderId="19" xfId="0" applyFont="1" applyBorder="1" applyAlignment="1">
      <alignment textRotation="90"/>
    </xf>
    <xf numFmtId="0" fontId="19" fillId="0" borderId="20" xfId="0" applyFont="1" applyBorder="1" applyAlignment="1">
      <alignment textRotation="90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/>
    <xf numFmtId="0" fontId="4" fillId="0" borderId="0" xfId="0" applyFont="1" applyAlignment="1">
      <alignment horizontal="center"/>
    </xf>
    <xf numFmtId="2" fontId="4" fillId="0" borderId="4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right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left" vertical="center"/>
    </xf>
    <xf numFmtId="2" fontId="11" fillId="10" borderId="1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11" fillId="10" borderId="20" xfId="0" applyNumberFormat="1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/>
    </xf>
    <xf numFmtId="2" fontId="11" fillId="10" borderId="49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left"/>
    </xf>
    <xf numFmtId="0" fontId="0" fillId="0" borderId="0" xfId="0"/>
    <xf numFmtId="0" fontId="8" fillId="3" borderId="60" xfId="0" applyFont="1" applyFill="1" applyBorder="1" applyAlignment="1">
      <alignment wrapText="1"/>
    </xf>
    <xf numFmtId="0" fontId="8" fillId="3" borderId="23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  <xf numFmtId="0" fontId="8" fillId="3" borderId="68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8" fillId="3" borderId="40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right"/>
    </xf>
    <xf numFmtId="2" fontId="4" fillId="0" borderId="2" xfId="0" applyNumberFormat="1" applyFont="1" applyBorder="1"/>
    <xf numFmtId="2" fontId="9" fillId="0" borderId="25" xfId="0" applyNumberFormat="1" applyFont="1" applyBorder="1" applyAlignment="1">
      <alignment vertical="center"/>
    </xf>
    <xf numFmtId="2" fontId="9" fillId="0" borderId="68" xfId="0" applyNumberFormat="1" applyFont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28" fillId="0" borderId="58" xfId="0" applyNumberFormat="1" applyFont="1" applyBorder="1" applyAlignment="1">
      <alignment vertical="center"/>
    </xf>
    <xf numFmtId="2" fontId="28" fillId="0" borderId="30" xfId="0" applyNumberFormat="1" applyFont="1" applyBorder="1" applyAlignment="1">
      <alignment vertical="center"/>
    </xf>
    <xf numFmtId="2" fontId="28" fillId="0" borderId="23" xfId="0" applyNumberFormat="1" applyFont="1" applyBorder="1" applyAlignment="1">
      <alignment vertical="center"/>
    </xf>
    <xf numFmtId="2" fontId="28" fillId="0" borderId="18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horizontal="right" vertical="center"/>
    </xf>
    <xf numFmtId="2" fontId="28" fillId="0" borderId="4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2" fontId="28" fillId="0" borderId="23" xfId="0" applyNumberFormat="1" applyFont="1" applyBorder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28" xfId="0" applyFont="1" applyBorder="1" applyAlignment="1"/>
    <xf numFmtId="0" fontId="30" fillId="0" borderId="0" xfId="0" applyFont="1" applyBorder="1" applyAlignment="1"/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4" fillId="3" borderId="10" xfId="0" applyFont="1" applyFill="1" applyBorder="1" applyAlignment="1">
      <alignment vertical="center" wrapText="1"/>
    </xf>
    <xf numFmtId="0" fontId="34" fillId="3" borderId="2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/>
    </xf>
    <xf numFmtId="0" fontId="35" fillId="0" borderId="13" xfId="0" applyFont="1" applyBorder="1" applyAlignment="1">
      <alignment horizontal="right"/>
    </xf>
    <xf numFmtId="0" fontId="30" fillId="0" borderId="0" xfId="0" applyFont="1" applyFill="1" applyBorder="1" applyAlignment="1">
      <alignment vertical="center" wrapText="1"/>
    </xf>
    <xf numFmtId="0" fontId="12" fillId="0" borderId="0" xfId="0" applyFont="1"/>
    <xf numFmtId="0" fontId="30" fillId="0" borderId="76" xfId="0" applyFont="1" applyFill="1" applyBorder="1" applyAlignment="1">
      <alignment horizontal="center" vertical="center" wrapText="1"/>
    </xf>
    <xf numFmtId="0" fontId="0" fillId="0" borderId="2" xfId="0" applyBorder="1"/>
    <xf numFmtId="0" fontId="30" fillId="0" borderId="7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0" xfId="0" applyFont="1"/>
    <xf numFmtId="0" fontId="30" fillId="0" borderId="21" xfId="0" applyFont="1" applyBorder="1" applyAlignment="1">
      <alignment horizontal="center"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30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23" xfId="0" applyFont="1" applyFill="1" applyBorder="1" applyAlignment="1">
      <alignment vertical="center" wrapText="1"/>
    </xf>
    <xf numFmtId="0" fontId="28" fillId="3" borderId="72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vertical="center" wrapText="1"/>
    </xf>
    <xf numFmtId="0" fontId="28" fillId="3" borderId="56" xfId="0" applyFont="1" applyFill="1" applyBorder="1" applyAlignment="1">
      <alignment vertical="center" wrapText="1"/>
    </xf>
    <xf numFmtId="0" fontId="28" fillId="3" borderId="68" xfId="0" applyFont="1" applyFill="1" applyBorder="1" applyAlignment="1">
      <alignment vertical="center" wrapText="1"/>
    </xf>
    <xf numFmtId="0" fontId="28" fillId="3" borderId="25" xfId="0" applyFont="1" applyFill="1" applyBorder="1" applyAlignment="1">
      <alignment vertical="center" wrapText="1"/>
    </xf>
    <xf numFmtId="0" fontId="28" fillId="3" borderId="73" xfId="0" applyFont="1" applyFill="1" applyBorder="1" applyAlignment="1">
      <alignment vertical="center" wrapText="1"/>
    </xf>
    <xf numFmtId="0" fontId="28" fillId="3" borderId="70" xfId="0" applyFont="1" applyFill="1" applyBorder="1" applyAlignment="1">
      <alignment vertical="center" wrapText="1"/>
    </xf>
    <xf numFmtId="0" fontId="28" fillId="3" borderId="27" xfId="0" applyFont="1" applyFill="1" applyBorder="1" applyAlignment="1">
      <alignment vertical="center" wrapText="1"/>
    </xf>
    <xf numFmtId="0" fontId="28" fillId="3" borderId="26" xfId="0" applyFont="1" applyFill="1" applyBorder="1" applyAlignment="1">
      <alignment vertical="center" wrapText="1"/>
    </xf>
    <xf numFmtId="0" fontId="28" fillId="3" borderId="74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3" borderId="10" xfId="0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9" fillId="0" borderId="68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8" fillId="0" borderId="67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53" xfId="0" applyFont="1" applyBorder="1" applyAlignment="1">
      <alignment vertical="center"/>
    </xf>
    <xf numFmtId="2" fontId="28" fillId="0" borderId="71" xfId="0" applyNumberFormat="1" applyFont="1" applyBorder="1" applyAlignment="1">
      <alignment vertical="center"/>
    </xf>
    <xf numFmtId="0" fontId="28" fillId="3" borderId="54" xfId="0" applyFont="1" applyFill="1" applyBorder="1" applyAlignment="1">
      <alignment vertical="center" wrapText="1"/>
    </xf>
    <xf numFmtId="2" fontId="28" fillId="0" borderId="41" xfId="0" applyNumberFormat="1" applyFont="1" applyBorder="1" applyAlignment="1">
      <alignment vertical="center"/>
    </xf>
    <xf numFmtId="2" fontId="28" fillId="0" borderId="54" xfId="0" applyNumberFormat="1" applyFont="1" applyBorder="1" applyAlignment="1">
      <alignment vertical="center"/>
    </xf>
    <xf numFmtId="2" fontId="28" fillId="0" borderId="56" xfId="0" applyNumberFormat="1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3" borderId="32" xfId="0" applyFont="1" applyFill="1" applyBorder="1" applyAlignment="1">
      <alignment vertical="center" wrapText="1"/>
    </xf>
    <xf numFmtId="2" fontId="28" fillId="0" borderId="29" xfId="0" applyNumberFormat="1" applyFont="1" applyBorder="1" applyAlignment="1">
      <alignment vertical="center"/>
    </xf>
    <xf numFmtId="2" fontId="28" fillId="0" borderId="72" xfId="0" applyNumberFormat="1" applyFont="1" applyBorder="1" applyAlignment="1">
      <alignment vertical="center"/>
    </xf>
    <xf numFmtId="2" fontId="28" fillId="0" borderId="27" xfId="0" applyNumberFormat="1" applyFont="1" applyBorder="1" applyAlignment="1">
      <alignment vertical="center"/>
    </xf>
    <xf numFmtId="2" fontId="28" fillId="0" borderId="27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8" fillId="3" borderId="45" xfId="0" applyFont="1" applyFill="1" applyBorder="1" applyAlignment="1">
      <alignment vertical="center" wrapText="1"/>
    </xf>
    <xf numFmtId="2" fontId="28" fillId="0" borderId="69" xfId="0" applyNumberFormat="1" applyFont="1" applyBorder="1" applyAlignment="1">
      <alignment vertical="center"/>
    </xf>
    <xf numFmtId="0" fontId="28" fillId="3" borderId="69" xfId="0" applyFont="1" applyFill="1" applyBorder="1" applyAlignment="1">
      <alignment vertical="center" wrapText="1"/>
    </xf>
    <xf numFmtId="2" fontId="28" fillId="0" borderId="70" xfId="0" applyNumberFormat="1" applyFont="1" applyBorder="1" applyAlignment="1">
      <alignment vertical="center"/>
    </xf>
    <xf numFmtId="2" fontId="28" fillId="0" borderId="73" xfId="0" applyNumberFormat="1" applyFont="1" applyBorder="1" applyAlignment="1">
      <alignment vertical="center"/>
    </xf>
    <xf numFmtId="2" fontId="28" fillId="0" borderId="73" xfId="0" applyNumberFormat="1" applyFont="1" applyBorder="1" applyAlignment="1">
      <alignment horizontal="right" vertical="center"/>
    </xf>
    <xf numFmtId="2" fontId="28" fillId="0" borderId="7" xfId="0" applyNumberFormat="1" applyFont="1" applyBorder="1" applyAlignment="1">
      <alignment vertical="center"/>
    </xf>
    <xf numFmtId="2" fontId="28" fillId="0" borderId="18" xfId="0" applyNumberFormat="1" applyFont="1" applyBorder="1" applyAlignment="1">
      <alignment horizontal="right" vertical="center"/>
    </xf>
    <xf numFmtId="2" fontId="28" fillId="0" borderId="45" xfId="0" applyNumberFormat="1" applyFont="1" applyBorder="1" applyAlignment="1">
      <alignment vertical="center"/>
    </xf>
    <xf numFmtId="2" fontId="28" fillId="0" borderId="68" xfId="0" applyNumberFormat="1" applyFont="1" applyBorder="1" applyAlignment="1">
      <alignment vertical="center"/>
    </xf>
    <xf numFmtId="2" fontId="28" fillId="0" borderId="68" xfId="0" applyNumberFormat="1" applyFont="1" applyBorder="1" applyAlignment="1">
      <alignment horizontal="right" vertical="center"/>
    </xf>
    <xf numFmtId="2" fontId="28" fillId="0" borderId="25" xfId="0" applyNumberFormat="1" applyFont="1" applyBorder="1" applyAlignment="1">
      <alignment horizontal="right" vertical="center"/>
    </xf>
    <xf numFmtId="2" fontId="28" fillId="0" borderId="5" xfId="0" applyNumberFormat="1" applyFont="1" applyBorder="1" applyAlignment="1">
      <alignment vertical="center"/>
    </xf>
    <xf numFmtId="2" fontId="28" fillId="0" borderId="25" xfId="0" applyNumberFormat="1" applyFont="1" applyBorder="1" applyAlignment="1">
      <alignment vertical="center"/>
    </xf>
    <xf numFmtId="2" fontId="28" fillId="0" borderId="26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2" fontId="28" fillId="0" borderId="39" xfId="0" applyNumberFormat="1" applyFont="1" applyBorder="1" applyAlignment="1">
      <alignment vertical="center"/>
    </xf>
    <xf numFmtId="2" fontId="28" fillId="0" borderId="40" xfId="0" applyNumberFormat="1" applyFont="1" applyBorder="1" applyAlignment="1">
      <alignment vertical="center"/>
    </xf>
    <xf numFmtId="2" fontId="28" fillId="0" borderId="40" xfId="0" applyNumberFormat="1" applyFont="1" applyBorder="1" applyAlignment="1">
      <alignment horizontal="right" vertical="center"/>
    </xf>
    <xf numFmtId="0" fontId="32" fillId="3" borderId="4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vertical="center" wrapText="1"/>
    </xf>
    <xf numFmtId="0" fontId="32" fillId="3" borderId="4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32" fillId="3" borderId="7" xfId="0" applyFont="1" applyFill="1" applyBorder="1" applyAlignment="1">
      <alignment vertical="center" wrapText="1"/>
    </xf>
    <xf numFmtId="0" fontId="41" fillId="0" borderId="28" xfId="0" applyFont="1" applyBorder="1" applyAlignment="1">
      <alignment horizontal="center" vertical="center"/>
    </xf>
    <xf numFmtId="0" fontId="2" fillId="0" borderId="0" xfId="0" applyFont="1"/>
    <xf numFmtId="0" fontId="17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1" fontId="22" fillId="0" borderId="1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" fontId="2" fillId="0" borderId="31" xfId="0" applyNumberFormat="1" applyFont="1" applyBorder="1"/>
    <xf numFmtId="4" fontId="2" fillId="0" borderId="0" xfId="0" applyNumberFormat="1" applyFont="1" applyBorder="1"/>
    <xf numFmtId="4" fontId="2" fillId="0" borderId="50" xfId="0" applyNumberFormat="1" applyFont="1" applyBorder="1"/>
    <xf numFmtId="4" fontId="2" fillId="0" borderId="39" xfId="0" applyNumberFormat="1" applyFont="1" applyBorder="1"/>
    <xf numFmtId="4" fontId="2" fillId="0" borderId="47" xfId="0" applyNumberFormat="1" applyFont="1" applyBorder="1"/>
    <xf numFmtId="4" fontId="2" fillId="0" borderId="5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" fontId="2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right"/>
    </xf>
    <xf numFmtId="2" fontId="2" fillId="0" borderId="30" xfId="0" applyNumberFormat="1" applyFont="1" applyBorder="1"/>
    <xf numFmtId="4" fontId="2" fillId="0" borderId="1" xfId="0" applyNumberFormat="1" applyFont="1" applyBorder="1"/>
    <xf numFmtId="4" fontId="2" fillId="0" borderId="49" xfId="0" applyNumberFormat="1" applyFont="1" applyBorder="1"/>
    <xf numFmtId="4" fontId="2" fillId="0" borderId="30" xfId="0" applyNumberFormat="1" applyFont="1" applyBorder="1"/>
    <xf numFmtId="4" fontId="2" fillId="0" borderId="4" xfId="0" applyNumberFormat="1" applyFont="1" applyBorder="1"/>
    <xf numFmtId="4" fontId="2" fillId="0" borderId="33" xfId="0" applyNumberFormat="1" applyFont="1" applyBorder="1"/>
    <xf numFmtId="4" fontId="2" fillId="8" borderId="3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2" fontId="2" fillId="0" borderId="29" xfId="0" applyNumberFormat="1" applyFont="1" applyBorder="1"/>
    <xf numFmtId="4" fontId="2" fillId="0" borderId="17" xfId="0" applyNumberFormat="1" applyFont="1" applyBorder="1"/>
    <xf numFmtId="4" fontId="2" fillId="0" borderId="48" xfId="0" applyNumberFormat="1" applyFont="1" applyBorder="1"/>
    <xf numFmtId="4" fontId="2" fillId="0" borderId="29" xfId="0" applyNumberFormat="1" applyFont="1" applyBorder="1"/>
    <xf numFmtId="4" fontId="2" fillId="0" borderId="7" xfId="0" applyNumberFormat="1" applyFont="1" applyBorder="1"/>
    <xf numFmtId="4" fontId="2" fillId="0" borderId="36" xfId="0" applyNumberFormat="1" applyFont="1" applyBorder="1"/>
    <xf numFmtId="4" fontId="2" fillId="0" borderId="2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13" xfId="0" applyFont="1" applyBorder="1"/>
    <xf numFmtId="2" fontId="2" fillId="2" borderId="30" xfId="0" applyNumberFormat="1" applyFont="1" applyFill="1" applyBorder="1"/>
    <xf numFmtId="0" fontId="2" fillId="0" borderId="9" xfId="0" applyFont="1" applyBorder="1" applyAlignment="1">
      <alignment horizontal="right"/>
    </xf>
    <xf numFmtId="2" fontId="2" fillId="0" borderId="32" xfId="0" applyNumberFormat="1" applyFont="1" applyBorder="1"/>
    <xf numFmtId="4" fontId="2" fillId="0" borderId="24" xfId="0" applyNumberFormat="1" applyFont="1" applyBorder="1"/>
    <xf numFmtId="4" fontId="2" fillId="0" borderId="15" xfId="0" applyNumberFormat="1" applyFont="1" applyBorder="1"/>
    <xf numFmtId="4" fontId="2" fillId="0" borderId="32" xfId="0" applyNumberFormat="1" applyFont="1" applyBorder="1"/>
    <xf numFmtId="4" fontId="2" fillId="0" borderId="5" xfId="0" applyNumberFormat="1" applyFont="1" applyBorder="1"/>
    <xf numFmtId="4" fontId="2" fillId="0" borderId="37" xfId="0" applyNumberFormat="1" applyFont="1" applyBorder="1"/>
    <xf numFmtId="4" fontId="2" fillId="0" borderId="32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9" xfId="0" applyNumberFormat="1" applyFont="1" applyBorder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4" fontId="2" fillId="9" borderId="49" xfId="0" applyNumberFormat="1" applyFont="1" applyFill="1" applyBorder="1"/>
    <xf numFmtId="0" fontId="2" fillId="0" borderId="30" xfId="0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2" fontId="2" fillId="8" borderId="50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2" fontId="2" fillId="0" borderId="58" xfId="0" applyNumberFormat="1" applyFont="1" applyBorder="1"/>
    <xf numFmtId="4" fontId="2" fillId="0" borderId="8" xfId="0" applyNumberFormat="1" applyFont="1" applyBorder="1"/>
    <xf numFmtId="4" fontId="2" fillId="0" borderId="58" xfId="0" applyNumberFormat="1" applyFont="1" applyBorder="1"/>
    <xf numFmtId="4" fontId="2" fillId="0" borderId="44" xfId="0" applyNumberFormat="1" applyFont="1" applyBorder="1"/>
    <xf numFmtId="4" fontId="2" fillId="0" borderId="57" xfId="0" applyNumberFormat="1" applyFont="1" applyBorder="1"/>
    <xf numFmtId="4" fontId="2" fillId="0" borderId="5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2" fontId="2" fillId="2" borderId="50" xfId="0" applyNumberFormat="1" applyFont="1" applyFill="1" applyBorder="1" applyAlignment="1">
      <alignment horizontal="right"/>
    </xf>
    <xf numFmtId="4" fontId="2" fillId="0" borderId="62" xfId="0" applyNumberFormat="1" applyFont="1" applyBorder="1"/>
    <xf numFmtId="4" fontId="2" fillId="0" borderId="28" xfId="0" applyNumberFormat="1" applyFont="1" applyBorder="1"/>
    <xf numFmtId="4" fontId="2" fillId="0" borderId="51" xfId="0" applyNumberFormat="1" applyFont="1" applyBorder="1"/>
    <xf numFmtId="4" fontId="2" fillId="0" borderId="63" xfId="0" applyNumberFormat="1" applyFont="1" applyBorder="1"/>
    <xf numFmtId="4" fontId="2" fillId="0" borderId="65" xfId="0" applyNumberFormat="1" applyFont="1" applyBorder="1"/>
    <xf numFmtId="4" fontId="2" fillId="0" borderId="51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0" fontId="9" fillId="0" borderId="58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2" fontId="1" fillId="0" borderId="10" xfId="0" applyNumberFormat="1" applyFont="1" applyBorder="1"/>
    <xf numFmtId="0" fontId="1" fillId="0" borderId="9" xfId="0" applyFont="1" applyFill="1" applyBorder="1" applyAlignment="1">
      <alignment horizontal="left"/>
    </xf>
    <xf numFmtId="0" fontId="1" fillId="0" borderId="9" xfId="0" applyFont="1" applyBorder="1"/>
    <xf numFmtId="0" fontId="1" fillId="0" borderId="67" xfId="0" applyFont="1" applyBorder="1"/>
    <xf numFmtId="2" fontId="1" fillId="0" borderId="9" xfId="0" applyNumberFormat="1" applyFont="1" applyBorder="1" applyAlignment="1">
      <alignment horizontal="center"/>
    </xf>
    <xf numFmtId="0" fontId="9" fillId="3" borderId="35" xfId="0" applyFont="1" applyFill="1" applyBorder="1" applyAlignment="1">
      <alignment vertical="center" wrapText="1"/>
    </xf>
    <xf numFmtId="0" fontId="1" fillId="0" borderId="10" xfId="0" applyFont="1" applyBorder="1"/>
    <xf numFmtId="0" fontId="9" fillId="3" borderId="6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9" fillId="0" borderId="42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/>
    </xf>
    <xf numFmtId="0" fontId="9" fillId="3" borderId="2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/>
    <xf numFmtId="0" fontId="0" fillId="0" borderId="10" xfId="0" applyFont="1" applyBorder="1"/>
    <xf numFmtId="0" fontId="0" fillId="0" borderId="9" xfId="0" applyFill="1" applyBorder="1" applyAlignment="1">
      <alignment horizontal="left"/>
    </xf>
    <xf numFmtId="0" fontId="0" fillId="0" borderId="9" xfId="0" applyBorder="1"/>
    <xf numFmtId="0" fontId="0" fillId="0" borderId="67" xfId="0" applyBorder="1"/>
    <xf numFmtId="0" fontId="0" fillId="0" borderId="9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/>
    <xf numFmtId="0" fontId="0" fillId="0" borderId="67" xfId="0" applyFont="1" applyBorder="1"/>
    <xf numFmtId="0" fontId="28" fillId="0" borderId="42" xfId="0" applyFont="1" applyFill="1" applyBorder="1" applyAlignment="1">
      <alignment horizontal="right" vertical="center"/>
    </xf>
    <xf numFmtId="0" fontId="28" fillId="3" borderId="66" xfId="0" applyFont="1" applyFill="1" applyBorder="1" applyAlignment="1">
      <alignment vertical="center" wrapText="1"/>
    </xf>
    <xf numFmtId="0" fontId="28" fillId="3" borderId="76" xfId="0" applyFont="1" applyFill="1" applyBorder="1" applyAlignment="1">
      <alignment vertical="center" wrapText="1"/>
    </xf>
    <xf numFmtId="2" fontId="28" fillId="0" borderId="54" xfId="0" applyNumberFormat="1" applyFont="1" applyBorder="1" applyAlignment="1">
      <alignment horizontal="right" vertical="center"/>
    </xf>
    <xf numFmtId="0" fontId="28" fillId="0" borderId="61" xfId="0" applyFont="1" applyBorder="1" applyAlignment="1">
      <alignment horizontal="right" vertical="center"/>
    </xf>
    <xf numFmtId="0" fontId="34" fillId="3" borderId="18" xfId="0" applyFont="1" applyFill="1" applyBorder="1" applyAlignment="1">
      <alignment vertical="center" wrapText="1"/>
    </xf>
    <xf numFmtId="0" fontId="34" fillId="3" borderId="25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right" vertical="center"/>
    </xf>
    <xf numFmtId="0" fontId="42" fillId="0" borderId="21" xfId="0" applyFon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1" fontId="0" fillId="0" borderId="72" xfId="0" applyNumberFormat="1" applyBorder="1" applyAlignment="1">
      <alignment vertical="center"/>
    </xf>
    <xf numFmtId="0" fontId="29" fillId="0" borderId="9" xfId="0" applyFont="1" applyBorder="1" applyAlignment="1">
      <alignment horizontal="right" vertical="center"/>
    </xf>
    <xf numFmtId="1" fontId="0" fillId="0" borderId="56" xfId="0" applyNumberFormat="1" applyBorder="1" applyAlignment="1">
      <alignment vertical="center"/>
    </xf>
    <xf numFmtId="1" fontId="32" fillId="0" borderId="27" xfId="0" applyNumberFormat="1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1" fontId="0" fillId="0" borderId="74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4" fillId="3" borderId="35" xfId="0" applyFont="1" applyFill="1" applyBorder="1" applyAlignment="1">
      <alignment vertical="center" wrapText="1"/>
    </xf>
    <xf numFmtId="0" fontId="34" fillId="3" borderId="10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vertical="center" wrapText="1"/>
    </xf>
    <xf numFmtId="0" fontId="29" fillId="0" borderId="55" xfId="0" applyFont="1" applyFill="1" applyBorder="1" applyAlignment="1">
      <alignment horizontal="right" vertical="center"/>
    </xf>
    <xf numFmtId="0" fontId="34" fillId="3" borderId="68" xfId="0" applyFont="1" applyFill="1" applyBorder="1" applyAlignment="1">
      <alignment vertical="center" wrapText="1"/>
    </xf>
    <xf numFmtId="0" fontId="34" fillId="0" borderId="9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42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32" fillId="3" borderId="1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vertical="center"/>
    </xf>
    <xf numFmtId="0" fontId="29" fillId="0" borderId="13" xfId="0" applyFont="1" applyFill="1" applyBorder="1" applyAlignment="1">
      <alignment horizontal="right" vertical="center"/>
    </xf>
    <xf numFmtId="0" fontId="34" fillId="3" borderId="27" xfId="0" applyFont="1" applyFill="1" applyBorder="1" applyAlignment="1">
      <alignment vertical="center" wrapText="1"/>
    </xf>
    <xf numFmtId="1" fontId="32" fillId="0" borderId="48" xfId="0" applyNumberFormat="1" applyFont="1" applyBorder="1" applyAlignment="1">
      <alignment vertical="center"/>
    </xf>
    <xf numFmtId="1" fontId="32" fillId="0" borderId="49" xfId="0" applyNumberFormat="1" applyFont="1" applyBorder="1" applyAlignment="1">
      <alignment vertical="center"/>
    </xf>
    <xf numFmtId="1" fontId="32" fillId="0" borderId="15" xfId="0" applyNumberFormat="1" applyFont="1" applyBorder="1" applyAlignment="1">
      <alignment vertical="center"/>
    </xf>
    <xf numFmtId="1" fontId="32" fillId="0" borderId="16" xfId="0" applyNumberFormat="1" applyFont="1" applyBorder="1" applyAlignment="1">
      <alignment vertical="center"/>
    </xf>
    <xf numFmtId="1" fontId="28" fillId="0" borderId="48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0" fontId="41" fillId="0" borderId="35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right" vertical="center"/>
    </xf>
    <xf numFmtId="0" fontId="43" fillId="3" borderId="18" xfId="0" applyFont="1" applyFill="1" applyBorder="1" applyAlignment="1">
      <alignment vertical="center" wrapText="1"/>
    </xf>
    <xf numFmtId="0" fontId="41" fillId="0" borderId="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9" fillId="0" borderId="67" xfId="0" applyFont="1" applyBorder="1" applyAlignment="1">
      <alignment horizontal="right" vertical="center"/>
    </xf>
    <xf numFmtId="0" fontId="34" fillId="3" borderId="73" xfId="0" applyFont="1" applyFill="1" applyBorder="1" applyAlignment="1">
      <alignment vertical="center" wrapText="1"/>
    </xf>
    <xf numFmtId="1" fontId="29" fillId="0" borderId="48" xfId="0" applyNumberFormat="1" applyFont="1" applyBorder="1" applyAlignment="1">
      <alignment vertical="center"/>
    </xf>
    <xf numFmtId="1" fontId="29" fillId="0" borderId="49" xfId="0" applyNumberFormat="1" applyFont="1" applyBorder="1" applyAlignment="1">
      <alignment vertical="center"/>
    </xf>
    <xf numFmtId="1" fontId="29" fillId="0" borderId="15" xfId="0" applyNumberFormat="1" applyFont="1" applyBorder="1" applyAlignment="1">
      <alignment vertical="center"/>
    </xf>
    <xf numFmtId="1" fontId="29" fillId="0" borderId="16" xfId="0" applyNumberFormat="1" applyFont="1" applyBorder="1" applyAlignment="1">
      <alignment vertical="center"/>
    </xf>
    <xf numFmtId="2" fontId="32" fillId="0" borderId="72" xfId="0" applyNumberFormat="1" applyFont="1" applyBorder="1" applyAlignment="1">
      <alignment horizontal="right" vertical="center"/>
    </xf>
    <xf numFmtId="2" fontId="32" fillId="0" borderId="56" xfId="0" applyNumberFormat="1" applyFont="1" applyBorder="1" applyAlignment="1">
      <alignment horizontal="right" vertical="center"/>
    </xf>
    <xf numFmtId="2" fontId="32" fillId="0" borderId="74" xfId="0" applyNumberFormat="1" applyFont="1" applyBorder="1" applyAlignment="1">
      <alignment horizontal="right" vertical="center"/>
    </xf>
    <xf numFmtId="2" fontId="32" fillId="0" borderId="70" xfId="0" applyNumberFormat="1" applyFont="1" applyBorder="1" applyAlignment="1">
      <alignment horizontal="right" vertical="center"/>
    </xf>
    <xf numFmtId="1" fontId="0" fillId="0" borderId="70" xfId="0" applyNumberFormat="1" applyBorder="1" applyAlignment="1">
      <alignment vertical="center"/>
    </xf>
    <xf numFmtId="1" fontId="41" fillId="0" borderId="48" xfId="0" applyNumberFormat="1" applyFont="1" applyBorder="1" applyAlignment="1">
      <alignment horizontal="right" vertical="center"/>
    </xf>
    <xf numFmtId="1" fontId="1" fillId="0" borderId="71" xfId="0" applyNumberFormat="1" applyFont="1" applyBorder="1" applyAlignment="1">
      <alignment horizontal="right" vertical="center"/>
    </xf>
    <xf numFmtId="1" fontId="0" fillId="0" borderId="72" xfId="0" applyNumberFormat="1" applyBorder="1" applyAlignment="1">
      <alignment horizontal="right" vertical="center"/>
    </xf>
    <xf numFmtId="1" fontId="28" fillId="0" borderId="49" xfId="0" applyNumberFormat="1" applyFont="1" applyBorder="1" applyAlignment="1">
      <alignment horizontal="right" vertical="center"/>
    </xf>
    <xf numFmtId="1" fontId="41" fillId="0" borderId="49" xfId="0" applyNumberFormat="1" applyFont="1" applyBorder="1" applyAlignment="1">
      <alignment horizontal="right" vertical="center"/>
    </xf>
    <xf numFmtId="1" fontId="0" fillId="0" borderId="56" xfId="0" applyNumberFormat="1" applyBorder="1" applyAlignment="1">
      <alignment horizontal="right" vertical="center"/>
    </xf>
    <xf numFmtId="2" fontId="32" fillId="0" borderId="71" xfId="0" applyNumberFormat="1" applyFont="1" applyBorder="1" applyAlignment="1">
      <alignment horizontal="right" vertical="center"/>
    </xf>
    <xf numFmtId="0" fontId="29" fillId="0" borderId="4" xfId="0" applyFont="1" applyBorder="1"/>
    <xf numFmtId="0" fontId="32" fillId="3" borderId="63" xfId="0" applyFont="1" applyFill="1" applyBorder="1" applyAlignment="1">
      <alignment vertical="center" wrapText="1"/>
    </xf>
    <xf numFmtId="2" fontId="32" fillId="0" borderId="46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11" xfId="0" applyFont="1" applyBorder="1"/>
    <xf numFmtId="0" fontId="28" fillId="3" borderId="64" xfId="0" applyFont="1" applyFill="1" applyBorder="1" applyAlignment="1">
      <alignment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vertical="center"/>
    </xf>
    <xf numFmtId="2" fontId="9" fillId="0" borderId="48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 wrapText="1"/>
    </xf>
    <xf numFmtId="2" fontId="9" fillId="0" borderId="39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vertical="center"/>
    </xf>
    <xf numFmtId="2" fontId="9" fillId="0" borderId="40" xfId="0" applyNumberFormat="1" applyFont="1" applyBorder="1" applyAlignment="1">
      <alignment horizontal="right" vertical="center"/>
    </xf>
    <xf numFmtId="2" fontId="9" fillId="0" borderId="45" xfId="0" applyNumberFormat="1" applyFont="1" applyBorder="1" applyAlignment="1">
      <alignment horizontal="right" vertical="center"/>
    </xf>
    <xf numFmtId="0" fontId="9" fillId="3" borderId="6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4" fontId="45" fillId="0" borderId="9" xfId="0" applyNumberFormat="1" applyFont="1" applyBorder="1" applyAlignment="1">
      <alignment horizontal="center" vertical="center"/>
    </xf>
    <xf numFmtId="4" fontId="45" fillId="0" borderId="1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vertical="center" wrapText="1"/>
    </xf>
    <xf numFmtId="4" fontId="9" fillId="0" borderId="3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wrapText="1"/>
    </xf>
    <xf numFmtId="2" fontId="22" fillId="0" borderId="3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44" fillId="0" borderId="56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4" fontId="9" fillId="0" borderId="55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 vertical="center" wrapText="1"/>
    </xf>
    <xf numFmtId="0" fontId="36" fillId="3" borderId="10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54" xfId="0" applyFont="1" applyBorder="1"/>
    <xf numFmtId="2" fontId="1" fillId="0" borderId="42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2" fontId="1" fillId="0" borderId="78" xfId="0" applyNumberFormat="1" applyFont="1" applyBorder="1" applyAlignment="1">
      <alignment horizontal="right"/>
    </xf>
    <xf numFmtId="0" fontId="9" fillId="3" borderId="24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1" fontId="32" fillId="0" borderId="15" xfId="0" applyNumberFormat="1" applyFont="1" applyBorder="1" applyAlignment="1">
      <alignment horizontal="right" vertical="center"/>
    </xf>
    <xf numFmtId="1" fontId="32" fillId="0" borderId="59" xfId="0" applyNumberFormat="1" applyFont="1" applyBorder="1" applyAlignment="1">
      <alignment horizontal="right" vertical="center"/>
    </xf>
    <xf numFmtId="1" fontId="32" fillId="0" borderId="60" xfId="0" applyNumberFormat="1" applyFont="1" applyBorder="1" applyAlignment="1">
      <alignment horizontal="right" vertical="center"/>
    </xf>
    <xf numFmtId="1" fontId="36" fillId="0" borderId="71" xfId="0" applyNumberFormat="1" applyFont="1" applyBorder="1" applyAlignment="1">
      <alignment horizontal="right" vertical="center"/>
    </xf>
    <xf numFmtId="1" fontId="32" fillId="0" borderId="49" xfId="0" applyNumberFormat="1" applyFont="1" applyBorder="1" applyAlignment="1">
      <alignment horizontal="right" vertical="center"/>
    </xf>
    <xf numFmtId="1" fontId="36" fillId="0" borderId="72" xfId="0" applyNumberFormat="1" applyFont="1" applyBorder="1" applyAlignment="1">
      <alignment horizontal="right" vertical="center"/>
    </xf>
    <xf numFmtId="1" fontId="36" fillId="0" borderId="56" xfId="0" applyNumberFormat="1" applyFont="1" applyBorder="1" applyAlignment="1">
      <alignment horizontal="right" vertical="center"/>
    </xf>
    <xf numFmtId="1" fontId="32" fillId="0" borderId="28" xfId="0" applyNumberFormat="1" applyFont="1" applyBorder="1" applyAlignment="1">
      <alignment horizontal="right" vertical="center"/>
    </xf>
    <xf numFmtId="1" fontId="36" fillId="0" borderId="46" xfId="0" applyNumberFormat="1" applyFont="1" applyBorder="1" applyAlignment="1">
      <alignment horizontal="right" vertical="center"/>
    </xf>
    <xf numFmtId="1" fontId="32" fillId="0" borderId="48" xfId="0" applyNumberFormat="1" applyFont="1" applyBorder="1" applyAlignment="1">
      <alignment horizontal="right" vertical="center"/>
    </xf>
    <xf numFmtId="1" fontId="32" fillId="0" borderId="75" xfId="0" applyNumberFormat="1" applyFont="1" applyBorder="1" applyAlignment="1">
      <alignment horizontal="right" vertical="center"/>
    </xf>
    <xf numFmtId="1" fontId="36" fillId="0" borderId="70" xfId="0" applyNumberFormat="1" applyFont="1" applyBorder="1" applyAlignment="1">
      <alignment horizontal="right" vertical="center"/>
    </xf>
    <xf numFmtId="1" fontId="36" fillId="0" borderId="74" xfId="0" applyNumberFormat="1" applyFont="1" applyBorder="1" applyAlignment="1">
      <alignment horizontal="right" vertical="center"/>
    </xf>
    <xf numFmtId="2" fontId="0" fillId="0" borderId="56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6" xfId="0" applyBorder="1" applyAlignment="1">
      <alignment horizontal="right"/>
    </xf>
    <xf numFmtId="0" fontId="32" fillId="0" borderId="61" xfId="0" applyFont="1" applyFill="1" applyBorder="1" applyAlignment="1">
      <alignment horizontal="center" vertical="center"/>
    </xf>
    <xf numFmtId="1" fontId="33" fillId="0" borderId="21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vertical="center"/>
    </xf>
    <xf numFmtId="1" fontId="32" fillId="0" borderId="26" xfId="0" applyNumberFormat="1" applyFont="1" applyBorder="1" applyAlignment="1">
      <alignment vertical="center"/>
    </xf>
    <xf numFmtId="1" fontId="37" fillId="0" borderId="21" xfId="0" applyNumberFormat="1" applyFont="1" applyBorder="1" applyAlignment="1">
      <alignment vertical="center"/>
    </xf>
    <xf numFmtId="1" fontId="39" fillId="0" borderId="21" xfId="0" applyNumberFormat="1" applyFont="1" applyBorder="1"/>
    <xf numFmtId="0" fontId="33" fillId="0" borderId="3" xfId="0" applyFont="1" applyBorder="1" applyAlignment="1">
      <alignment horizontal="center" vertical="center"/>
    </xf>
    <xf numFmtId="2" fontId="32" fillId="0" borderId="9" xfId="0" applyNumberFormat="1" applyFont="1" applyBorder="1" applyAlignment="1">
      <alignment vertical="center"/>
    </xf>
    <xf numFmtId="2" fontId="32" fillId="0" borderId="12" xfId="0" applyNumberFormat="1" applyFont="1" applyBorder="1" applyAlignment="1">
      <alignment vertical="center"/>
    </xf>
    <xf numFmtId="2" fontId="33" fillId="0" borderId="3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vertical="center"/>
    </xf>
    <xf numFmtId="2" fontId="37" fillId="0" borderId="3" xfId="0" applyNumberFormat="1" applyFont="1" applyBorder="1" applyAlignment="1">
      <alignment vertical="center"/>
    </xf>
    <xf numFmtId="2" fontId="28" fillId="0" borderId="34" xfId="0" applyNumberFormat="1" applyFont="1" applyBorder="1" applyAlignment="1">
      <alignment horizontal="right" vertical="center"/>
    </xf>
    <xf numFmtId="2" fontId="32" fillId="0" borderId="3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horizontal="right" vertical="center"/>
    </xf>
    <xf numFmtId="2" fontId="28" fillId="0" borderId="9" xfId="0" applyNumberFormat="1" applyFont="1" applyBorder="1" applyAlignment="1">
      <alignment horizontal="right" vertical="center"/>
    </xf>
    <xf numFmtId="2" fontId="32" fillId="0" borderId="67" xfId="0" applyNumberFormat="1" applyFont="1" applyBorder="1" applyAlignment="1">
      <alignment vertical="center"/>
    </xf>
    <xf numFmtId="2" fontId="39" fillId="0" borderId="3" xfId="0" applyNumberFormat="1" applyFont="1" applyBorder="1"/>
    <xf numFmtId="1" fontId="37" fillId="0" borderId="21" xfId="0" applyNumberFormat="1" applyFont="1" applyBorder="1" applyAlignment="1">
      <alignment horizontal="right" vertical="center"/>
    </xf>
    <xf numFmtId="2" fontId="37" fillId="0" borderId="3" xfId="0" applyNumberFormat="1" applyFont="1" applyBorder="1" applyAlignment="1">
      <alignment horizontal="right" vertical="center"/>
    </xf>
    <xf numFmtId="2" fontId="32" fillId="0" borderId="34" xfId="0" applyNumberFormat="1" applyFont="1" applyBorder="1" applyAlignment="1">
      <alignment vertical="center"/>
    </xf>
    <xf numFmtId="1" fontId="12" fillId="0" borderId="16" xfId="0" applyNumberFormat="1" applyFont="1" applyBorder="1" applyAlignment="1">
      <alignment vertical="center"/>
    </xf>
    <xf numFmtId="1" fontId="29" fillId="0" borderId="16" xfId="0" applyNumberFormat="1" applyFont="1" applyBorder="1"/>
    <xf numFmtId="2" fontId="32" fillId="0" borderId="9" xfId="0" applyNumberFormat="1" applyFont="1" applyBorder="1" applyAlignment="1">
      <alignment horizontal="right" vertical="center"/>
    </xf>
    <xf numFmtId="2" fontId="32" fillId="0" borderId="12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/>
    </xf>
    <xf numFmtId="2" fontId="32" fillId="0" borderId="3" xfId="0" applyNumberFormat="1" applyFont="1" applyBorder="1" applyAlignment="1">
      <alignment horizontal="right" vertical="center"/>
    </xf>
    <xf numFmtId="2" fontId="32" fillId="0" borderId="67" xfId="0" applyNumberFormat="1" applyFont="1" applyBorder="1" applyAlignment="1">
      <alignment horizontal="right" vertical="center"/>
    </xf>
    <xf numFmtId="2" fontId="39" fillId="0" borderId="3" xfId="0" applyNumberFormat="1" applyFont="1" applyBorder="1" applyAlignment="1">
      <alignment horizontal="right"/>
    </xf>
    <xf numFmtId="0" fontId="18" fillId="0" borderId="53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2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0066FF"/>
      <color rgb="FFCCFF99"/>
      <color rgb="FFFFCCCC"/>
      <color rgb="FFFFFF66"/>
      <color rgb="FFCCFFCC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8119757527"/>
          <c:y val="1.01127596389621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23199153018808E-2"/>
          <c:y val="0.12140258263488202"/>
          <c:w val="0.97623076954213905"/>
          <c:h val="0.50273842452092177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свод'!$H$6:$H$123</c:f>
              <c:numCache>
                <c:formatCode># ##0,00</c:formatCode>
                <c:ptCount val="118"/>
                <c:pt idx="0">
                  <c:v>0.29216869360958875</c:v>
                </c:pt>
                <c:pt idx="1">
                  <c:v>0.41885708581389819</c:v>
                </c:pt>
                <c:pt idx="2">
                  <c:v>0.18899007278387073</c:v>
                </c:pt>
                <c:pt idx="3">
                  <c:v>0.27918202241043427</c:v>
                </c:pt>
                <c:pt idx="4">
                  <c:v>0.23314480083371764</c:v>
                </c:pt>
                <c:pt idx="5">
                  <c:v>0.15218484941522914</c:v>
                </c:pt>
                <c:pt idx="6">
                  <c:v>0.22849903736929023</c:v>
                </c:pt>
                <c:pt idx="7">
                  <c:v>0.19077014813559626</c:v>
                </c:pt>
                <c:pt idx="8">
                  <c:v>0.17707437998259221</c:v>
                </c:pt>
                <c:pt idx="9">
                  <c:v>0.76081584574167027</c:v>
                </c:pt>
                <c:pt idx="10">
                  <c:v>0.22650932037726915</c:v>
                </c:pt>
                <c:pt idx="11">
                  <c:v>0.23107971645781641</c:v>
                </c:pt>
                <c:pt idx="12">
                  <c:v>0.25887486183579062</c:v>
                </c:pt>
                <c:pt idx="13">
                  <c:v>0.16867957124831637</c:v>
                </c:pt>
                <c:pt idx="14">
                  <c:v>0.1862669412559553</c:v>
                </c:pt>
                <c:pt idx="15">
                  <c:v>0.27573243508692541</c:v>
                </c:pt>
                <c:pt idx="16">
                  <c:v>0.24170380999636479</c:v>
                </c:pt>
                <c:pt idx="17">
                  <c:v>0.17015275700886776</c:v>
                </c:pt>
                <c:pt idx="18">
                  <c:v>0.39939618166433688</c:v>
                </c:pt>
                <c:pt idx="19">
                  <c:v>0.21762877659959509</c:v>
                </c:pt>
                <c:pt idx="20">
                  <c:v>0.19532047388020593</c:v>
                </c:pt>
                <c:pt idx="21">
                  <c:v>0.20270071892404393</c:v>
                </c:pt>
                <c:pt idx="22">
                  <c:v>0.17057560056901139</c:v>
                </c:pt>
                <c:pt idx="23">
                  <c:v>0.19647120481376523</c:v>
                </c:pt>
                <c:pt idx="24">
                  <c:v>0.28788589155886063</c:v>
                </c:pt>
                <c:pt idx="25">
                  <c:v>0.10799581808130686</c:v>
                </c:pt>
                <c:pt idx="26">
                  <c:v>0.18676945527949551</c:v>
                </c:pt>
                <c:pt idx="27">
                  <c:v>0.22089879324133557</c:v>
                </c:pt>
                <c:pt idx="28">
                  <c:v>0.17601337508961049</c:v>
                </c:pt>
                <c:pt idx="29">
                  <c:v>0.35798819590377157</c:v>
                </c:pt>
                <c:pt idx="30">
                  <c:v>0.16566524032763599</c:v>
                </c:pt>
                <c:pt idx="31">
                  <c:v>0.16388908057932752</c:v>
                </c:pt>
                <c:pt idx="32">
                  <c:v>0.15404853371242011</c:v>
                </c:pt>
                <c:pt idx="33">
                  <c:v>0.33489342342955652</c:v>
                </c:pt>
                <c:pt idx="34">
                  <c:v>0.14436615556298751</c:v>
                </c:pt>
                <c:pt idx="35">
                  <c:v>0.17867767641630738</c:v>
                </c:pt>
                <c:pt idx="36">
                  <c:v>0.17210209049379083</c:v>
                </c:pt>
                <c:pt idx="37">
                  <c:v>0.2034880116059482</c:v>
                </c:pt>
                <c:pt idx="38">
                  <c:v>0.14532524305976716</c:v>
                </c:pt>
                <c:pt idx="39">
                  <c:v>0.17283671801985279</c:v>
                </c:pt>
                <c:pt idx="40">
                  <c:v>0.16716677947203445</c:v>
                </c:pt>
                <c:pt idx="41">
                  <c:v>0.22872141573293386</c:v>
                </c:pt>
                <c:pt idx="42">
                  <c:v>0.36866325883300993</c:v>
                </c:pt>
                <c:pt idx="43">
                  <c:v>0.14271316854288657</c:v>
                </c:pt>
                <c:pt idx="44">
                  <c:v>0.35045780187237907</c:v>
                </c:pt>
                <c:pt idx="45">
                  <c:v>0.18537631322499809</c:v>
                </c:pt>
                <c:pt idx="46">
                  <c:v>0.13142301565149161</c:v>
                </c:pt>
                <c:pt idx="47">
                  <c:v>0.33196517560518884</c:v>
                </c:pt>
                <c:pt idx="48">
                  <c:v>1</c:v>
                </c:pt>
                <c:pt idx="49">
                  <c:v>0.13162484321769014</c:v>
                </c:pt>
                <c:pt idx="50">
                  <c:v>0.16767064869860526</c:v>
                </c:pt>
                <c:pt idx="51">
                  <c:v>0.14088175904205905</c:v>
                </c:pt>
                <c:pt idx="52">
                  <c:v>0.14036378896245152</c:v>
                </c:pt>
                <c:pt idx="53">
                  <c:v>0.39359804968317469</c:v>
                </c:pt>
                <c:pt idx="54">
                  <c:v>0.16870922140166278</c:v>
                </c:pt>
                <c:pt idx="55">
                  <c:v>0.18574122634529427</c:v>
                </c:pt>
                <c:pt idx="56">
                  <c:v>0.14803149382823316</c:v>
                </c:pt>
                <c:pt idx="57">
                  <c:v>0.10594357929851957</c:v>
                </c:pt>
                <c:pt idx="58">
                  <c:v>0.12615594827361384</c:v>
                </c:pt>
                <c:pt idx="59">
                  <c:v>0.18421322428032763</c:v>
                </c:pt>
                <c:pt idx="60">
                  <c:v>0.17089579789709022</c:v>
                </c:pt>
                <c:pt idx="61">
                  <c:v>0</c:v>
                </c:pt>
                <c:pt idx="62">
                  <c:v>0.27597268163317484</c:v>
                </c:pt>
                <c:pt idx="63">
                  <c:v>0.27958225522879226</c:v>
                </c:pt>
                <c:pt idx="64">
                  <c:v>0.34810636032280046</c:v>
                </c:pt>
                <c:pt idx="65">
                  <c:v>0.16909381693719114</c:v>
                </c:pt>
                <c:pt idx="66">
                  <c:v>0.22857972300307722</c:v>
                </c:pt>
                <c:pt idx="67">
                  <c:v>0.15962181033572742</c:v>
                </c:pt>
                <c:pt idx="68">
                  <c:v>0.15911400713505885</c:v>
                </c:pt>
                <c:pt idx="69">
                  <c:v>0.23338414463557669</c:v>
                </c:pt>
                <c:pt idx="70">
                  <c:v>0.34232099839691849</c:v>
                </c:pt>
                <c:pt idx="71">
                  <c:v>0.20302199236254456</c:v>
                </c:pt>
                <c:pt idx="72">
                  <c:v>0.18994223829634546</c:v>
                </c:pt>
                <c:pt idx="73">
                  <c:v>0.35966068661152278</c:v>
                </c:pt>
                <c:pt idx="74">
                  <c:v>0.23706094683084994</c:v>
                </c:pt>
                <c:pt idx="75">
                  <c:v>0.23583827750107203</c:v>
                </c:pt>
                <c:pt idx="76">
                  <c:v>0.7182902852669707</c:v>
                </c:pt>
                <c:pt idx="77">
                  <c:v>0.21057856124575755</c:v>
                </c:pt>
                <c:pt idx="78">
                  <c:v>0.33660948426846943</c:v>
                </c:pt>
                <c:pt idx="79">
                  <c:v>0.16331866638939624</c:v>
                </c:pt>
                <c:pt idx="80">
                  <c:v>0.16660776847062736</c:v>
                </c:pt>
                <c:pt idx="81">
                  <c:v>0.18591043835017027</c:v>
                </c:pt>
                <c:pt idx="82">
                  <c:v>0.31233520304621876</c:v>
                </c:pt>
                <c:pt idx="83">
                  <c:v>0.1391667811278032</c:v>
                </c:pt>
                <c:pt idx="84">
                  <c:v>0.24448588807226856</c:v>
                </c:pt>
                <c:pt idx="85">
                  <c:v>0.33730358959098661</c:v>
                </c:pt>
                <c:pt idx="86">
                  <c:v>0.14667397996908269</c:v>
                </c:pt>
                <c:pt idx="87">
                  <c:v>0.16210991506956976</c:v>
                </c:pt>
                <c:pt idx="88">
                  <c:v>0.18493703892838284</c:v>
                </c:pt>
                <c:pt idx="89">
                  <c:v>0.32245628076068017</c:v>
                </c:pt>
                <c:pt idx="90">
                  <c:v>2.8374367249368863E-2</c:v>
                </c:pt>
                <c:pt idx="91">
                  <c:v>0.21405630876751075</c:v>
                </c:pt>
                <c:pt idx="92">
                  <c:v>0.16905269037132029</c:v>
                </c:pt>
                <c:pt idx="93">
                  <c:v>0.20226533808878483</c:v>
                </c:pt>
                <c:pt idx="94">
                  <c:v>0.1418167809700642</c:v>
                </c:pt>
                <c:pt idx="95">
                  <c:v>0.17189319064001024</c:v>
                </c:pt>
                <c:pt idx="96">
                  <c:v>0.22556961842710435</c:v>
                </c:pt>
                <c:pt idx="97">
                  <c:v>0.16624631688743186</c:v>
                </c:pt>
                <c:pt idx="98">
                  <c:v>0.26603612660284703</c:v>
                </c:pt>
                <c:pt idx="99">
                  <c:v>0.18247251430492531</c:v>
                </c:pt>
                <c:pt idx="100">
                  <c:v>0.17597968121943949</c:v>
                </c:pt>
                <c:pt idx="101">
                  <c:v>0.20108575579857771</c:v>
                </c:pt>
                <c:pt idx="102">
                  <c:v>0.17830875390615239</c:v>
                </c:pt>
                <c:pt idx="103">
                  <c:v>0.27862251210491906</c:v>
                </c:pt>
                <c:pt idx="104">
                  <c:v>0.2883149894799355</c:v>
                </c:pt>
                <c:pt idx="105">
                  <c:v>0.4513134114711303</c:v>
                </c:pt>
                <c:pt idx="106">
                  <c:v>0.1554194055172794</c:v>
                </c:pt>
                <c:pt idx="107">
                  <c:v>0.11861404152226915</c:v>
                </c:pt>
                <c:pt idx="108">
                  <c:v>0.28212959996181403</c:v>
                </c:pt>
                <c:pt idx="109">
                  <c:v>0.24878399306742419</c:v>
                </c:pt>
                <c:pt idx="110">
                  <c:v>0.43585229221695637</c:v>
                </c:pt>
                <c:pt idx="111">
                  <c:v>0.27258388835821229</c:v>
                </c:pt>
                <c:pt idx="112">
                  <c:v>0.25496122145985473</c:v>
                </c:pt>
                <c:pt idx="113">
                  <c:v>0.28019326183458632</c:v>
                </c:pt>
                <c:pt idx="114">
                  <c:v>0.19751798321638669</c:v>
                </c:pt>
                <c:pt idx="115">
                  <c:v>0.31141596444866892</c:v>
                </c:pt>
                <c:pt idx="116">
                  <c:v>0.26358744216005503</c:v>
                </c:pt>
                <c:pt idx="117">
                  <c:v>0.27427035289418145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свод'!$I$6:$I$123</c:f>
              <c:numCache>
                <c:formatCode># ##0,00</c:formatCode>
                <c:ptCount val="118"/>
                <c:pt idx="1">
                  <c:v>0.23407396093152893</c:v>
                </c:pt>
                <c:pt idx="2">
                  <c:v>0.23407396093152893</c:v>
                </c:pt>
                <c:pt idx="3">
                  <c:v>0.23407396093152893</c:v>
                </c:pt>
                <c:pt idx="4">
                  <c:v>0.23407396093152893</c:v>
                </c:pt>
                <c:pt idx="5">
                  <c:v>0.23407396093152893</c:v>
                </c:pt>
                <c:pt idx="6">
                  <c:v>0.23407396093152893</c:v>
                </c:pt>
                <c:pt idx="7">
                  <c:v>0.23407396093152893</c:v>
                </c:pt>
                <c:pt idx="8">
                  <c:v>0.23407396093152893</c:v>
                </c:pt>
                <c:pt idx="9">
                  <c:v>0.23407396093152893</c:v>
                </c:pt>
                <c:pt idx="11">
                  <c:v>0.23407396093152893</c:v>
                </c:pt>
                <c:pt idx="12">
                  <c:v>0.23407396093152893</c:v>
                </c:pt>
                <c:pt idx="13">
                  <c:v>0.23407396093152893</c:v>
                </c:pt>
                <c:pt idx="14">
                  <c:v>0.23407396093152893</c:v>
                </c:pt>
                <c:pt idx="15">
                  <c:v>0.23407396093152893</c:v>
                </c:pt>
                <c:pt idx="16">
                  <c:v>0.23407396093152893</c:v>
                </c:pt>
                <c:pt idx="17">
                  <c:v>0.23407396093152893</c:v>
                </c:pt>
                <c:pt idx="18">
                  <c:v>0.23407396093152893</c:v>
                </c:pt>
                <c:pt idx="19">
                  <c:v>0.23407396093152893</c:v>
                </c:pt>
                <c:pt idx="20">
                  <c:v>0.23407396093152893</c:v>
                </c:pt>
                <c:pt idx="21">
                  <c:v>0.23407396093152893</c:v>
                </c:pt>
                <c:pt idx="22">
                  <c:v>0.23407396093152893</c:v>
                </c:pt>
                <c:pt idx="24">
                  <c:v>0.23407396093152893</c:v>
                </c:pt>
                <c:pt idx="25">
                  <c:v>0.23407396093152893</c:v>
                </c:pt>
                <c:pt idx="26">
                  <c:v>0.23407396093152893</c:v>
                </c:pt>
                <c:pt idx="27">
                  <c:v>0.23407396093152893</c:v>
                </c:pt>
                <c:pt idx="28">
                  <c:v>0.23407396093152893</c:v>
                </c:pt>
                <c:pt idx="29">
                  <c:v>0.23407396093152893</c:v>
                </c:pt>
                <c:pt idx="30">
                  <c:v>0.23407396093152893</c:v>
                </c:pt>
                <c:pt idx="31">
                  <c:v>0.23407396093152893</c:v>
                </c:pt>
                <c:pt idx="32">
                  <c:v>0.23407396093152893</c:v>
                </c:pt>
                <c:pt idx="33">
                  <c:v>0.23407396093152893</c:v>
                </c:pt>
                <c:pt idx="34">
                  <c:v>0.23407396093152893</c:v>
                </c:pt>
                <c:pt idx="35">
                  <c:v>0.23407396093152893</c:v>
                </c:pt>
                <c:pt idx="36">
                  <c:v>0.23407396093152893</c:v>
                </c:pt>
                <c:pt idx="37">
                  <c:v>0.23407396093152893</c:v>
                </c:pt>
                <c:pt idx="38">
                  <c:v>0.23407396093152893</c:v>
                </c:pt>
                <c:pt idx="39">
                  <c:v>0.23407396093152893</c:v>
                </c:pt>
                <c:pt idx="40">
                  <c:v>0.23407396093152893</c:v>
                </c:pt>
                <c:pt idx="42">
                  <c:v>0.23407396093152893</c:v>
                </c:pt>
                <c:pt idx="43">
                  <c:v>0.23407396093152893</c:v>
                </c:pt>
                <c:pt idx="44">
                  <c:v>0.23407396093152893</c:v>
                </c:pt>
                <c:pt idx="45">
                  <c:v>0.23407396093152893</c:v>
                </c:pt>
                <c:pt idx="46">
                  <c:v>0.23407396093152893</c:v>
                </c:pt>
                <c:pt idx="47">
                  <c:v>0.23407396093152893</c:v>
                </c:pt>
                <c:pt idx="48">
                  <c:v>0.23407396093152893</c:v>
                </c:pt>
                <c:pt idx="49">
                  <c:v>0.23407396093152893</c:v>
                </c:pt>
                <c:pt idx="50">
                  <c:v>0.23407396093152893</c:v>
                </c:pt>
                <c:pt idx="51">
                  <c:v>0.23407396093152893</c:v>
                </c:pt>
                <c:pt idx="52">
                  <c:v>0.23407396093152893</c:v>
                </c:pt>
                <c:pt idx="53">
                  <c:v>0.23407396093152893</c:v>
                </c:pt>
                <c:pt idx="54">
                  <c:v>0.23407396093152893</c:v>
                </c:pt>
                <c:pt idx="55">
                  <c:v>0.23407396093152893</c:v>
                </c:pt>
                <c:pt idx="56">
                  <c:v>0.23407396093152893</c:v>
                </c:pt>
                <c:pt idx="57">
                  <c:v>0.23407396093152893</c:v>
                </c:pt>
                <c:pt idx="58">
                  <c:v>0.23407396093152893</c:v>
                </c:pt>
                <c:pt idx="59">
                  <c:v>0.23407396093152893</c:v>
                </c:pt>
                <c:pt idx="60">
                  <c:v>0.23407396093152893</c:v>
                </c:pt>
                <c:pt idx="61">
                  <c:v>0.23407396093152893</c:v>
                </c:pt>
                <c:pt idx="63">
                  <c:v>0.23407396093152893</c:v>
                </c:pt>
                <c:pt idx="64">
                  <c:v>0.23407396093152893</c:v>
                </c:pt>
                <c:pt idx="65">
                  <c:v>0.23407396093152893</c:v>
                </c:pt>
                <c:pt idx="66">
                  <c:v>0.23407396093152893</c:v>
                </c:pt>
                <c:pt idx="67">
                  <c:v>0.23407396093152893</c:v>
                </c:pt>
                <c:pt idx="68">
                  <c:v>0.23407396093152893</c:v>
                </c:pt>
                <c:pt idx="69">
                  <c:v>0.23407396093152893</c:v>
                </c:pt>
                <c:pt idx="70">
                  <c:v>0.23407396093152893</c:v>
                </c:pt>
                <c:pt idx="71">
                  <c:v>0.23407396093152893</c:v>
                </c:pt>
                <c:pt idx="72">
                  <c:v>0.23407396093152893</c:v>
                </c:pt>
                <c:pt idx="73">
                  <c:v>0.23407396093152893</c:v>
                </c:pt>
                <c:pt idx="74">
                  <c:v>0.23407396093152893</c:v>
                </c:pt>
                <c:pt idx="75">
                  <c:v>0.23407396093152893</c:v>
                </c:pt>
                <c:pt idx="76">
                  <c:v>0.23407396093152893</c:v>
                </c:pt>
                <c:pt idx="78">
                  <c:v>0.23407396093152893</c:v>
                </c:pt>
                <c:pt idx="79">
                  <c:v>0.23407396093152893</c:v>
                </c:pt>
                <c:pt idx="80">
                  <c:v>0.23407396093152893</c:v>
                </c:pt>
                <c:pt idx="81">
                  <c:v>0.23407396093152893</c:v>
                </c:pt>
                <c:pt idx="82">
                  <c:v>0.23407396093152893</c:v>
                </c:pt>
                <c:pt idx="83">
                  <c:v>0.23407396093152893</c:v>
                </c:pt>
                <c:pt idx="84">
                  <c:v>0.23407396093152893</c:v>
                </c:pt>
                <c:pt idx="85">
                  <c:v>0.23407396093152893</c:v>
                </c:pt>
                <c:pt idx="86">
                  <c:v>0.23407396093152893</c:v>
                </c:pt>
                <c:pt idx="87">
                  <c:v>0.23407396093152893</c:v>
                </c:pt>
                <c:pt idx="88">
                  <c:v>0.23407396093152893</c:v>
                </c:pt>
                <c:pt idx="89">
                  <c:v>0.23407396093152893</c:v>
                </c:pt>
                <c:pt idx="90">
                  <c:v>0.23407396093152893</c:v>
                </c:pt>
                <c:pt idx="91">
                  <c:v>0.23407396093152893</c:v>
                </c:pt>
                <c:pt idx="92">
                  <c:v>0.23407396093152893</c:v>
                </c:pt>
                <c:pt idx="93">
                  <c:v>0.23407396093152893</c:v>
                </c:pt>
                <c:pt idx="94">
                  <c:v>0.23407396093152893</c:v>
                </c:pt>
                <c:pt idx="95">
                  <c:v>0.23407396093152893</c:v>
                </c:pt>
                <c:pt idx="96">
                  <c:v>0.23407396093152893</c:v>
                </c:pt>
                <c:pt idx="97">
                  <c:v>0.23407396093152893</c:v>
                </c:pt>
                <c:pt idx="98">
                  <c:v>0.23407396093152893</c:v>
                </c:pt>
                <c:pt idx="99">
                  <c:v>0.23407396093152893</c:v>
                </c:pt>
                <c:pt idx="100">
                  <c:v>0.23407396093152893</c:v>
                </c:pt>
                <c:pt idx="101">
                  <c:v>0.23407396093152893</c:v>
                </c:pt>
                <c:pt idx="102">
                  <c:v>0.23407396093152893</c:v>
                </c:pt>
                <c:pt idx="103">
                  <c:v>0.23407396093152893</c:v>
                </c:pt>
                <c:pt idx="104">
                  <c:v>0.23407396093152893</c:v>
                </c:pt>
                <c:pt idx="105">
                  <c:v>0.23407396093152893</c:v>
                </c:pt>
                <c:pt idx="106">
                  <c:v>0.23407396093152893</c:v>
                </c:pt>
                <c:pt idx="107">
                  <c:v>0.23407396093152893</c:v>
                </c:pt>
                <c:pt idx="109">
                  <c:v>0.23407396093152893</c:v>
                </c:pt>
                <c:pt idx="110">
                  <c:v>0.23407396093152893</c:v>
                </c:pt>
                <c:pt idx="111">
                  <c:v>0.23407396093152893</c:v>
                </c:pt>
                <c:pt idx="112">
                  <c:v>0.23407396093152893</c:v>
                </c:pt>
                <c:pt idx="113">
                  <c:v>0.23407396093152893</c:v>
                </c:pt>
                <c:pt idx="114">
                  <c:v>0.23407396093152893</c:v>
                </c:pt>
                <c:pt idx="115">
                  <c:v>0.23407396093152893</c:v>
                </c:pt>
                <c:pt idx="116">
                  <c:v>0.23407396093152893</c:v>
                </c:pt>
                <c:pt idx="117">
                  <c:v>0.23407396093152893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9312"/>
        <c:axId val="87951232"/>
      </c:lineChart>
      <c:catAx>
        <c:axId val="879493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51232"/>
        <c:crosses val="autoZero"/>
        <c:auto val="1"/>
        <c:lblAlgn val="ctr"/>
        <c:lblOffset val="100"/>
        <c:noMultiLvlLbl val="0"/>
      </c:catAx>
      <c:valAx>
        <c:axId val="87951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49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36448255979735"/>
          <c:y val="7.1809130141120711E-2"/>
          <c:w val="0.2992710348804053"/>
          <c:h val="4.473191408360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зарплаты иначислений на 1 работника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901154527580377E-2"/>
          <c:y val="5.7838278585795225E-2"/>
          <c:w val="0.95135963332200058"/>
          <c:h val="0.74830310533440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'2023-2024 оплата 1 работника'!$C$5:$C$115</c:f>
              <c:strCache>
                <c:ptCount val="111"/>
                <c:pt idx="0">
                  <c:v>МАОУ СШ № 66</c:v>
                </c:pt>
                <c:pt idx="1">
                  <c:v>МАОУ Школа-интернат № 1</c:v>
                </c:pt>
                <c:pt idx="2">
                  <c:v>МБОУ СШ № 2</c:v>
                </c:pt>
                <c:pt idx="3">
                  <c:v>МАОУ СШ "Комплекс "Покровский"</c:v>
                </c:pt>
                <c:pt idx="4">
                  <c:v>МБОУ СШ № 86 </c:v>
                </c:pt>
                <c:pt idx="5">
                  <c:v>МБОУ СШ № 39</c:v>
                </c:pt>
                <c:pt idx="6">
                  <c:v>МАОУ СШ № 78</c:v>
                </c:pt>
                <c:pt idx="7">
                  <c:v>МАОУ Лицей № 9 "Лидер"</c:v>
                </c:pt>
                <c:pt idx="8">
                  <c:v>МАОУ СШ № 16</c:v>
                </c:pt>
                <c:pt idx="9">
                  <c:v>МАОУ СШ № 76</c:v>
                </c:pt>
                <c:pt idx="10">
                  <c:v>МБОУ Лицей № 2</c:v>
                </c:pt>
                <c:pt idx="11">
                  <c:v>МАОУ СШ № 8 "Созидание"</c:v>
                </c:pt>
                <c:pt idx="12">
                  <c:v>МАОУ СШ № 148</c:v>
                </c:pt>
                <c:pt idx="13">
                  <c:v>МАОУ Лицей № 6 "Перспектива"</c:v>
                </c:pt>
                <c:pt idx="14">
                  <c:v>МБОУ Гимназия № 7</c:v>
                </c:pt>
                <c:pt idx="15">
                  <c:v>МАОУ Лицей № 7</c:v>
                </c:pt>
                <c:pt idx="16">
                  <c:v>МАОУ СШ № 45</c:v>
                </c:pt>
                <c:pt idx="17">
                  <c:v>МБОУ СШ № 99</c:v>
                </c:pt>
                <c:pt idx="18">
                  <c:v>МАОУ СШ № 42</c:v>
                </c:pt>
                <c:pt idx="19">
                  <c:v>МАОУ СШ № 135</c:v>
                </c:pt>
                <c:pt idx="20">
                  <c:v>МАОУ «КУГ № 1 – Универс»</c:v>
                </c:pt>
                <c:pt idx="21">
                  <c:v>МАОУ СШ № 85</c:v>
                </c:pt>
                <c:pt idx="22">
                  <c:v>МБОУ СШ № 73</c:v>
                </c:pt>
                <c:pt idx="23">
                  <c:v>МАОУ Гимназия № 2</c:v>
                </c:pt>
                <c:pt idx="24">
                  <c:v>МАОУ СШ № 108</c:v>
                </c:pt>
                <c:pt idx="25">
                  <c:v>МАОУ СШ № 18</c:v>
                </c:pt>
                <c:pt idx="26">
                  <c:v>МБОУ СШ № 13</c:v>
                </c:pt>
                <c:pt idx="27">
                  <c:v>МБОУ СШ № 51</c:v>
                </c:pt>
                <c:pt idx="28">
                  <c:v>МАОУ СШ № 158 "Грани"</c:v>
                </c:pt>
                <c:pt idx="29">
                  <c:v>МАОУ СШ № 134</c:v>
                </c:pt>
                <c:pt idx="30">
                  <c:v>МБОУ СШ № 44</c:v>
                </c:pt>
                <c:pt idx="31">
                  <c:v>МБОУ Прогимназия  № 131</c:v>
                </c:pt>
                <c:pt idx="32">
                  <c:v>МАОУ СШ № 141</c:v>
                </c:pt>
                <c:pt idx="33">
                  <c:v>МАОУ СШ № 93</c:v>
                </c:pt>
                <c:pt idx="34">
                  <c:v>МАОУ СШ № 5</c:v>
                </c:pt>
                <c:pt idx="35">
                  <c:v>МАОУ СШ № 143</c:v>
                </c:pt>
                <c:pt idx="36">
                  <c:v>МАОУ СШ № 50</c:v>
                </c:pt>
                <c:pt idx="37">
                  <c:v>МБОУ Лицей № 10</c:v>
                </c:pt>
                <c:pt idx="38">
                  <c:v>МАОУ СШ № 144</c:v>
                </c:pt>
                <c:pt idx="39">
                  <c:v>МАОУ Гимназия № 14</c:v>
                </c:pt>
                <c:pt idx="40">
                  <c:v>МАОУ СШ № 3</c:v>
                </c:pt>
                <c:pt idx="41">
                  <c:v>МБОУ СШ № 62</c:v>
                </c:pt>
                <c:pt idx="42">
                  <c:v>МАОУ Гимназия №  9</c:v>
                </c:pt>
                <c:pt idx="43">
                  <c:v>МБОУ СШ № 31</c:v>
                </c:pt>
                <c:pt idx="44">
                  <c:v>МАОУ СШ  № 12</c:v>
                </c:pt>
                <c:pt idx="45">
                  <c:v>МАОУ Гимназия № 15</c:v>
                </c:pt>
                <c:pt idx="46">
                  <c:v>МАОУ СШ № 152 </c:v>
                </c:pt>
                <c:pt idx="47">
                  <c:v>МАОУ Лицей № 12</c:v>
                </c:pt>
                <c:pt idx="48">
                  <c:v>МБОУ СШ № 133</c:v>
                </c:pt>
                <c:pt idx="49">
                  <c:v>МАОУ СШ № 55</c:v>
                </c:pt>
                <c:pt idx="50">
                  <c:v>МБОУ СШ № 79</c:v>
                </c:pt>
                <c:pt idx="51">
                  <c:v>МАОУ СШ № 72 </c:v>
                </c:pt>
                <c:pt idx="52">
                  <c:v>МАОУ СШ № 81</c:v>
                </c:pt>
                <c:pt idx="53">
                  <c:v>МАОУ Гимназия № 4</c:v>
                </c:pt>
                <c:pt idx="54">
                  <c:v>МБОУ СШ № 94</c:v>
                </c:pt>
                <c:pt idx="55">
                  <c:v>МАОУ СШ № 46</c:v>
                </c:pt>
                <c:pt idx="56">
                  <c:v>МАОУ СШ № 23</c:v>
                </c:pt>
                <c:pt idx="57">
                  <c:v>МАОУ СШ № 151</c:v>
                </c:pt>
                <c:pt idx="58">
                  <c:v>МАОУ СШ № 1</c:v>
                </c:pt>
                <c:pt idx="59">
                  <c:v>МАОУ Лицей № 1</c:v>
                </c:pt>
                <c:pt idx="60">
                  <c:v>МАОУ Гимназия № 8</c:v>
                </c:pt>
                <c:pt idx="61">
                  <c:v>МАОУ СШ № 65</c:v>
                </c:pt>
                <c:pt idx="62">
                  <c:v>МАОУ СШ № 27</c:v>
                </c:pt>
                <c:pt idx="63">
                  <c:v>МБОУ Лицей № 8</c:v>
                </c:pt>
                <c:pt idx="64">
                  <c:v>МАОУ Лицей № 3</c:v>
                </c:pt>
                <c:pt idx="65">
                  <c:v>МАОУ СШ № 129</c:v>
                </c:pt>
                <c:pt idx="66">
                  <c:v>МАОУ СШ № 7</c:v>
                </c:pt>
                <c:pt idx="67">
                  <c:v>МАОУ СШ № 24</c:v>
                </c:pt>
                <c:pt idx="68">
                  <c:v>МБОУ Гимназия № 3</c:v>
                </c:pt>
                <c:pt idx="69">
                  <c:v>МАОУ СШ № 89</c:v>
                </c:pt>
                <c:pt idx="70">
                  <c:v>МАОУ СШ № 6</c:v>
                </c:pt>
                <c:pt idx="71">
                  <c:v>МАОУ Гимназия № 13 "Академ"</c:v>
                </c:pt>
                <c:pt idx="72">
                  <c:v>МАОУ СШ № 90</c:v>
                </c:pt>
                <c:pt idx="73">
                  <c:v>МАОУ СШ № 34</c:v>
                </c:pt>
                <c:pt idx="74">
                  <c:v>МАОУ СШ № 154</c:v>
                </c:pt>
                <c:pt idx="75">
                  <c:v>МАОУ СШ № 137</c:v>
                </c:pt>
                <c:pt idx="76">
                  <c:v>МБОУ СШ № 64</c:v>
                </c:pt>
                <c:pt idx="77">
                  <c:v>МАОУ СШ № 150</c:v>
                </c:pt>
                <c:pt idx="78">
                  <c:v>МАОУ СШ № 69</c:v>
                </c:pt>
                <c:pt idx="79">
                  <c:v>МАОУ СШ № 19</c:v>
                </c:pt>
                <c:pt idx="80">
                  <c:v>МБОУ СОШ № 10 </c:v>
                </c:pt>
                <c:pt idx="81">
                  <c:v>МАОУ СШ № 91</c:v>
                </c:pt>
                <c:pt idx="82">
                  <c:v>МАОУ Гимназия № 6</c:v>
                </c:pt>
                <c:pt idx="83">
                  <c:v>МАОУ Гимназия № 10</c:v>
                </c:pt>
                <c:pt idx="84">
                  <c:v>МБОУ СШ № 84</c:v>
                </c:pt>
                <c:pt idx="85">
                  <c:v>МБОУ СШ № 95</c:v>
                </c:pt>
                <c:pt idx="86">
                  <c:v>МАОУ СШ № 145</c:v>
                </c:pt>
                <c:pt idx="87">
                  <c:v>МАОУ СШ № 53</c:v>
                </c:pt>
                <c:pt idx="88">
                  <c:v>МАОУ СШ № 32</c:v>
                </c:pt>
                <c:pt idx="89">
                  <c:v>МБОУ СШ № 21</c:v>
                </c:pt>
                <c:pt idx="90">
                  <c:v>МБОУ СШ № 56</c:v>
                </c:pt>
                <c:pt idx="91">
                  <c:v>МАОУ СШ № 82</c:v>
                </c:pt>
                <c:pt idx="92">
                  <c:v>МАОУ СШ № 149</c:v>
                </c:pt>
                <c:pt idx="93">
                  <c:v>МАОУ СШ № 17</c:v>
                </c:pt>
                <c:pt idx="94">
                  <c:v>МАОУ Лицей № 11</c:v>
                </c:pt>
                <c:pt idx="95">
                  <c:v>МБОУ  Гимназия № 16</c:v>
                </c:pt>
                <c:pt idx="96">
                  <c:v>МБОУ Лицей № 28</c:v>
                </c:pt>
                <c:pt idx="97">
                  <c:v>МАОУ СШ № 147</c:v>
                </c:pt>
                <c:pt idx="98">
                  <c:v>МАОУ СШ № 63</c:v>
                </c:pt>
                <c:pt idx="99">
                  <c:v>МАОУ СШ № 115</c:v>
                </c:pt>
                <c:pt idx="100">
                  <c:v>МАОУ СШ № 98</c:v>
                </c:pt>
                <c:pt idx="101">
                  <c:v>МБОУ СШ № 36</c:v>
                </c:pt>
                <c:pt idx="102">
                  <c:v>МАОУ СШ № 155</c:v>
                </c:pt>
                <c:pt idx="103">
                  <c:v>МАОУ СШ № 121</c:v>
                </c:pt>
                <c:pt idx="104">
                  <c:v>МАОУ СШ № 139</c:v>
                </c:pt>
                <c:pt idx="105">
                  <c:v>МАОУ Гимназия № 11 </c:v>
                </c:pt>
                <c:pt idx="106">
                  <c:v>МБОУ СШ № 30</c:v>
                </c:pt>
                <c:pt idx="107">
                  <c:v>МАОУ СШ № 157</c:v>
                </c:pt>
                <c:pt idx="108">
                  <c:v>МБОУ СШ № 4</c:v>
                </c:pt>
                <c:pt idx="109">
                  <c:v>МАОУ СШ № 156</c:v>
                </c:pt>
                <c:pt idx="110">
                  <c:v>МАОУ СШ № 159</c:v>
                </c:pt>
              </c:strCache>
            </c:strRef>
          </c:cat>
          <c:val>
            <c:numRef>
              <c:f>'2023-2024 оплата 1 работника'!$F$5:$F$115</c:f>
              <c:numCache>
                <c:formatCode>0,00</c:formatCode>
                <c:ptCount val="111"/>
                <c:pt idx="0">
                  <c:v>919753.74743589736</c:v>
                </c:pt>
                <c:pt idx="1">
                  <c:v>851257.272</c:v>
                </c:pt>
                <c:pt idx="2">
                  <c:v>840883.25918918918</c:v>
                </c:pt>
                <c:pt idx="3">
                  <c:v>835717.03619377164</c:v>
                </c:pt>
                <c:pt idx="4">
                  <c:v>835492.73333333328</c:v>
                </c:pt>
                <c:pt idx="5">
                  <c:v>831938.65909090906</c:v>
                </c:pt>
                <c:pt idx="6">
                  <c:v>830073.69394736842</c:v>
                </c:pt>
                <c:pt idx="7">
                  <c:v>829501.31324074068</c:v>
                </c:pt>
                <c:pt idx="8">
                  <c:v>809288.76789473696</c:v>
                </c:pt>
                <c:pt idx="9">
                  <c:v>782157.2162385321</c:v>
                </c:pt>
                <c:pt idx="10">
                  <c:v>763875.58735849056</c:v>
                </c:pt>
                <c:pt idx="11">
                  <c:v>761897.10526315786</c:v>
                </c:pt>
                <c:pt idx="12">
                  <c:v>761494.79081300809</c:v>
                </c:pt>
                <c:pt idx="13">
                  <c:v>757948.42200000002</c:v>
                </c:pt>
                <c:pt idx="14">
                  <c:v>755437.86</c:v>
                </c:pt>
                <c:pt idx="15">
                  <c:v>752419.69605769229</c:v>
                </c:pt>
                <c:pt idx="16">
                  <c:v>749106.70205479453</c:v>
                </c:pt>
                <c:pt idx="17">
                  <c:v>740701.55844155839</c:v>
                </c:pt>
                <c:pt idx="18">
                  <c:v>738883.53659999999</c:v>
                </c:pt>
                <c:pt idx="19">
                  <c:v>738116.62341463414</c:v>
                </c:pt>
                <c:pt idx="20">
                  <c:v>729964.08695652173</c:v>
                </c:pt>
                <c:pt idx="21">
                  <c:v>729811.53672413796</c:v>
                </c:pt>
                <c:pt idx="22">
                  <c:v>725777.25</c:v>
                </c:pt>
                <c:pt idx="23">
                  <c:v>724692.05970149254</c:v>
                </c:pt>
                <c:pt idx="24">
                  <c:v>719513.74873563217</c:v>
                </c:pt>
                <c:pt idx="25">
                  <c:v>716065.77</c:v>
                </c:pt>
                <c:pt idx="26">
                  <c:v>715413.4163043478</c:v>
                </c:pt>
                <c:pt idx="27">
                  <c:v>714702.10257142852</c:v>
                </c:pt>
                <c:pt idx="28">
                  <c:v>714700.72727272729</c:v>
                </c:pt>
                <c:pt idx="29">
                  <c:v>703397.50236842106</c:v>
                </c:pt>
                <c:pt idx="30">
                  <c:v>702147.3427777777</c:v>
                </c:pt>
                <c:pt idx="31">
                  <c:v>701546.04190476192</c:v>
                </c:pt>
                <c:pt idx="32">
                  <c:v>699635.56781818171</c:v>
                </c:pt>
                <c:pt idx="33">
                  <c:v>695659.90508771932</c:v>
                </c:pt>
                <c:pt idx="34">
                  <c:v>694507.03451612906</c:v>
                </c:pt>
                <c:pt idx="35">
                  <c:v>692868.03596273297</c:v>
                </c:pt>
                <c:pt idx="36">
                  <c:v>692028.18391304347</c:v>
                </c:pt>
                <c:pt idx="37">
                  <c:v>684881.85360655736</c:v>
                </c:pt>
                <c:pt idx="38">
                  <c:v>682856.15991935483</c:v>
                </c:pt>
                <c:pt idx="39">
                  <c:v>678730.35736842104</c:v>
                </c:pt>
                <c:pt idx="40">
                  <c:v>678352.72549019603</c:v>
                </c:pt>
                <c:pt idx="41">
                  <c:v>677280.42220000003</c:v>
                </c:pt>
                <c:pt idx="42">
                  <c:v>676031.97806451609</c:v>
                </c:pt>
                <c:pt idx="43">
                  <c:v>672373.15578947368</c:v>
                </c:pt>
                <c:pt idx="44">
                  <c:v>671998.74877192976</c:v>
                </c:pt>
                <c:pt idx="45">
                  <c:v>671277.04959459463</c:v>
                </c:pt>
                <c:pt idx="46">
                  <c:v>669000.67308823531</c:v>
                </c:pt>
                <c:pt idx="47">
                  <c:v>668722.36546875001</c:v>
                </c:pt>
                <c:pt idx="48">
                  <c:v>668196.79797979794</c:v>
                </c:pt>
                <c:pt idx="49">
                  <c:v>663602.91487179487</c:v>
                </c:pt>
                <c:pt idx="50">
                  <c:v>661820.6333333333</c:v>
                </c:pt>
                <c:pt idx="51">
                  <c:v>655688.21626865678</c:v>
                </c:pt>
                <c:pt idx="52">
                  <c:v>651197.60162162164</c:v>
                </c:pt>
                <c:pt idx="53">
                  <c:v>648897.20806451607</c:v>
                </c:pt>
                <c:pt idx="54">
                  <c:v>646854.93869565218</c:v>
                </c:pt>
                <c:pt idx="55">
                  <c:v>641295.17241379316</c:v>
                </c:pt>
                <c:pt idx="56">
                  <c:v>638237.02233333339</c:v>
                </c:pt>
                <c:pt idx="57">
                  <c:v>632197.51859813079</c:v>
                </c:pt>
                <c:pt idx="58">
                  <c:v>631498.73578947363</c:v>
                </c:pt>
                <c:pt idx="59">
                  <c:v>628004.73739999998</c:v>
                </c:pt>
                <c:pt idx="60">
                  <c:v>626752.38724999991</c:v>
                </c:pt>
                <c:pt idx="61">
                  <c:v>625131.98507462686</c:v>
                </c:pt>
                <c:pt idx="62">
                  <c:v>625105.12215686275</c:v>
                </c:pt>
                <c:pt idx="63">
                  <c:v>623512.43209876539</c:v>
                </c:pt>
                <c:pt idx="64">
                  <c:v>621404.16921874997</c:v>
                </c:pt>
                <c:pt idx="65">
                  <c:v>620221.9003508772</c:v>
                </c:pt>
                <c:pt idx="66">
                  <c:v>619478.85434210522</c:v>
                </c:pt>
                <c:pt idx="67">
                  <c:v>618332.13925233646</c:v>
                </c:pt>
                <c:pt idx="68">
                  <c:v>617512.26190476189</c:v>
                </c:pt>
                <c:pt idx="69">
                  <c:v>617244.42562500003</c:v>
                </c:pt>
                <c:pt idx="70">
                  <c:v>616777.10297297302</c:v>
                </c:pt>
                <c:pt idx="71">
                  <c:v>615384.4044117647</c:v>
                </c:pt>
                <c:pt idx="72">
                  <c:v>614127.25609756098</c:v>
                </c:pt>
                <c:pt idx="73">
                  <c:v>609947.7109523809</c:v>
                </c:pt>
                <c:pt idx="74">
                  <c:v>609454.72843749996</c:v>
                </c:pt>
                <c:pt idx="75">
                  <c:v>608943.36676470586</c:v>
                </c:pt>
                <c:pt idx="76">
                  <c:v>604269.25925925921</c:v>
                </c:pt>
                <c:pt idx="77">
                  <c:v>601213.8206338028</c:v>
                </c:pt>
                <c:pt idx="78">
                  <c:v>600976.67032786889</c:v>
                </c:pt>
                <c:pt idx="79">
                  <c:v>598582.3203448276</c:v>
                </c:pt>
                <c:pt idx="80">
                  <c:v>597549.53085714276</c:v>
                </c:pt>
                <c:pt idx="81">
                  <c:v>592911.85896551725</c:v>
                </c:pt>
                <c:pt idx="82">
                  <c:v>590000.65384615387</c:v>
                </c:pt>
                <c:pt idx="83">
                  <c:v>589502.36955882353</c:v>
                </c:pt>
                <c:pt idx="84">
                  <c:v>588245.0877192982</c:v>
                </c:pt>
                <c:pt idx="85">
                  <c:v>587511.76307692309</c:v>
                </c:pt>
                <c:pt idx="86">
                  <c:v>583117.81157407409</c:v>
                </c:pt>
                <c:pt idx="87">
                  <c:v>582107.22727272729</c:v>
                </c:pt>
                <c:pt idx="88">
                  <c:v>581559.61776119401</c:v>
                </c:pt>
                <c:pt idx="89">
                  <c:v>578192.31111111108</c:v>
                </c:pt>
                <c:pt idx="90">
                  <c:v>569204.15142857144</c:v>
                </c:pt>
                <c:pt idx="91">
                  <c:v>565490.40384615387</c:v>
                </c:pt>
                <c:pt idx="92">
                  <c:v>564645.64666666661</c:v>
                </c:pt>
                <c:pt idx="93">
                  <c:v>560245.92812499998</c:v>
                </c:pt>
                <c:pt idx="94">
                  <c:v>559080.28574468079</c:v>
                </c:pt>
                <c:pt idx="95">
                  <c:v>558532.20408450707</c:v>
                </c:pt>
                <c:pt idx="96">
                  <c:v>549513.93517241371</c:v>
                </c:pt>
                <c:pt idx="97">
                  <c:v>541926.66523255815</c:v>
                </c:pt>
                <c:pt idx="98">
                  <c:v>540461.14754098363</c:v>
                </c:pt>
                <c:pt idx="99">
                  <c:v>531772.46480519476</c:v>
                </c:pt>
                <c:pt idx="100">
                  <c:v>530357.86499999999</c:v>
                </c:pt>
                <c:pt idx="101">
                  <c:v>528840.75558139535</c:v>
                </c:pt>
                <c:pt idx="102">
                  <c:v>513325.8513333333</c:v>
                </c:pt>
                <c:pt idx="103">
                  <c:v>508783.7904402985</c:v>
                </c:pt>
                <c:pt idx="104">
                  <c:v>502289.17142857146</c:v>
                </c:pt>
                <c:pt idx="105">
                  <c:v>493534.61290322582</c:v>
                </c:pt>
                <c:pt idx="106">
                  <c:v>482958.93333333335</c:v>
                </c:pt>
                <c:pt idx="107">
                  <c:v>442229.56841666665</c:v>
                </c:pt>
                <c:pt idx="108">
                  <c:v>435504.06033898302</c:v>
                </c:pt>
                <c:pt idx="109">
                  <c:v>400523.96791443852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19744"/>
        <c:axId val="99921280"/>
      </c:barChart>
      <c:catAx>
        <c:axId val="9991974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21280"/>
        <c:crosses val="autoZero"/>
        <c:auto val="1"/>
        <c:lblAlgn val="ctr"/>
        <c:lblOffset val="100"/>
        <c:noMultiLvlLbl val="0"/>
      </c:catAx>
      <c:valAx>
        <c:axId val="999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504459852526453E-2"/>
          <c:y val="0.11154081149692353"/>
          <c:w val="0.97926702930114784"/>
          <c:h val="0.54315352657420557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свод'!$D$6:$D$123</c:f>
              <c:numCache>
                <c:formatCode>0,00</c:formatCode>
                <c:ptCount val="118"/>
                <c:pt idx="0">
                  <c:v>0.5154842613359808</c:v>
                </c:pt>
                <c:pt idx="1">
                  <c:v>0.59870774168332952</c:v>
                </c:pt>
                <c:pt idx="2">
                  <c:v>0.67030638031430057</c:v>
                </c:pt>
                <c:pt idx="3">
                  <c:v>0.86182725130252413</c:v>
                </c:pt>
                <c:pt idx="4">
                  <c:v>0.56624057477449319</c:v>
                </c:pt>
                <c:pt idx="5">
                  <c:v>1.9356165296655972E-2</c:v>
                </c:pt>
                <c:pt idx="6">
                  <c:v>0.44137744836923531</c:v>
                </c:pt>
                <c:pt idx="7">
                  <c:v>0.55261754849621791</c:v>
                </c:pt>
                <c:pt idx="8">
                  <c:v>0.55678603864888299</c:v>
                </c:pt>
                <c:pt idx="9">
                  <c:v>0.37213920313818893</c:v>
                </c:pt>
                <c:pt idx="10">
                  <c:v>0.38817454249284206</c:v>
                </c:pt>
                <c:pt idx="11">
                  <c:v>0.47502353919829715</c:v>
                </c:pt>
                <c:pt idx="12">
                  <c:v>0.10816438526881832</c:v>
                </c:pt>
                <c:pt idx="13">
                  <c:v>0.56605839264873614</c:v>
                </c:pt>
                <c:pt idx="14">
                  <c:v>0.67776149934144825</c:v>
                </c:pt>
                <c:pt idx="15">
                  <c:v>0.1829446551024721</c:v>
                </c:pt>
                <c:pt idx="16">
                  <c:v>0.46810648319860065</c:v>
                </c:pt>
                <c:pt idx="17">
                  <c:v>0.47615011121738859</c:v>
                </c:pt>
                <c:pt idx="18">
                  <c:v>0.37501579287673131</c:v>
                </c:pt>
                <c:pt idx="19">
                  <c:v>0.31047442729827501</c:v>
                </c:pt>
                <c:pt idx="20">
                  <c:v>0.20535180624955174</c:v>
                </c:pt>
                <c:pt idx="21">
                  <c:v>0.25616588853782141</c:v>
                </c:pt>
                <c:pt idx="22">
                  <c:v>0.55687752897596365</c:v>
                </c:pt>
                <c:pt idx="23">
                  <c:v>0.48579343328236863</c:v>
                </c:pt>
                <c:pt idx="24">
                  <c:v>0.33292132135705865</c:v>
                </c:pt>
                <c:pt idx="25">
                  <c:v>0.61941976167089596</c:v>
                </c:pt>
                <c:pt idx="26">
                  <c:v>0.67213618642964768</c:v>
                </c:pt>
                <c:pt idx="27">
                  <c:v>0.41805515434904428</c:v>
                </c:pt>
                <c:pt idx="28">
                  <c:v>0.5041294475053677</c:v>
                </c:pt>
                <c:pt idx="29">
                  <c:v>0.47403053069594198</c:v>
                </c:pt>
                <c:pt idx="30">
                  <c:v>0.27306396650272907</c:v>
                </c:pt>
                <c:pt idx="31">
                  <c:v>0.52391240279804407</c:v>
                </c:pt>
                <c:pt idx="32">
                  <c:v>0.59868737440513842</c:v>
                </c:pt>
                <c:pt idx="33">
                  <c:v>0.37169141242202713</c:v>
                </c:pt>
                <c:pt idx="34">
                  <c:v>0.48827344300397379</c:v>
                </c:pt>
                <c:pt idx="35">
                  <c:v>0.46475785099020428</c:v>
                </c:pt>
                <c:pt idx="36">
                  <c:v>0.46182921252601694</c:v>
                </c:pt>
                <c:pt idx="37">
                  <c:v>0.37878904332945207</c:v>
                </c:pt>
                <c:pt idx="38">
                  <c:v>0.59473261330218818</c:v>
                </c:pt>
                <c:pt idx="39">
                  <c:v>0.44296257825414648</c:v>
                </c:pt>
                <c:pt idx="40">
                  <c:v>0.63909606625839066</c:v>
                </c:pt>
                <c:pt idx="41">
                  <c:v>0.36533655914528418</c:v>
                </c:pt>
                <c:pt idx="42">
                  <c:v>0.48918047198210074</c:v>
                </c:pt>
                <c:pt idx="43">
                  <c:v>0.2354685064087462</c:v>
                </c:pt>
                <c:pt idx="44">
                  <c:v>0.71235761140954679</c:v>
                </c:pt>
                <c:pt idx="45">
                  <c:v>0.63347994802997831</c:v>
                </c:pt>
                <c:pt idx="46">
                  <c:v>0.14421641629205048</c:v>
                </c:pt>
                <c:pt idx="47">
                  <c:v>0.35651554911687844</c:v>
                </c:pt>
                <c:pt idx="48">
                  <c:v>0.62300245957240841</c:v>
                </c:pt>
                <c:pt idx="49">
                  <c:v>0.39282578327368145</c:v>
                </c:pt>
                <c:pt idx="50">
                  <c:v>0.24825917221275903</c:v>
                </c:pt>
                <c:pt idx="51">
                  <c:v>0.41802260219084114</c:v>
                </c:pt>
                <c:pt idx="52">
                  <c:v>3.2905853379980192E-2</c:v>
                </c:pt>
                <c:pt idx="53">
                  <c:v>0.46340270659070881</c:v>
                </c:pt>
                <c:pt idx="54">
                  <c:v>0.30301658541662196</c:v>
                </c:pt>
                <c:pt idx="55">
                  <c:v>0.37214443979767647</c:v>
                </c:pt>
                <c:pt idx="56">
                  <c:v>0.34509302957422999</c:v>
                </c:pt>
                <c:pt idx="57">
                  <c:v>0.26489939777103882</c:v>
                </c:pt>
                <c:pt idx="58">
                  <c:v>0.36957072130175989</c:v>
                </c:pt>
                <c:pt idx="59">
                  <c:v>0.42553629390916636</c:v>
                </c:pt>
                <c:pt idx="60">
                  <c:v>0.46250004704154557</c:v>
                </c:pt>
                <c:pt idx="61">
                  <c:v>1.4333587633963966E-2</c:v>
                </c:pt>
                <c:pt idx="62">
                  <c:v>0.5134933440340701</c:v>
                </c:pt>
                <c:pt idx="63">
                  <c:v>0.58418570747605159</c:v>
                </c:pt>
                <c:pt idx="64">
                  <c:v>0.53199635851295368</c:v>
                </c:pt>
                <c:pt idx="65">
                  <c:v>0.3689064256190539</c:v>
                </c:pt>
                <c:pt idx="66">
                  <c:v>0.48863685604442736</c:v>
                </c:pt>
                <c:pt idx="67">
                  <c:v>0.83897481107889271</c:v>
                </c:pt>
                <c:pt idx="68">
                  <c:v>0.38701270215526268</c:v>
                </c:pt>
                <c:pt idx="69">
                  <c:v>0.32262528930343831</c:v>
                </c:pt>
                <c:pt idx="70">
                  <c:v>0.53672283088518935</c:v>
                </c:pt>
                <c:pt idx="71">
                  <c:v>0.26072591799933476</c:v>
                </c:pt>
                <c:pt idx="72">
                  <c:v>0.47578362974525845</c:v>
                </c:pt>
                <c:pt idx="73">
                  <c:v>0.54658190488005387</c:v>
                </c:pt>
                <c:pt idx="74">
                  <c:v>0.33205399785214623</c:v>
                </c:pt>
                <c:pt idx="75">
                  <c:v>0.55312463501336828</c:v>
                </c:pt>
                <c:pt idx="76">
                  <c:v>0.96157574991154937</c:v>
                </c:pt>
                <c:pt idx="77">
                  <c:v>0.63752594138377516</c:v>
                </c:pt>
                <c:pt idx="78">
                  <c:v>0.50715317926777226</c:v>
                </c:pt>
                <c:pt idx="79">
                  <c:v>0.31086041837509581</c:v>
                </c:pt>
                <c:pt idx="80">
                  <c:v>0.31803362893508824</c:v>
                </c:pt>
                <c:pt idx="81">
                  <c:v>0.57356701204569249</c:v>
                </c:pt>
                <c:pt idx="82">
                  <c:v>0.75529607584153247</c:v>
                </c:pt>
                <c:pt idx="83">
                  <c:v>0.77548440012590447</c:v>
                </c:pt>
                <c:pt idx="84">
                  <c:v>0.38154912316843731</c:v>
                </c:pt>
                <c:pt idx="85">
                  <c:v>0.27151700231099374</c:v>
                </c:pt>
                <c:pt idx="86">
                  <c:v>0.58994078901058811</c:v>
                </c:pt>
                <c:pt idx="87">
                  <c:v>0.59425603394634274</c:v>
                </c:pt>
                <c:pt idx="88">
                  <c:v>0.66706548405819321</c:v>
                </c:pt>
                <c:pt idx="89">
                  <c:v>0.47294045701080784</c:v>
                </c:pt>
                <c:pt idx="90">
                  <c:v>0.51904262866247908</c:v>
                </c:pt>
                <c:pt idx="91">
                  <c:v>0.63087418216651203</c:v>
                </c:pt>
                <c:pt idx="92">
                  <c:v>0.65592604537016375</c:v>
                </c:pt>
                <c:pt idx="93">
                  <c:v>0.57731975409240333</c:v>
                </c:pt>
                <c:pt idx="94">
                  <c:v>0.4522678297940631</c:v>
                </c:pt>
                <c:pt idx="95">
                  <c:v>0.59760737738400205</c:v>
                </c:pt>
                <c:pt idx="96">
                  <c:v>0.53447374542877601</c:v>
                </c:pt>
                <c:pt idx="97">
                  <c:v>0.65266001611952618</c:v>
                </c:pt>
                <c:pt idx="98">
                  <c:v>0.68547413765327969</c:v>
                </c:pt>
                <c:pt idx="99">
                  <c:v>0.67550204266187863</c:v>
                </c:pt>
                <c:pt idx="100">
                  <c:v>0.68330838992033838</c:v>
                </c:pt>
                <c:pt idx="101">
                  <c:v>0.68194243589795056</c:v>
                </c:pt>
                <c:pt idx="102">
                  <c:v>0.88196306047739226</c:v>
                </c:pt>
                <c:pt idx="103">
                  <c:v>0.89847229797533179</c:v>
                </c:pt>
                <c:pt idx="104">
                  <c:v>0.85487431683740589</c:v>
                </c:pt>
                <c:pt idx="105">
                  <c:v>0.95687012201669652</c:v>
                </c:pt>
                <c:pt idx="106">
                  <c:v>0.98953625628964847</c:v>
                </c:pt>
                <c:pt idx="107">
                  <c:v>0.97999999866895648</c:v>
                </c:pt>
                <c:pt idx="108">
                  <c:v>0.52239304917621743</c:v>
                </c:pt>
                <c:pt idx="109">
                  <c:v>0.63087027927350214</c:v>
                </c:pt>
                <c:pt idx="110">
                  <c:v>0.7211009741888198</c:v>
                </c:pt>
                <c:pt idx="111">
                  <c:v>0.23072235684303752</c:v>
                </c:pt>
                <c:pt idx="112">
                  <c:v>0.37915929245738561</c:v>
                </c:pt>
                <c:pt idx="113">
                  <c:v>0.3381584913504348</c:v>
                </c:pt>
                <c:pt idx="114">
                  <c:v>0.57039455225837687</c:v>
                </c:pt>
                <c:pt idx="115">
                  <c:v>0.15707777577346024</c:v>
                </c:pt>
                <c:pt idx="116">
                  <c:v>0.75735678306615761</c:v>
                </c:pt>
                <c:pt idx="117">
                  <c:v>0.91669693737478164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свод'!$E$6:$E$123</c:f>
              <c:numCache>
                <c:formatCode># ##0,00</c:formatCode>
                <c:ptCount val="118"/>
                <c:pt idx="1">
                  <c:v>0.50341346766864925</c:v>
                </c:pt>
                <c:pt idx="2">
                  <c:v>0.50341346766864925</c:v>
                </c:pt>
                <c:pt idx="3">
                  <c:v>0.50341346766864925</c:v>
                </c:pt>
                <c:pt idx="4">
                  <c:v>0.50341346766864925</c:v>
                </c:pt>
                <c:pt idx="5">
                  <c:v>0.50341346766864925</c:v>
                </c:pt>
                <c:pt idx="6">
                  <c:v>0.50341346766864925</c:v>
                </c:pt>
                <c:pt idx="7">
                  <c:v>0.50341346766864925</c:v>
                </c:pt>
                <c:pt idx="8">
                  <c:v>0.50341346766864925</c:v>
                </c:pt>
                <c:pt idx="9">
                  <c:v>0.50341346766864925</c:v>
                </c:pt>
                <c:pt idx="11">
                  <c:v>0.50341346766864925</c:v>
                </c:pt>
                <c:pt idx="12">
                  <c:v>0.50341346766864925</c:v>
                </c:pt>
                <c:pt idx="13">
                  <c:v>0.50341346766864925</c:v>
                </c:pt>
                <c:pt idx="14">
                  <c:v>0.50341346766864925</c:v>
                </c:pt>
                <c:pt idx="15">
                  <c:v>0.50341346766864925</c:v>
                </c:pt>
                <c:pt idx="16">
                  <c:v>0.50341346766864925</c:v>
                </c:pt>
                <c:pt idx="17">
                  <c:v>0.50341346766864925</c:v>
                </c:pt>
                <c:pt idx="18">
                  <c:v>0.50341346766864925</c:v>
                </c:pt>
                <c:pt idx="19">
                  <c:v>0.50341346766864925</c:v>
                </c:pt>
                <c:pt idx="20">
                  <c:v>0.50341346766864925</c:v>
                </c:pt>
                <c:pt idx="21">
                  <c:v>0.50341346766864925</c:v>
                </c:pt>
                <c:pt idx="22">
                  <c:v>0.50341346766864925</c:v>
                </c:pt>
                <c:pt idx="24">
                  <c:v>0.50341346766864925</c:v>
                </c:pt>
                <c:pt idx="25">
                  <c:v>0.50341346766864925</c:v>
                </c:pt>
                <c:pt idx="26">
                  <c:v>0.50341346766864925</c:v>
                </c:pt>
                <c:pt idx="27">
                  <c:v>0.50341346766864925</c:v>
                </c:pt>
                <c:pt idx="28">
                  <c:v>0.50341346766864925</c:v>
                </c:pt>
                <c:pt idx="29">
                  <c:v>0.50341346766864925</c:v>
                </c:pt>
                <c:pt idx="30">
                  <c:v>0.50341346766864925</c:v>
                </c:pt>
                <c:pt idx="31">
                  <c:v>0.50341346766864925</c:v>
                </c:pt>
                <c:pt idx="32">
                  <c:v>0.50341346766864925</c:v>
                </c:pt>
                <c:pt idx="33">
                  <c:v>0.50341346766864925</c:v>
                </c:pt>
                <c:pt idx="34">
                  <c:v>0.50341346766864925</c:v>
                </c:pt>
                <c:pt idx="35">
                  <c:v>0.50341346766864925</c:v>
                </c:pt>
                <c:pt idx="36">
                  <c:v>0.50341346766864925</c:v>
                </c:pt>
                <c:pt idx="37">
                  <c:v>0.50341346766864925</c:v>
                </c:pt>
                <c:pt idx="38">
                  <c:v>0.50341346766864925</c:v>
                </c:pt>
                <c:pt idx="39">
                  <c:v>0.50341346766864925</c:v>
                </c:pt>
                <c:pt idx="40">
                  <c:v>0.50341346766864925</c:v>
                </c:pt>
                <c:pt idx="42">
                  <c:v>0.50341346766864925</c:v>
                </c:pt>
                <c:pt idx="43">
                  <c:v>0.50341346766864925</c:v>
                </c:pt>
                <c:pt idx="44">
                  <c:v>0.50341346766864925</c:v>
                </c:pt>
                <c:pt idx="45">
                  <c:v>0.50341346766864925</c:v>
                </c:pt>
                <c:pt idx="46">
                  <c:v>0.50341346766864925</c:v>
                </c:pt>
                <c:pt idx="47">
                  <c:v>0.50341346766864925</c:v>
                </c:pt>
                <c:pt idx="48">
                  <c:v>0.50341346766864925</c:v>
                </c:pt>
                <c:pt idx="49">
                  <c:v>0.50341346766864925</c:v>
                </c:pt>
                <c:pt idx="50">
                  <c:v>0.50341346766864925</c:v>
                </c:pt>
                <c:pt idx="51">
                  <c:v>0.50341346766864925</c:v>
                </c:pt>
                <c:pt idx="52">
                  <c:v>0.50341346766864925</c:v>
                </c:pt>
                <c:pt idx="53">
                  <c:v>0.50341346766864925</c:v>
                </c:pt>
                <c:pt idx="54">
                  <c:v>0.50341346766864925</c:v>
                </c:pt>
                <c:pt idx="55">
                  <c:v>0.50341346766864925</c:v>
                </c:pt>
                <c:pt idx="56">
                  <c:v>0.50341346766864925</c:v>
                </c:pt>
                <c:pt idx="57">
                  <c:v>0.50341346766864925</c:v>
                </c:pt>
                <c:pt idx="58">
                  <c:v>0.50341346766864925</c:v>
                </c:pt>
                <c:pt idx="59">
                  <c:v>0.50341346766864925</c:v>
                </c:pt>
                <c:pt idx="60">
                  <c:v>0.50341346766864925</c:v>
                </c:pt>
                <c:pt idx="61">
                  <c:v>0.50341346766864925</c:v>
                </c:pt>
                <c:pt idx="63">
                  <c:v>0.50341346766864925</c:v>
                </c:pt>
                <c:pt idx="64">
                  <c:v>0.50341346766864925</c:v>
                </c:pt>
                <c:pt idx="65">
                  <c:v>0.50341346766864925</c:v>
                </c:pt>
                <c:pt idx="66">
                  <c:v>0.50341346766864925</c:v>
                </c:pt>
                <c:pt idx="67">
                  <c:v>0.50341346766864925</c:v>
                </c:pt>
                <c:pt idx="68">
                  <c:v>0.50341346766864925</c:v>
                </c:pt>
                <c:pt idx="69">
                  <c:v>0.50341346766864925</c:v>
                </c:pt>
                <c:pt idx="70">
                  <c:v>0.50341346766864925</c:v>
                </c:pt>
                <c:pt idx="71">
                  <c:v>0.50341346766864925</c:v>
                </c:pt>
                <c:pt idx="72">
                  <c:v>0.50341346766864925</c:v>
                </c:pt>
                <c:pt idx="73">
                  <c:v>0.50341346766864925</c:v>
                </c:pt>
                <c:pt idx="74">
                  <c:v>0.50341346766864925</c:v>
                </c:pt>
                <c:pt idx="75">
                  <c:v>0.50341346766864925</c:v>
                </c:pt>
                <c:pt idx="76">
                  <c:v>0.50341346766864925</c:v>
                </c:pt>
                <c:pt idx="78">
                  <c:v>0.50341346766864925</c:v>
                </c:pt>
                <c:pt idx="79">
                  <c:v>0.50341346766864925</c:v>
                </c:pt>
                <c:pt idx="80">
                  <c:v>0.50341346766864925</c:v>
                </c:pt>
                <c:pt idx="81">
                  <c:v>0.50341346766864925</c:v>
                </c:pt>
                <c:pt idx="82">
                  <c:v>0.50341346766864925</c:v>
                </c:pt>
                <c:pt idx="83">
                  <c:v>0.50341346766864925</c:v>
                </c:pt>
                <c:pt idx="84">
                  <c:v>0.50341346766864925</c:v>
                </c:pt>
                <c:pt idx="85">
                  <c:v>0.50341346766864925</c:v>
                </c:pt>
                <c:pt idx="86">
                  <c:v>0.50341346766864925</c:v>
                </c:pt>
                <c:pt idx="87">
                  <c:v>0.50341346766864925</c:v>
                </c:pt>
                <c:pt idx="88">
                  <c:v>0.50341346766864925</c:v>
                </c:pt>
                <c:pt idx="89">
                  <c:v>0.50341346766864925</c:v>
                </c:pt>
                <c:pt idx="90">
                  <c:v>0.50341346766864925</c:v>
                </c:pt>
                <c:pt idx="91">
                  <c:v>0.50341346766864925</c:v>
                </c:pt>
                <c:pt idx="92">
                  <c:v>0.50341346766864925</c:v>
                </c:pt>
                <c:pt idx="93">
                  <c:v>0.50341346766864925</c:v>
                </c:pt>
                <c:pt idx="94">
                  <c:v>0.50341346766864925</c:v>
                </c:pt>
                <c:pt idx="95">
                  <c:v>0.50341346766864925</c:v>
                </c:pt>
                <c:pt idx="96">
                  <c:v>0.50341346766864925</c:v>
                </c:pt>
                <c:pt idx="97">
                  <c:v>0.50341346766864925</c:v>
                </c:pt>
                <c:pt idx="98">
                  <c:v>0.50341346766864925</c:v>
                </c:pt>
                <c:pt idx="99">
                  <c:v>0.50341346766864925</c:v>
                </c:pt>
                <c:pt idx="100">
                  <c:v>0.50341346766864925</c:v>
                </c:pt>
                <c:pt idx="101">
                  <c:v>0.50341346766864925</c:v>
                </c:pt>
                <c:pt idx="102">
                  <c:v>0.50341346766864925</c:v>
                </c:pt>
                <c:pt idx="103">
                  <c:v>0.50341346766864925</c:v>
                </c:pt>
                <c:pt idx="104">
                  <c:v>0.50341346766864925</c:v>
                </c:pt>
                <c:pt idx="105">
                  <c:v>0.50341346766864925</c:v>
                </c:pt>
                <c:pt idx="106">
                  <c:v>0.50341346766864925</c:v>
                </c:pt>
                <c:pt idx="107">
                  <c:v>0.50341346766864925</c:v>
                </c:pt>
                <c:pt idx="109">
                  <c:v>0.50341346766864925</c:v>
                </c:pt>
                <c:pt idx="110">
                  <c:v>0.50341346766864925</c:v>
                </c:pt>
                <c:pt idx="111">
                  <c:v>0.50341346766864925</c:v>
                </c:pt>
                <c:pt idx="112">
                  <c:v>0.50341346766864925</c:v>
                </c:pt>
                <c:pt idx="113">
                  <c:v>0.50341346766864925</c:v>
                </c:pt>
                <c:pt idx="114">
                  <c:v>0.50341346766864925</c:v>
                </c:pt>
                <c:pt idx="115">
                  <c:v>0.50341346766864925</c:v>
                </c:pt>
                <c:pt idx="116">
                  <c:v>0.50341346766864925</c:v>
                </c:pt>
                <c:pt idx="117">
                  <c:v>0.50341346766864925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87990656"/>
      </c:lineChart>
      <c:catAx>
        <c:axId val="8798438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90656"/>
        <c:crosses val="autoZero"/>
        <c:auto val="1"/>
        <c:lblAlgn val="ctr"/>
        <c:lblOffset val="100"/>
        <c:noMultiLvlLbl val="0"/>
      </c:catAx>
      <c:valAx>
        <c:axId val="87990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843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4976932067894"/>
          <c:y val="6.0005067672551857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74901044409054E-2"/>
          <c:y val="0.13487960346420111"/>
          <c:w val="0.97766876744653874"/>
          <c:h val="0.52720659917510315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свод'!$L$6:$L$123</c:f>
              <c:numCache>
                <c:formatCode># ##0,00</c:formatCode>
                <c:ptCount val="118"/>
                <c:pt idx="0">
                  <c:v>0.27533671188487724</c:v>
                </c:pt>
                <c:pt idx="1">
                  <c:v>0.73136724339458714</c:v>
                </c:pt>
                <c:pt idx="2">
                  <c:v>0.22711234865057334</c:v>
                </c:pt>
                <c:pt idx="3">
                  <c:v>0.20417852593324029</c:v>
                </c:pt>
                <c:pt idx="4">
                  <c:v>0.24933939671163258</c:v>
                </c:pt>
                <c:pt idx="5">
                  <c:v>0.19510917108641365</c:v>
                </c:pt>
                <c:pt idx="6">
                  <c:v>0.21854776850871088</c:v>
                </c:pt>
                <c:pt idx="7">
                  <c:v>0.22095750699593991</c:v>
                </c:pt>
                <c:pt idx="8">
                  <c:v>0.20428775341180064</c:v>
                </c:pt>
                <c:pt idx="9">
                  <c:v>0.2271306922709963</c:v>
                </c:pt>
                <c:pt idx="10">
                  <c:v>0.27389948062636127</c:v>
                </c:pt>
                <c:pt idx="11">
                  <c:v>0.2492064592882027</c:v>
                </c:pt>
                <c:pt idx="12">
                  <c:v>0.27199259439743345</c:v>
                </c:pt>
                <c:pt idx="13">
                  <c:v>0.22255301495475016</c:v>
                </c:pt>
                <c:pt idx="14">
                  <c:v>0.29978263040816183</c:v>
                </c:pt>
                <c:pt idx="15">
                  <c:v>0.2124027292710973</c:v>
                </c:pt>
                <c:pt idx="16">
                  <c:v>0.24175302958887906</c:v>
                </c:pt>
                <c:pt idx="17">
                  <c:v>0.20179548001159942</c:v>
                </c:pt>
                <c:pt idx="18">
                  <c:v>0.64819957030881148</c:v>
                </c:pt>
                <c:pt idx="19">
                  <c:v>0.22189875848916146</c:v>
                </c:pt>
                <c:pt idx="20">
                  <c:v>0.27385938010667688</c:v>
                </c:pt>
                <c:pt idx="21">
                  <c:v>0.1901859047534839</c:v>
                </c:pt>
                <c:pt idx="22">
                  <c:v>0.25316421593807764</c:v>
                </c:pt>
                <c:pt idx="23">
                  <c:v>0.23847429188991226</c:v>
                </c:pt>
                <c:pt idx="24">
                  <c:v>0.22823898996957184</c:v>
                </c:pt>
                <c:pt idx="25">
                  <c:v>0.21401211384340077</c:v>
                </c:pt>
                <c:pt idx="26">
                  <c:v>0.19411215049869884</c:v>
                </c:pt>
                <c:pt idx="27">
                  <c:v>0.22206255091596067</c:v>
                </c:pt>
                <c:pt idx="28">
                  <c:v>0.24271883591524909</c:v>
                </c:pt>
                <c:pt idx="29">
                  <c:v>0.34810764662216398</c:v>
                </c:pt>
                <c:pt idx="30">
                  <c:v>0.18013031124833168</c:v>
                </c:pt>
                <c:pt idx="31">
                  <c:v>0.23138780392810518</c:v>
                </c:pt>
                <c:pt idx="32">
                  <c:v>0.23436359482736654</c:v>
                </c:pt>
                <c:pt idx="33">
                  <c:v>0.24651637700522167</c:v>
                </c:pt>
                <c:pt idx="34">
                  <c:v>0.20911730600552592</c:v>
                </c:pt>
                <c:pt idx="35">
                  <c:v>0.19389506357361855</c:v>
                </c:pt>
                <c:pt idx="36">
                  <c:v>0.23369350892640703</c:v>
                </c:pt>
                <c:pt idx="37">
                  <c:v>0.21154720609266284</c:v>
                </c:pt>
                <c:pt idx="38">
                  <c:v>0.23332900836501136</c:v>
                </c:pt>
                <c:pt idx="39">
                  <c:v>0.20235546030663407</c:v>
                </c:pt>
                <c:pt idx="40">
                  <c:v>0.4284750340845791</c:v>
                </c:pt>
                <c:pt idx="41">
                  <c:v>0.28165204983505177</c:v>
                </c:pt>
                <c:pt idx="42">
                  <c:v>0.35447314144395253</c:v>
                </c:pt>
                <c:pt idx="43">
                  <c:v>0.21108434181828897</c:v>
                </c:pt>
                <c:pt idx="44">
                  <c:v>0.24781135446420463</c:v>
                </c:pt>
                <c:pt idx="45">
                  <c:v>0.18702935608384202</c:v>
                </c:pt>
                <c:pt idx="46">
                  <c:v>0.1933737938911945</c:v>
                </c:pt>
                <c:pt idx="47">
                  <c:v>0.47221342301791241</c:v>
                </c:pt>
                <c:pt idx="48">
                  <c:v>1</c:v>
                </c:pt>
                <c:pt idx="49">
                  <c:v>0.17695883714704722</c:v>
                </c:pt>
                <c:pt idx="50">
                  <c:v>0.26554105654558391</c:v>
                </c:pt>
                <c:pt idx="51">
                  <c:v>0.21565801769690071</c:v>
                </c:pt>
                <c:pt idx="52">
                  <c:v>0.20158982963392189</c:v>
                </c:pt>
                <c:pt idx="53">
                  <c:v>0.40595307603173647</c:v>
                </c:pt>
                <c:pt idx="54">
                  <c:v>0.18989468403262438</c:v>
                </c:pt>
                <c:pt idx="55">
                  <c:v>0.27780478726193159</c:v>
                </c:pt>
                <c:pt idx="56">
                  <c:v>0.18764405754512112</c:v>
                </c:pt>
                <c:pt idx="57">
                  <c:v>0.20155755834906619</c:v>
                </c:pt>
                <c:pt idx="58">
                  <c:v>0.21219922214186204</c:v>
                </c:pt>
                <c:pt idx="59">
                  <c:v>0.27379714203252697</c:v>
                </c:pt>
                <c:pt idx="60">
                  <c:v>0.35845731756331672</c:v>
                </c:pt>
                <c:pt idx="61">
                  <c:v>0</c:v>
                </c:pt>
                <c:pt idx="62">
                  <c:v>0.24730263931378452</c:v>
                </c:pt>
                <c:pt idx="63">
                  <c:v>0.29133308852326911</c:v>
                </c:pt>
                <c:pt idx="64">
                  <c:v>0.43257869547193867</c:v>
                </c:pt>
                <c:pt idx="65">
                  <c:v>0.21442113824132808</c:v>
                </c:pt>
                <c:pt idx="66">
                  <c:v>0.22939808205012818</c:v>
                </c:pt>
                <c:pt idx="67">
                  <c:v>0.20155466046394804</c:v>
                </c:pt>
                <c:pt idx="68">
                  <c:v>0.20067262623698631</c:v>
                </c:pt>
                <c:pt idx="69">
                  <c:v>0.21692934121671287</c:v>
                </c:pt>
                <c:pt idx="70">
                  <c:v>0.20565032728603408</c:v>
                </c:pt>
                <c:pt idx="71">
                  <c:v>0.24996512042489438</c:v>
                </c:pt>
                <c:pt idx="72">
                  <c:v>0.22675322610590967</c:v>
                </c:pt>
                <c:pt idx="73">
                  <c:v>0.22922011735495046</c:v>
                </c:pt>
                <c:pt idx="74">
                  <c:v>0.24759184130371456</c:v>
                </c:pt>
                <c:pt idx="75">
                  <c:v>0.22291883854401692</c:v>
                </c:pt>
                <c:pt idx="76">
                  <c:v>0.29324984716915187</c:v>
                </c:pt>
                <c:pt idx="77">
                  <c:v>0.20449114930069495</c:v>
                </c:pt>
                <c:pt idx="78">
                  <c:v>0.21265139639968458</c:v>
                </c:pt>
                <c:pt idx="79">
                  <c:v>0.22343242927342821</c:v>
                </c:pt>
                <c:pt idx="80">
                  <c:v>0.20943665108148415</c:v>
                </c:pt>
                <c:pt idx="81">
                  <c:v>0.21853872678343905</c:v>
                </c:pt>
                <c:pt idx="82">
                  <c:v>0.19166646508161081</c:v>
                </c:pt>
                <c:pt idx="83">
                  <c:v>0.16868057946334747</c:v>
                </c:pt>
                <c:pt idx="84">
                  <c:v>0.26073405736585431</c:v>
                </c:pt>
                <c:pt idx="85">
                  <c:v>0.22935240627950232</c:v>
                </c:pt>
                <c:pt idx="86">
                  <c:v>0.20760866584612439</c:v>
                </c:pt>
                <c:pt idx="87">
                  <c:v>0.19124871456569423</c:v>
                </c:pt>
                <c:pt idx="88">
                  <c:v>0.2122443810046668</c:v>
                </c:pt>
                <c:pt idx="89">
                  <c:v>0.21236706790822749</c:v>
                </c:pt>
                <c:pt idx="90">
                  <c:v>0.22101532151407652</c:v>
                </c:pt>
                <c:pt idx="91">
                  <c:v>0.21680132754299503</c:v>
                </c:pt>
                <c:pt idx="92">
                  <c:v>0.20592081941732768</c:v>
                </c:pt>
                <c:pt idx="93">
                  <c:v>0.25182595811665803</c:v>
                </c:pt>
                <c:pt idx="94">
                  <c:v>0.19615313042332622</c:v>
                </c:pt>
                <c:pt idx="95">
                  <c:v>0.19732876388911386</c:v>
                </c:pt>
                <c:pt idx="96">
                  <c:v>0.21584950573123543</c:v>
                </c:pt>
                <c:pt idx="97">
                  <c:v>0.24110528493942063</c:v>
                </c:pt>
                <c:pt idx="98">
                  <c:v>0.16903609491386012</c:v>
                </c:pt>
                <c:pt idx="99">
                  <c:v>0.17954540650936079</c:v>
                </c:pt>
                <c:pt idx="100">
                  <c:v>0.20306240079798074</c:v>
                </c:pt>
                <c:pt idx="101">
                  <c:v>0.16864419704052411</c:v>
                </c:pt>
                <c:pt idx="102">
                  <c:v>0.15568108712149845</c:v>
                </c:pt>
                <c:pt idx="103">
                  <c:v>0.21997180896603008</c:v>
                </c:pt>
                <c:pt idx="104">
                  <c:v>0.22852247982426066</c:v>
                </c:pt>
                <c:pt idx="105">
                  <c:v>0.25962955786603009</c:v>
                </c:pt>
                <c:pt idx="106">
                  <c:v>0.12415126633063463</c:v>
                </c:pt>
                <c:pt idx="107">
                  <c:v>0.14252852702345206</c:v>
                </c:pt>
                <c:pt idx="108">
                  <c:v>0.25848089308214767</c:v>
                </c:pt>
                <c:pt idx="109">
                  <c:v>0.22217453949423802</c:v>
                </c:pt>
                <c:pt idx="110">
                  <c:v>0.23194045962449636</c:v>
                </c:pt>
                <c:pt idx="111">
                  <c:v>0.26512509753206209</c:v>
                </c:pt>
                <c:pt idx="112">
                  <c:v>0.20842262823936067</c:v>
                </c:pt>
                <c:pt idx="113">
                  <c:v>0.23732541665625637</c:v>
                </c:pt>
                <c:pt idx="114">
                  <c:v>0.24023494492003061</c:v>
                </c:pt>
                <c:pt idx="115">
                  <c:v>0.34790342959248771</c:v>
                </c:pt>
                <c:pt idx="116">
                  <c:v>0.43622601291905894</c:v>
                </c:pt>
                <c:pt idx="117">
                  <c:v>0.13697550876133857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свод'!$M$6:$M$123</c:f>
              <c:numCache>
                <c:formatCode># ##0,00</c:formatCode>
                <c:ptCount val="118"/>
                <c:pt idx="1">
                  <c:v>0.24662367207624272</c:v>
                </c:pt>
                <c:pt idx="2">
                  <c:v>0.24662367207624272</c:v>
                </c:pt>
                <c:pt idx="3">
                  <c:v>0.24662367207624272</c:v>
                </c:pt>
                <c:pt idx="4">
                  <c:v>0.24662367207624272</c:v>
                </c:pt>
                <c:pt idx="5">
                  <c:v>0.24662367207624272</c:v>
                </c:pt>
                <c:pt idx="6">
                  <c:v>0.24662367207624272</c:v>
                </c:pt>
                <c:pt idx="7">
                  <c:v>0.24662367207624272</c:v>
                </c:pt>
                <c:pt idx="8">
                  <c:v>0.24662367207624272</c:v>
                </c:pt>
                <c:pt idx="9">
                  <c:v>0.24662367207624272</c:v>
                </c:pt>
                <c:pt idx="11">
                  <c:v>0.24662367207624272</c:v>
                </c:pt>
                <c:pt idx="12">
                  <c:v>0.24662367207624272</c:v>
                </c:pt>
                <c:pt idx="13">
                  <c:v>0.24662367207624272</c:v>
                </c:pt>
                <c:pt idx="14">
                  <c:v>0.24662367207624272</c:v>
                </c:pt>
                <c:pt idx="15">
                  <c:v>0.24662367207624272</c:v>
                </c:pt>
                <c:pt idx="16">
                  <c:v>0.24662367207624272</c:v>
                </c:pt>
                <c:pt idx="17">
                  <c:v>0.24662367207624272</c:v>
                </c:pt>
                <c:pt idx="18">
                  <c:v>0.24662367207624272</c:v>
                </c:pt>
                <c:pt idx="19">
                  <c:v>0.24662367207624272</c:v>
                </c:pt>
                <c:pt idx="20">
                  <c:v>0.24662367207624272</c:v>
                </c:pt>
                <c:pt idx="21">
                  <c:v>0.24662367207624272</c:v>
                </c:pt>
                <c:pt idx="22">
                  <c:v>0.24662367207624272</c:v>
                </c:pt>
                <c:pt idx="24">
                  <c:v>0.24662367207624272</c:v>
                </c:pt>
                <c:pt idx="25">
                  <c:v>0.24662367207624272</c:v>
                </c:pt>
                <c:pt idx="26">
                  <c:v>0.24662367207624272</c:v>
                </c:pt>
                <c:pt idx="27">
                  <c:v>0.24662367207624272</c:v>
                </c:pt>
                <c:pt idx="28">
                  <c:v>0.24662367207624272</c:v>
                </c:pt>
                <c:pt idx="29">
                  <c:v>0.24662367207624272</c:v>
                </c:pt>
                <c:pt idx="30">
                  <c:v>0.24662367207624272</c:v>
                </c:pt>
                <c:pt idx="31">
                  <c:v>0.24662367207624272</c:v>
                </c:pt>
                <c:pt idx="32">
                  <c:v>0.24662367207624272</c:v>
                </c:pt>
                <c:pt idx="33">
                  <c:v>0.24662367207624272</c:v>
                </c:pt>
                <c:pt idx="34">
                  <c:v>0.24662367207624272</c:v>
                </c:pt>
                <c:pt idx="35">
                  <c:v>0.24662367207624272</c:v>
                </c:pt>
                <c:pt idx="36">
                  <c:v>0.24662367207624272</c:v>
                </c:pt>
                <c:pt idx="37">
                  <c:v>0.24662367207624272</c:v>
                </c:pt>
                <c:pt idx="38">
                  <c:v>0.24662367207624272</c:v>
                </c:pt>
                <c:pt idx="39">
                  <c:v>0.24662367207624272</c:v>
                </c:pt>
                <c:pt idx="40">
                  <c:v>0.24662367207624272</c:v>
                </c:pt>
                <c:pt idx="42">
                  <c:v>0.24662367207624272</c:v>
                </c:pt>
                <c:pt idx="43">
                  <c:v>0.24662367207624272</c:v>
                </c:pt>
                <c:pt idx="44">
                  <c:v>0.24662367207624272</c:v>
                </c:pt>
                <c:pt idx="45">
                  <c:v>0.24662367207624272</c:v>
                </c:pt>
                <c:pt idx="46">
                  <c:v>0.24662367207624272</c:v>
                </c:pt>
                <c:pt idx="47">
                  <c:v>0.24662367207624272</c:v>
                </c:pt>
                <c:pt idx="48">
                  <c:v>0.24662367207624272</c:v>
                </c:pt>
                <c:pt idx="49">
                  <c:v>0.24662367207624272</c:v>
                </c:pt>
                <c:pt idx="50">
                  <c:v>0.24662367207624272</c:v>
                </c:pt>
                <c:pt idx="51">
                  <c:v>0.24662367207624272</c:v>
                </c:pt>
                <c:pt idx="52">
                  <c:v>0.24662367207624272</c:v>
                </c:pt>
                <c:pt idx="53">
                  <c:v>0.24662367207624272</c:v>
                </c:pt>
                <c:pt idx="54">
                  <c:v>0.24662367207624272</c:v>
                </c:pt>
                <c:pt idx="55">
                  <c:v>0.24662367207624272</c:v>
                </c:pt>
                <c:pt idx="56">
                  <c:v>0.24662367207624272</c:v>
                </c:pt>
                <c:pt idx="57">
                  <c:v>0.24662367207624272</c:v>
                </c:pt>
                <c:pt idx="58">
                  <c:v>0.24662367207624272</c:v>
                </c:pt>
                <c:pt idx="59">
                  <c:v>0.24662367207624272</c:v>
                </c:pt>
                <c:pt idx="60">
                  <c:v>0.24662367207624272</c:v>
                </c:pt>
                <c:pt idx="61">
                  <c:v>0.24662367207624272</c:v>
                </c:pt>
                <c:pt idx="63">
                  <c:v>0.24662367207624272</c:v>
                </c:pt>
                <c:pt idx="64">
                  <c:v>0.24662367207624272</c:v>
                </c:pt>
                <c:pt idx="65">
                  <c:v>0.24662367207624272</c:v>
                </c:pt>
                <c:pt idx="66">
                  <c:v>0.24662367207624272</c:v>
                </c:pt>
                <c:pt idx="67">
                  <c:v>0.24662367207624272</c:v>
                </c:pt>
                <c:pt idx="68">
                  <c:v>0.24662367207624272</c:v>
                </c:pt>
                <c:pt idx="69">
                  <c:v>0.24662367207624272</c:v>
                </c:pt>
                <c:pt idx="70">
                  <c:v>0.24662367207624272</c:v>
                </c:pt>
                <c:pt idx="71">
                  <c:v>0.24662367207624272</c:v>
                </c:pt>
                <c:pt idx="72">
                  <c:v>0.24662367207624272</c:v>
                </c:pt>
                <c:pt idx="73">
                  <c:v>0.24662367207624272</c:v>
                </c:pt>
                <c:pt idx="74">
                  <c:v>0.24662367207624272</c:v>
                </c:pt>
                <c:pt idx="75">
                  <c:v>0.24662367207624272</c:v>
                </c:pt>
                <c:pt idx="76">
                  <c:v>0.24662367207624272</c:v>
                </c:pt>
                <c:pt idx="78">
                  <c:v>0.24662367207624272</c:v>
                </c:pt>
                <c:pt idx="79">
                  <c:v>0.24662367207624272</c:v>
                </c:pt>
                <c:pt idx="80">
                  <c:v>0.24662367207624272</c:v>
                </c:pt>
                <c:pt idx="81">
                  <c:v>0.24662367207624272</c:v>
                </c:pt>
                <c:pt idx="82">
                  <c:v>0.24662367207624272</c:v>
                </c:pt>
                <c:pt idx="83">
                  <c:v>0.24662367207624272</c:v>
                </c:pt>
                <c:pt idx="84">
                  <c:v>0.24662367207624272</c:v>
                </c:pt>
                <c:pt idx="85">
                  <c:v>0.24662367207624272</c:v>
                </c:pt>
                <c:pt idx="86">
                  <c:v>0.24662367207624272</c:v>
                </c:pt>
                <c:pt idx="87">
                  <c:v>0.24662367207624272</c:v>
                </c:pt>
                <c:pt idx="88">
                  <c:v>0.24662367207624272</c:v>
                </c:pt>
                <c:pt idx="89">
                  <c:v>0.24662367207624272</c:v>
                </c:pt>
                <c:pt idx="90">
                  <c:v>0.24662367207624272</c:v>
                </c:pt>
                <c:pt idx="91">
                  <c:v>0.24662367207624272</c:v>
                </c:pt>
                <c:pt idx="92">
                  <c:v>0.24662367207624272</c:v>
                </c:pt>
                <c:pt idx="93">
                  <c:v>0.24662367207624272</c:v>
                </c:pt>
                <c:pt idx="94">
                  <c:v>0.24662367207624272</c:v>
                </c:pt>
                <c:pt idx="95">
                  <c:v>0.24662367207624272</c:v>
                </c:pt>
                <c:pt idx="96">
                  <c:v>0.24662367207624272</c:v>
                </c:pt>
                <c:pt idx="97">
                  <c:v>0.24662367207624272</c:v>
                </c:pt>
                <c:pt idx="98">
                  <c:v>0.24662367207624272</c:v>
                </c:pt>
                <c:pt idx="99">
                  <c:v>0.24662367207624272</c:v>
                </c:pt>
                <c:pt idx="100">
                  <c:v>0.24662367207624272</c:v>
                </c:pt>
                <c:pt idx="101">
                  <c:v>0.24662367207624272</c:v>
                </c:pt>
                <c:pt idx="102">
                  <c:v>0.24662367207624272</c:v>
                </c:pt>
                <c:pt idx="103">
                  <c:v>0.24662367207624272</c:v>
                </c:pt>
                <c:pt idx="104">
                  <c:v>0.24662367207624272</c:v>
                </c:pt>
                <c:pt idx="105">
                  <c:v>0.24662367207624272</c:v>
                </c:pt>
                <c:pt idx="106">
                  <c:v>0.24662367207624272</c:v>
                </c:pt>
                <c:pt idx="107">
                  <c:v>0.24662367207624272</c:v>
                </c:pt>
                <c:pt idx="109">
                  <c:v>0.24662367207624272</c:v>
                </c:pt>
                <c:pt idx="110">
                  <c:v>0.24662367207624272</c:v>
                </c:pt>
                <c:pt idx="111">
                  <c:v>0.24662367207624272</c:v>
                </c:pt>
                <c:pt idx="112">
                  <c:v>0.24662367207624272</c:v>
                </c:pt>
                <c:pt idx="113">
                  <c:v>0.24662367207624272</c:v>
                </c:pt>
                <c:pt idx="114">
                  <c:v>0.24662367207624272</c:v>
                </c:pt>
                <c:pt idx="115">
                  <c:v>0.24662367207624272</c:v>
                </c:pt>
                <c:pt idx="116">
                  <c:v>0.24662367207624272</c:v>
                </c:pt>
                <c:pt idx="117">
                  <c:v>0.24662367207624272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4880"/>
        <c:axId val="90716800"/>
      </c:lineChart>
      <c:catAx>
        <c:axId val="907148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16800"/>
        <c:crosses val="autoZero"/>
        <c:auto val="1"/>
        <c:lblAlgn val="ctr"/>
        <c:lblOffset val="100"/>
        <c:noMultiLvlLbl val="0"/>
      </c:catAx>
      <c:valAx>
        <c:axId val="90716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1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407216392048904"/>
          <c:y val="8.4591804073271326E-2"/>
          <c:w val="0.60215517241379313"/>
          <c:h val="4.616752174270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597494843179238"/>
          <c:y val="5.260566567110145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55363935427028E-2"/>
          <c:y val="0.15188783407740555"/>
          <c:w val="0.97687087549026685"/>
          <c:h val="0.53413544162545323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свод'!$P$6:$P$123</c:f>
              <c:numCache>
                <c:formatCode># ##0,00</c:formatCode>
                <c:ptCount val="118"/>
                <c:pt idx="0">
                  <c:v>0.10992970611887759</c:v>
                </c:pt>
                <c:pt idx="1">
                  <c:v>0.47553812155860797</c:v>
                </c:pt>
                <c:pt idx="2">
                  <c:v>6.1878373497730135E-2</c:v>
                </c:pt>
                <c:pt idx="3">
                  <c:v>5.8939088536627895E-2</c:v>
                </c:pt>
                <c:pt idx="4">
                  <c:v>0.10570963216554555</c:v>
                </c:pt>
                <c:pt idx="5">
                  <c:v>6.0812688246476017E-2</c:v>
                </c:pt>
                <c:pt idx="6">
                  <c:v>6.0306521889083677E-2</c:v>
                </c:pt>
                <c:pt idx="7">
                  <c:v>5.3514994738594862E-2</c:v>
                </c:pt>
                <c:pt idx="8">
                  <c:v>5.2915750758001305E-2</c:v>
                </c:pt>
                <c:pt idx="9">
                  <c:v>5.9752183679230818E-2</c:v>
                </c:pt>
                <c:pt idx="10">
                  <c:v>7.5621957691923439E-2</c:v>
                </c:pt>
                <c:pt idx="11">
                  <c:v>5.960541814503427E-2</c:v>
                </c:pt>
                <c:pt idx="12">
                  <c:v>0.17054221237883607</c:v>
                </c:pt>
                <c:pt idx="13">
                  <c:v>5.1203991649144305E-2</c:v>
                </c:pt>
                <c:pt idx="14">
                  <c:v>0.11519491229281535</c:v>
                </c:pt>
                <c:pt idx="15">
                  <c:v>0</c:v>
                </c:pt>
                <c:pt idx="16">
                  <c:v>5.6475222326158078E-2</c:v>
                </c:pt>
                <c:pt idx="17">
                  <c:v>5.8781979160757815E-2</c:v>
                </c:pt>
                <c:pt idx="18">
                  <c:v>0.28448443211208607</c:v>
                </c:pt>
                <c:pt idx="19">
                  <c:v>0</c:v>
                </c:pt>
                <c:pt idx="20">
                  <c:v>0</c:v>
                </c:pt>
                <c:pt idx="21">
                  <c:v>4.4215554961535806E-2</c:v>
                </c:pt>
                <c:pt idx="22">
                  <c:v>6.6959769276713516E-2</c:v>
                </c:pt>
                <c:pt idx="23">
                  <c:v>5.3990861057355566E-2</c:v>
                </c:pt>
                <c:pt idx="24">
                  <c:v>5.8705759336522174E-2</c:v>
                </c:pt>
                <c:pt idx="25">
                  <c:v>6.3551202656010719E-2</c:v>
                </c:pt>
                <c:pt idx="26">
                  <c:v>5.4859908628558683E-2</c:v>
                </c:pt>
                <c:pt idx="27">
                  <c:v>5.5562855282965749E-2</c:v>
                </c:pt>
                <c:pt idx="28">
                  <c:v>5.39191586377223E-2</c:v>
                </c:pt>
                <c:pt idx="29">
                  <c:v>8.7835028304764293E-2</c:v>
                </c:pt>
                <c:pt idx="30">
                  <c:v>4.9654757625982253E-2</c:v>
                </c:pt>
                <c:pt idx="31">
                  <c:v>6.0895679071288164E-2</c:v>
                </c:pt>
                <c:pt idx="32">
                  <c:v>0</c:v>
                </c:pt>
                <c:pt idx="33">
                  <c:v>4.6317082395291899E-2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5.4201476221282401E-2</c:v>
                </c:pt>
                <c:pt idx="38">
                  <c:v>0</c:v>
                </c:pt>
                <c:pt idx="39">
                  <c:v>5.3664306141487331E-2</c:v>
                </c:pt>
                <c:pt idx="40">
                  <c:v>0.27867742367316867</c:v>
                </c:pt>
                <c:pt idx="41">
                  <c:v>0.15769493745954952</c:v>
                </c:pt>
                <c:pt idx="42">
                  <c:v>0</c:v>
                </c:pt>
                <c:pt idx="43">
                  <c:v>6.1916414143116945E-2</c:v>
                </c:pt>
                <c:pt idx="44">
                  <c:v>9.0525572573814439E-2</c:v>
                </c:pt>
                <c:pt idx="45">
                  <c:v>5.2012091727291272E-2</c:v>
                </c:pt>
                <c:pt idx="46">
                  <c:v>6.0914052471292827E-2</c:v>
                </c:pt>
                <c:pt idx="47">
                  <c:v>0.32004594415061849</c:v>
                </c:pt>
                <c:pt idx="48">
                  <c:v>0.76741266666794095</c:v>
                </c:pt>
                <c:pt idx="49">
                  <c:v>5.8167448201607852E-2</c:v>
                </c:pt>
                <c:pt idx="50">
                  <c:v>5.3381373964214614E-2</c:v>
                </c:pt>
                <c:pt idx="51">
                  <c:v>4.0438036691820126E-2</c:v>
                </c:pt>
                <c:pt idx="52">
                  <c:v>1</c:v>
                </c:pt>
                <c:pt idx="53">
                  <c:v>0.13141578072439369</c:v>
                </c:pt>
                <c:pt idx="54">
                  <c:v>7.4807470331958406E-2</c:v>
                </c:pt>
                <c:pt idx="55">
                  <c:v>4.6804297658823067E-2</c:v>
                </c:pt>
                <c:pt idx="56">
                  <c:v>6.2389004637784809E-2</c:v>
                </c:pt>
                <c:pt idx="57">
                  <c:v>5.7126510643811468E-2</c:v>
                </c:pt>
                <c:pt idx="58">
                  <c:v>5.9962260375913685E-2</c:v>
                </c:pt>
                <c:pt idx="59">
                  <c:v>9.7837546988635199E-2</c:v>
                </c:pt>
                <c:pt idx="60">
                  <c:v>0.11874227723795241</c:v>
                </c:pt>
                <c:pt idx="61">
                  <c:v>0</c:v>
                </c:pt>
                <c:pt idx="62">
                  <c:v>7.9607699741326213E-2</c:v>
                </c:pt>
                <c:pt idx="63">
                  <c:v>0</c:v>
                </c:pt>
                <c:pt idx="64">
                  <c:v>0.38183702508429562</c:v>
                </c:pt>
                <c:pt idx="65">
                  <c:v>0</c:v>
                </c:pt>
                <c:pt idx="66">
                  <c:v>5.5622209947449243E-2</c:v>
                </c:pt>
                <c:pt idx="67">
                  <c:v>4.7399848734621365E-2</c:v>
                </c:pt>
                <c:pt idx="68">
                  <c:v>5.3607101119877563E-2</c:v>
                </c:pt>
                <c:pt idx="69">
                  <c:v>5.8301070068173207E-2</c:v>
                </c:pt>
                <c:pt idx="70">
                  <c:v>6.3312351853469645E-2</c:v>
                </c:pt>
                <c:pt idx="71">
                  <c:v>0</c:v>
                </c:pt>
                <c:pt idx="72">
                  <c:v>5.9856299292907068E-2</c:v>
                </c:pt>
                <c:pt idx="73">
                  <c:v>5.3109398813183446E-2</c:v>
                </c:pt>
                <c:pt idx="74">
                  <c:v>5.1394220462872946E-2</c:v>
                </c:pt>
                <c:pt idx="75">
                  <c:v>5.1414859538856571E-2</c:v>
                </c:pt>
                <c:pt idx="76">
                  <c:v>0.23865341146286034</c:v>
                </c:pt>
                <c:pt idx="77">
                  <c:v>7.0677396192295766E-2</c:v>
                </c:pt>
                <c:pt idx="78">
                  <c:v>5.6974863893026507E-2</c:v>
                </c:pt>
                <c:pt idx="79">
                  <c:v>5.6510515423035944E-2</c:v>
                </c:pt>
                <c:pt idx="80">
                  <c:v>6.5904545698867556E-2</c:v>
                </c:pt>
                <c:pt idx="81">
                  <c:v>7.851011433174436E-2</c:v>
                </c:pt>
                <c:pt idx="82">
                  <c:v>6.0818136386736797E-2</c:v>
                </c:pt>
                <c:pt idx="83">
                  <c:v>6.060203356910631E-2</c:v>
                </c:pt>
                <c:pt idx="84">
                  <c:v>6.776225083505541E-2</c:v>
                </c:pt>
                <c:pt idx="85">
                  <c:v>6.1688567404201408E-2</c:v>
                </c:pt>
                <c:pt idx="86">
                  <c:v>6.6058262963833714E-2</c:v>
                </c:pt>
                <c:pt idx="87">
                  <c:v>5.4976306985133512E-2</c:v>
                </c:pt>
                <c:pt idx="88">
                  <c:v>5.9034645126856661E-2</c:v>
                </c:pt>
                <c:pt idx="89">
                  <c:v>6.2161300684606721E-2</c:v>
                </c:pt>
                <c:pt idx="90">
                  <c:v>5.6887262976707202E-2</c:v>
                </c:pt>
                <c:pt idx="91">
                  <c:v>7.5217636487745376E-2</c:v>
                </c:pt>
                <c:pt idx="92">
                  <c:v>5.6836436297063607E-2</c:v>
                </c:pt>
                <c:pt idx="93">
                  <c:v>6.3304016747872338E-2</c:v>
                </c:pt>
                <c:pt idx="94">
                  <c:v>5.4578251925776575E-2</c:v>
                </c:pt>
                <c:pt idx="95">
                  <c:v>5.3057240220374349E-2</c:v>
                </c:pt>
                <c:pt idx="96">
                  <c:v>6.0394671694866918E-2</c:v>
                </c:pt>
                <c:pt idx="97">
                  <c:v>0.14031101698457304</c:v>
                </c:pt>
                <c:pt idx="98">
                  <c:v>6.4583062407062353E-2</c:v>
                </c:pt>
                <c:pt idx="99">
                  <c:v>6.6678675649712846E-2</c:v>
                </c:pt>
                <c:pt idx="100">
                  <c:v>6.1175528608024235E-2</c:v>
                </c:pt>
                <c:pt idx="101">
                  <c:v>5.8412769251654409E-2</c:v>
                </c:pt>
                <c:pt idx="102">
                  <c:v>5.2297175177656911E-2</c:v>
                </c:pt>
                <c:pt idx="103">
                  <c:v>6.0631452851042315E-2</c:v>
                </c:pt>
                <c:pt idx="104">
                  <c:v>9.7208587651001641E-2</c:v>
                </c:pt>
                <c:pt idx="105">
                  <c:v>0.2667482178488968</c:v>
                </c:pt>
                <c:pt idx="106">
                  <c:v>4.2322340048120952E-2</c:v>
                </c:pt>
                <c:pt idx="107">
                  <c:v>3.8675999638516506E-2</c:v>
                </c:pt>
                <c:pt idx="108">
                  <c:v>0.10611986000922075</c:v>
                </c:pt>
                <c:pt idx="109">
                  <c:v>8.5319349195981345E-2</c:v>
                </c:pt>
                <c:pt idx="110">
                  <c:v>5.3074986326633301E-2</c:v>
                </c:pt>
                <c:pt idx="111">
                  <c:v>8.6836231866091865E-2</c:v>
                </c:pt>
                <c:pt idx="112">
                  <c:v>5.1368132201268901E-2</c:v>
                </c:pt>
                <c:pt idx="113">
                  <c:v>7.804771731629806E-2</c:v>
                </c:pt>
                <c:pt idx="114">
                  <c:v>6.4984001896292456E-2</c:v>
                </c:pt>
                <c:pt idx="115">
                  <c:v>6.7892043033862273E-2</c:v>
                </c:pt>
                <c:pt idx="116">
                  <c:v>0.42166247940160162</c:v>
                </c:pt>
                <c:pt idx="117">
                  <c:v>4.5893798844957055E-2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свод'!$Q$6:$Q$123</c:f>
              <c:numCache>
                <c:formatCode># ##0,00</c:formatCode>
                <c:ptCount val="118"/>
                <c:pt idx="1">
                  <c:v>9.1517861772697676E-2</c:v>
                </c:pt>
                <c:pt idx="2">
                  <c:v>9.1517861772697676E-2</c:v>
                </c:pt>
                <c:pt idx="3">
                  <c:v>9.1517861772697676E-2</c:v>
                </c:pt>
                <c:pt idx="4">
                  <c:v>9.1517861772697676E-2</c:v>
                </c:pt>
                <c:pt idx="5">
                  <c:v>9.1517861772697676E-2</c:v>
                </c:pt>
                <c:pt idx="6">
                  <c:v>9.1517861772697676E-2</c:v>
                </c:pt>
                <c:pt idx="7">
                  <c:v>9.1517861772697676E-2</c:v>
                </c:pt>
                <c:pt idx="8">
                  <c:v>9.1517861772697676E-2</c:v>
                </c:pt>
                <c:pt idx="9">
                  <c:v>9.1517861772697676E-2</c:v>
                </c:pt>
                <c:pt idx="11">
                  <c:v>9.1517861772697676E-2</c:v>
                </c:pt>
                <c:pt idx="12">
                  <c:v>9.1517861772697676E-2</c:v>
                </c:pt>
                <c:pt idx="13">
                  <c:v>9.1517861772697676E-2</c:v>
                </c:pt>
                <c:pt idx="14">
                  <c:v>9.1517861772697676E-2</c:v>
                </c:pt>
                <c:pt idx="15">
                  <c:v>9.1517861772697676E-2</c:v>
                </c:pt>
                <c:pt idx="16">
                  <c:v>9.1517861772697676E-2</c:v>
                </c:pt>
                <c:pt idx="17">
                  <c:v>9.1517861772697676E-2</c:v>
                </c:pt>
                <c:pt idx="18">
                  <c:v>9.1517861772697676E-2</c:v>
                </c:pt>
                <c:pt idx="19">
                  <c:v>9.1517861772697676E-2</c:v>
                </c:pt>
                <c:pt idx="20">
                  <c:v>9.1517861772697676E-2</c:v>
                </c:pt>
                <c:pt idx="21">
                  <c:v>9.1517861772697676E-2</c:v>
                </c:pt>
                <c:pt idx="22">
                  <c:v>9.1517861772697676E-2</c:v>
                </c:pt>
                <c:pt idx="24">
                  <c:v>9.1517861772697676E-2</c:v>
                </c:pt>
                <c:pt idx="25">
                  <c:v>9.1517861772697676E-2</c:v>
                </c:pt>
                <c:pt idx="26">
                  <c:v>9.1517861772697676E-2</c:v>
                </c:pt>
                <c:pt idx="27">
                  <c:v>9.1517861772697676E-2</c:v>
                </c:pt>
                <c:pt idx="28">
                  <c:v>9.1517861772697676E-2</c:v>
                </c:pt>
                <c:pt idx="29">
                  <c:v>9.1517861772697676E-2</c:v>
                </c:pt>
                <c:pt idx="30">
                  <c:v>9.1517861772697676E-2</c:v>
                </c:pt>
                <c:pt idx="31">
                  <c:v>9.1517861772697676E-2</c:v>
                </c:pt>
                <c:pt idx="32">
                  <c:v>9.1517861772697676E-2</c:v>
                </c:pt>
                <c:pt idx="33">
                  <c:v>9.1517861772697676E-2</c:v>
                </c:pt>
                <c:pt idx="34">
                  <c:v>9.1517861772697676E-2</c:v>
                </c:pt>
                <c:pt idx="35">
                  <c:v>9.1517861772697676E-2</c:v>
                </c:pt>
                <c:pt idx="36">
                  <c:v>9.1517861772697676E-2</c:v>
                </c:pt>
                <c:pt idx="37">
                  <c:v>9.1517861772697676E-2</c:v>
                </c:pt>
                <c:pt idx="38">
                  <c:v>9.1517861772697676E-2</c:v>
                </c:pt>
                <c:pt idx="39">
                  <c:v>9.1517861772697676E-2</c:v>
                </c:pt>
                <c:pt idx="40">
                  <c:v>9.1517861772697676E-2</c:v>
                </c:pt>
                <c:pt idx="42">
                  <c:v>9.1517861772697676E-2</c:v>
                </c:pt>
                <c:pt idx="43">
                  <c:v>9.1517861772697676E-2</c:v>
                </c:pt>
                <c:pt idx="44">
                  <c:v>9.1517861772697676E-2</c:v>
                </c:pt>
                <c:pt idx="45">
                  <c:v>9.1517861772697676E-2</c:v>
                </c:pt>
                <c:pt idx="46">
                  <c:v>9.1517861772697676E-2</c:v>
                </c:pt>
                <c:pt idx="47">
                  <c:v>9.1517861772697676E-2</c:v>
                </c:pt>
                <c:pt idx="48">
                  <c:v>9.1517861772697676E-2</c:v>
                </c:pt>
                <c:pt idx="49">
                  <c:v>9.1517861772697676E-2</c:v>
                </c:pt>
                <c:pt idx="50">
                  <c:v>9.1517861772697676E-2</c:v>
                </c:pt>
                <c:pt idx="51">
                  <c:v>9.1517861772697676E-2</c:v>
                </c:pt>
                <c:pt idx="52">
                  <c:v>9.1517861772697676E-2</c:v>
                </c:pt>
                <c:pt idx="53">
                  <c:v>9.1517861772697676E-2</c:v>
                </c:pt>
                <c:pt idx="54">
                  <c:v>9.1517861772697676E-2</c:v>
                </c:pt>
                <c:pt idx="55">
                  <c:v>9.1517861772697676E-2</c:v>
                </c:pt>
                <c:pt idx="56">
                  <c:v>9.1517861772697676E-2</c:v>
                </c:pt>
                <c:pt idx="57">
                  <c:v>9.1517861772697676E-2</c:v>
                </c:pt>
                <c:pt idx="58">
                  <c:v>9.1517861772697676E-2</c:v>
                </c:pt>
                <c:pt idx="59">
                  <c:v>9.1517861772697676E-2</c:v>
                </c:pt>
                <c:pt idx="60">
                  <c:v>9.1517861772697676E-2</c:v>
                </c:pt>
                <c:pt idx="61">
                  <c:v>9.1517861772697676E-2</c:v>
                </c:pt>
                <c:pt idx="63">
                  <c:v>9.1517861772697676E-2</c:v>
                </c:pt>
                <c:pt idx="64">
                  <c:v>9.1517861772697676E-2</c:v>
                </c:pt>
                <c:pt idx="65">
                  <c:v>9.1517861772697676E-2</c:v>
                </c:pt>
                <c:pt idx="66">
                  <c:v>9.1517861772697676E-2</c:v>
                </c:pt>
                <c:pt idx="67">
                  <c:v>9.1517861772697676E-2</c:v>
                </c:pt>
                <c:pt idx="68">
                  <c:v>9.1517861772697676E-2</c:v>
                </c:pt>
                <c:pt idx="69">
                  <c:v>9.1517861772697676E-2</c:v>
                </c:pt>
                <c:pt idx="70">
                  <c:v>9.1517861772697676E-2</c:v>
                </c:pt>
                <c:pt idx="71">
                  <c:v>9.1517861772697676E-2</c:v>
                </c:pt>
                <c:pt idx="72">
                  <c:v>9.1517861772697676E-2</c:v>
                </c:pt>
                <c:pt idx="73">
                  <c:v>9.1517861772697676E-2</c:v>
                </c:pt>
                <c:pt idx="74">
                  <c:v>9.1517861772697676E-2</c:v>
                </c:pt>
                <c:pt idx="75">
                  <c:v>9.1517861772697676E-2</c:v>
                </c:pt>
                <c:pt idx="76">
                  <c:v>9.1517861772697676E-2</c:v>
                </c:pt>
                <c:pt idx="78">
                  <c:v>9.1517861772697676E-2</c:v>
                </c:pt>
                <c:pt idx="79">
                  <c:v>9.1517861772697676E-2</c:v>
                </c:pt>
                <c:pt idx="80">
                  <c:v>9.1517861772697676E-2</c:v>
                </c:pt>
                <c:pt idx="81">
                  <c:v>9.1517861772697676E-2</c:v>
                </c:pt>
                <c:pt idx="82">
                  <c:v>9.1517861772697676E-2</c:v>
                </c:pt>
                <c:pt idx="83">
                  <c:v>9.1517861772697676E-2</c:v>
                </c:pt>
                <c:pt idx="84">
                  <c:v>9.1517861772697676E-2</c:v>
                </c:pt>
                <c:pt idx="85">
                  <c:v>9.1517861772697676E-2</c:v>
                </c:pt>
                <c:pt idx="86">
                  <c:v>9.1517861772697676E-2</c:v>
                </c:pt>
                <c:pt idx="87">
                  <c:v>9.1517861772697676E-2</c:v>
                </c:pt>
                <c:pt idx="88">
                  <c:v>9.1517861772697676E-2</c:v>
                </c:pt>
                <c:pt idx="89">
                  <c:v>9.1517861772697676E-2</c:v>
                </c:pt>
                <c:pt idx="90">
                  <c:v>9.1517861772697676E-2</c:v>
                </c:pt>
                <c:pt idx="91">
                  <c:v>9.1517861772697676E-2</c:v>
                </c:pt>
                <c:pt idx="92">
                  <c:v>9.1517861772697676E-2</c:v>
                </c:pt>
                <c:pt idx="93">
                  <c:v>9.1517861772697676E-2</c:v>
                </c:pt>
                <c:pt idx="94">
                  <c:v>9.1517861772697676E-2</c:v>
                </c:pt>
                <c:pt idx="95">
                  <c:v>9.1517861772697676E-2</c:v>
                </c:pt>
                <c:pt idx="96">
                  <c:v>9.1517861772697676E-2</c:v>
                </c:pt>
                <c:pt idx="97">
                  <c:v>9.1517861772697676E-2</c:v>
                </c:pt>
                <c:pt idx="98">
                  <c:v>9.1517861772697676E-2</c:v>
                </c:pt>
                <c:pt idx="99">
                  <c:v>9.1517861772697676E-2</c:v>
                </c:pt>
                <c:pt idx="100">
                  <c:v>9.1517861772697676E-2</c:v>
                </c:pt>
                <c:pt idx="101">
                  <c:v>9.1517861772697676E-2</c:v>
                </c:pt>
                <c:pt idx="102">
                  <c:v>9.1517861772697676E-2</c:v>
                </c:pt>
                <c:pt idx="103">
                  <c:v>9.1517861772697676E-2</c:v>
                </c:pt>
                <c:pt idx="104">
                  <c:v>9.1517861772697676E-2</c:v>
                </c:pt>
                <c:pt idx="105">
                  <c:v>9.1517861772697676E-2</c:v>
                </c:pt>
                <c:pt idx="106">
                  <c:v>9.1517861772697676E-2</c:v>
                </c:pt>
                <c:pt idx="107">
                  <c:v>9.1517861772697676E-2</c:v>
                </c:pt>
                <c:pt idx="109">
                  <c:v>9.1517861772697676E-2</c:v>
                </c:pt>
                <c:pt idx="110">
                  <c:v>9.1517861772697676E-2</c:v>
                </c:pt>
                <c:pt idx="111">
                  <c:v>9.1517861772697676E-2</c:v>
                </c:pt>
                <c:pt idx="112">
                  <c:v>9.1517861772697676E-2</c:v>
                </c:pt>
                <c:pt idx="113">
                  <c:v>9.1517861772697676E-2</c:v>
                </c:pt>
                <c:pt idx="114">
                  <c:v>9.1517861772697676E-2</c:v>
                </c:pt>
                <c:pt idx="115">
                  <c:v>9.1517861772697676E-2</c:v>
                </c:pt>
                <c:pt idx="116">
                  <c:v>9.1517861772697676E-2</c:v>
                </c:pt>
                <c:pt idx="117">
                  <c:v>9.1517861772697676E-2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0336"/>
        <c:axId val="97003008"/>
      </c:lineChart>
      <c:catAx>
        <c:axId val="907503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03008"/>
        <c:crosses val="autoZero"/>
        <c:auto val="1"/>
        <c:lblAlgn val="ctr"/>
        <c:lblOffset val="100"/>
        <c:noMultiLvlLbl val="0"/>
      </c:catAx>
      <c:valAx>
        <c:axId val="97003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503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924068476359754"/>
          <c:y val="9.0825414064621218E-2"/>
          <c:w val="0.4176682533808071"/>
          <c:h val="5.028762783962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784291592937541E-2"/>
          <c:y val="0.12197786736916666"/>
          <c:w val="0.97659557528702423"/>
          <c:h val="0.54906778057548722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свод'!$T$6:$T$123</c:f>
              <c:numCache>
                <c:formatCode># ##0,00</c:formatCode>
                <c:ptCount val="118"/>
                <c:pt idx="0">
                  <c:v>0.72409447460747467</c:v>
                </c:pt>
                <c:pt idx="1">
                  <c:v>0.76275420878745204</c:v>
                </c:pt>
                <c:pt idx="2">
                  <c:v>0.68143499169997312</c:v>
                </c:pt>
                <c:pt idx="3">
                  <c:v>0.73501410562247527</c:v>
                </c:pt>
                <c:pt idx="4">
                  <c:v>0.81806646415445294</c:v>
                </c:pt>
                <c:pt idx="5">
                  <c:v>0.59745767462688415</c:v>
                </c:pt>
                <c:pt idx="6">
                  <c:v>0.7306289869928092</c:v>
                </c:pt>
                <c:pt idx="7">
                  <c:v>0.65080715573441694</c:v>
                </c:pt>
                <c:pt idx="8">
                  <c:v>0.63229926421335514</c:v>
                </c:pt>
                <c:pt idx="9">
                  <c:v>0.90838741963545333</c:v>
                </c:pt>
                <c:pt idx="10">
                  <c:v>0.70273581217258441</c:v>
                </c:pt>
                <c:pt idx="11">
                  <c:v>0.70551189367101896</c:v>
                </c:pt>
                <c:pt idx="12">
                  <c:v>0.64147675993815312</c:v>
                </c:pt>
                <c:pt idx="13">
                  <c:v>0.64093500157215633</c:v>
                </c:pt>
                <c:pt idx="14">
                  <c:v>0.82407755783873615</c:v>
                </c:pt>
                <c:pt idx="15">
                  <c:v>0.60785866576058301</c:v>
                </c:pt>
                <c:pt idx="16">
                  <c:v>0.82837075400582549</c:v>
                </c:pt>
                <c:pt idx="17">
                  <c:v>0.69724659910503761</c:v>
                </c:pt>
                <c:pt idx="18">
                  <c:v>0.72150063723229896</c:v>
                </c:pt>
                <c:pt idx="19">
                  <c:v>0.58761505353763321</c:v>
                </c:pt>
                <c:pt idx="20">
                  <c:v>0.70801299090875103</c:v>
                </c:pt>
                <c:pt idx="21">
                  <c:v>0.66770834890277286</c:v>
                </c:pt>
                <c:pt idx="22">
                  <c:v>0.80251548359804592</c:v>
                </c:pt>
                <c:pt idx="23">
                  <c:v>0.72273502333334871</c:v>
                </c:pt>
                <c:pt idx="24">
                  <c:v>0.82134795547832284</c:v>
                </c:pt>
                <c:pt idx="25">
                  <c:v>0.53659429415657034</c:v>
                </c:pt>
                <c:pt idx="26">
                  <c:v>0.72984432133708654</c:v>
                </c:pt>
                <c:pt idx="27">
                  <c:v>0.67562015479807436</c:v>
                </c:pt>
                <c:pt idx="28">
                  <c:v>0.72706674730385579</c:v>
                </c:pt>
                <c:pt idx="29">
                  <c:v>0.7778314775001326</c:v>
                </c:pt>
                <c:pt idx="30">
                  <c:v>0.87989722265430692</c:v>
                </c:pt>
                <c:pt idx="31">
                  <c:v>0.73103606010187527</c:v>
                </c:pt>
                <c:pt idx="32">
                  <c:v>0.76340797168289243</c:v>
                </c:pt>
                <c:pt idx="33">
                  <c:v>0.75240594109269954</c:v>
                </c:pt>
                <c:pt idx="34">
                  <c:v>0.63289465130806388</c:v>
                </c:pt>
                <c:pt idx="35">
                  <c:v>0.65699026608355737</c:v>
                </c:pt>
                <c:pt idx="36">
                  <c:v>0.6796732134197645</c:v>
                </c:pt>
                <c:pt idx="37">
                  <c:v>0.71956285601267334</c:v>
                </c:pt>
                <c:pt idx="38">
                  <c:v>0.67109748380559786</c:v>
                </c:pt>
                <c:pt idx="39">
                  <c:v>0.70329144132216215</c:v>
                </c:pt>
                <c:pt idx="40">
                  <c:v>0.82793333860928986</c:v>
                </c:pt>
                <c:pt idx="41">
                  <c:v>0.67313732316055064</c:v>
                </c:pt>
                <c:pt idx="42">
                  <c:v>0.79365165838304663</c:v>
                </c:pt>
                <c:pt idx="43">
                  <c:v>0.67138868814209396</c:v>
                </c:pt>
                <c:pt idx="44">
                  <c:v>0.6690751803157553</c:v>
                </c:pt>
                <c:pt idx="45">
                  <c:v>0.68279660632072503</c:v>
                </c:pt>
                <c:pt idx="46">
                  <c:v>0.67791235842963649</c:v>
                </c:pt>
                <c:pt idx="47">
                  <c:v>0.7446361110415487</c:v>
                </c:pt>
                <c:pt idx="48">
                  <c:v>0.92552737553192599</c:v>
                </c:pt>
                <c:pt idx="49">
                  <c:v>0.73753733255375953</c:v>
                </c:pt>
                <c:pt idx="50">
                  <c:v>0.62863816833908415</c:v>
                </c:pt>
                <c:pt idx="51">
                  <c:v>0.52509591255239041</c:v>
                </c:pt>
                <c:pt idx="52">
                  <c:v>0.57498081095696008</c:v>
                </c:pt>
                <c:pt idx="53">
                  <c:v>0.90452326115571646</c:v>
                </c:pt>
                <c:pt idx="54">
                  <c:v>0.71289540064021895</c:v>
                </c:pt>
                <c:pt idx="55">
                  <c:v>0.78909953019852563</c:v>
                </c:pt>
                <c:pt idx="56">
                  <c:v>0.61482805090235959</c:v>
                </c:pt>
                <c:pt idx="57">
                  <c:v>0.63956802498409626</c:v>
                </c:pt>
                <c:pt idx="58">
                  <c:v>0.63877071957009879</c:v>
                </c:pt>
                <c:pt idx="59">
                  <c:v>0.80532594784908107</c:v>
                </c:pt>
                <c:pt idx="60">
                  <c:v>0.72649532534399186</c:v>
                </c:pt>
                <c:pt idx="61">
                  <c:v>0</c:v>
                </c:pt>
                <c:pt idx="62">
                  <c:v>0.75565606805741015</c:v>
                </c:pt>
                <c:pt idx="63">
                  <c:v>0.73794791188467046</c:v>
                </c:pt>
                <c:pt idx="64">
                  <c:v>0.90187326287415115</c:v>
                </c:pt>
                <c:pt idx="65">
                  <c:v>0.67058938840144233</c:v>
                </c:pt>
                <c:pt idx="66">
                  <c:v>0.60912600757198498</c:v>
                </c:pt>
                <c:pt idx="67">
                  <c:v>0.69392163295079767</c:v>
                </c:pt>
                <c:pt idx="68">
                  <c:v>0.66316414872220075</c:v>
                </c:pt>
                <c:pt idx="69">
                  <c:v>0.80334930807280758</c:v>
                </c:pt>
                <c:pt idx="70">
                  <c:v>0.81446441957226579</c:v>
                </c:pt>
                <c:pt idx="71">
                  <c:v>0.73637147343855036</c:v>
                </c:pt>
                <c:pt idx="72">
                  <c:v>0.85039850983922727</c:v>
                </c:pt>
                <c:pt idx="73">
                  <c:v>0.90249558238980787</c:v>
                </c:pt>
                <c:pt idx="74">
                  <c:v>0.75635452100857425</c:v>
                </c:pt>
                <c:pt idx="75">
                  <c:v>0.66207217797407936</c:v>
                </c:pt>
                <c:pt idx="76">
                  <c:v>0.77705660810318</c:v>
                </c:pt>
                <c:pt idx="77">
                  <c:v>0.68023390020384089</c:v>
                </c:pt>
                <c:pt idx="78">
                  <c:v>0.68659544747708268</c:v>
                </c:pt>
                <c:pt idx="79">
                  <c:v>0.91424825561560963</c:v>
                </c:pt>
                <c:pt idx="80">
                  <c:v>0.75510106531480381</c:v>
                </c:pt>
                <c:pt idx="81">
                  <c:v>0.67352686093326308</c:v>
                </c:pt>
                <c:pt idx="82">
                  <c:v>0.77854074745143298</c:v>
                </c:pt>
                <c:pt idx="83">
                  <c:v>0.67228009777196518</c:v>
                </c:pt>
                <c:pt idx="84">
                  <c:v>0.61886581382832839</c:v>
                </c:pt>
                <c:pt idx="85">
                  <c:v>1</c:v>
                </c:pt>
                <c:pt idx="86">
                  <c:v>0.6534104068651857</c:v>
                </c:pt>
                <c:pt idx="87">
                  <c:v>0.79348579851804568</c:v>
                </c:pt>
                <c:pt idx="88">
                  <c:v>0.64464196054481471</c:v>
                </c:pt>
                <c:pt idx="89">
                  <c:v>0.57663028444139452</c:v>
                </c:pt>
                <c:pt idx="90">
                  <c:v>0.78228955385232501</c:v>
                </c:pt>
                <c:pt idx="91">
                  <c:v>0.5781683046007452</c:v>
                </c:pt>
                <c:pt idx="92">
                  <c:v>0.55317392493229112</c:v>
                </c:pt>
                <c:pt idx="93">
                  <c:v>0.67433473587896831</c:v>
                </c:pt>
                <c:pt idx="94">
                  <c:v>0.76476720462337089</c:v>
                </c:pt>
                <c:pt idx="95">
                  <c:v>0.5461126663836493</c:v>
                </c:pt>
                <c:pt idx="96">
                  <c:v>0.76067705053514134</c:v>
                </c:pt>
                <c:pt idx="97">
                  <c:v>0.75331906816832261</c:v>
                </c:pt>
                <c:pt idx="98">
                  <c:v>0.74243368056181447</c:v>
                </c:pt>
                <c:pt idx="99">
                  <c:v>0.63399340660442893</c:v>
                </c:pt>
                <c:pt idx="100">
                  <c:v>0.5892084340437308</c:v>
                </c:pt>
                <c:pt idx="101">
                  <c:v>0.61390959073642681</c:v>
                </c:pt>
                <c:pt idx="102">
                  <c:v>0.65366824795210166</c:v>
                </c:pt>
                <c:pt idx="103">
                  <c:v>0.68735519736731709</c:v>
                </c:pt>
                <c:pt idx="104">
                  <c:v>0.72736933657871461</c:v>
                </c:pt>
                <c:pt idx="105">
                  <c:v>0.66262815469526115</c:v>
                </c:pt>
                <c:pt idx="106">
                  <c:v>0.43546869912846231</c:v>
                </c:pt>
                <c:pt idx="107">
                  <c:v>0.48081301071022603</c:v>
                </c:pt>
                <c:pt idx="108">
                  <c:v>0.69692610303801716</c:v>
                </c:pt>
                <c:pt idx="109">
                  <c:v>0.78791965971522204</c:v>
                </c:pt>
                <c:pt idx="110">
                  <c:v>0.60726276532342616</c:v>
                </c:pt>
                <c:pt idx="111">
                  <c:v>0.83052185379840404</c:v>
                </c:pt>
                <c:pt idx="112">
                  <c:v>0.4735007185924357</c:v>
                </c:pt>
                <c:pt idx="113">
                  <c:v>0.64968425790381379</c:v>
                </c:pt>
                <c:pt idx="114">
                  <c:v>0.67964400677848802</c:v>
                </c:pt>
                <c:pt idx="115">
                  <c:v>0.77705810339331072</c:v>
                </c:pt>
                <c:pt idx="116">
                  <c:v>0.90863129236884932</c:v>
                </c:pt>
                <c:pt idx="117">
                  <c:v>0.55811226946820325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свод'!$C$6:$C$123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МАОУ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МАОУ СШ № 91</c:v>
                </c:pt>
                <c:pt idx="89">
                  <c:v>МАОУ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МАОУ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МАОУ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МАОУ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свод'!$U$6:$U$123</c:f>
              <c:numCache>
                <c:formatCode># ##0,00</c:formatCode>
                <c:ptCount val="118"/>
                <c:pt idx="1">
                  <c:v>0.70231944832141757</c:v>
                </c:pt>
                <c:pt idx="2">
                  <c:v>0.70231944832141757</c:v>
                </c:pt>
                <c:pt idx="3">
                  <c:v>0.70231944832141757</c:v>
                </c:pt>
                <c:pt idx="4">
                  <c:v>0.70231944832141757</c:v>
                </c:pt>
                <c:pt idx="5">
                  <c:v>0.70231944832141757</c:v>
                </c:pt>
                <c:pt idx="6">
                  <c:v>0.70231944832141757</c:v>
                </c:pt>
                <c:pt idx="7">
                  <c:v>0.70231944832141757</c:v>
                </c:pt>
                <c:pt idx="8">
                  <c:v>0.70231944832141757</c:v>
                </c:pt>
                <c:pt idx="9">
                  <c:v>0.70231944832141757</c:v>
                </c:pt>
                <c:pt idx="11">
                  <c:v>0.70231944832141757</c:v>
                </c:pt>
                <c:pt idx="12">
                  <c:v>0.70231944832141757</c:v>
                </c:pt>
                <c:pt idx="13">
                  <c:v>0.70231944832141757</c:v>
                </c:pt>
                <c:pt idx="14">
                  <c:v>0.70231944832141757</c:v>
                </c:pt>
                <c:pt idx="15">
                  <c:v>0.70231944832141757</c:v>
                </c:pt>
                <c:pt idx="16">
                  <c:v>0.70231944832141757</c:v>
                </c:pt>
                <c:pt idx="17">
                  <c:v>0.70231944832141757</c:v>
                </c:pt>
                <c:pt idx="18">
                  <c:v>0.70231944832141757</c:v>
                </c:pt>
                <c:pt idx="19">
                  <c:v>0.70231944832141757</c:v>
                </c:pt>
                <c:pt idx="20">
                  <c:v>0.70231944832141757</c:v>
                </c:pt>
                <c:pt idx="21">
                  <c:v>0.70231944832141757</c:v>
                </c:pt>
                <c:pt idx="22">
                  <c:v>0.70231944832141757</c:v>
                </c:pt>
                <c:pt idx="24">
                  <c:v>0.70231944832141757</c:v>
                </c:pt>
                <c:pt idx="25">
                  <c:v>0.70231944832141757</c:v>
                </c:pt>
                <c:pt idx="26">
                  <c:v>0.70231944832141757</c:v>
                </c:pt>
                <c:pt idx="27">
                  <c:v>0.70231944832141757</c:v>
                </c:pt>
                <c:pt idx="28">
                  <c:v>0.70231944832141757</c:v>
                </c:pt>
                <c:pt idx="29">
                  <c:v>0.70231944832141757</c:v>
                </c:pt>
                <c:pt idx="30">
                  <c:v>0.70231944832141757</c:v>
                </c:pt>
                <c:pt idx="31">
                  <c:v>0.70231944832141757</c:v>
                </c:pt>
                <c:pt idx="32">
                  <c:v>0.70231944832141757</c:v>
                </c:pt>
                <c:pt idx="33">
                  <c:v>0.70231944832141757</c:v>
                </c:pt>
                <c:pt idx="34">
                  <c:v>0.70231944832141757</c:v>
                </c:pt>
                <c:pt idx="35">
                  <c:v>0.70231944832141757</c:v>
                </c:pt>
                <c:pt idx="36">
                  <c:v>0.70231944832141757</c:v>
                </c:pt>
                <c:pt idx="37">
                  <c:v>0.70231944832141757</c:v>
                </c:pt>
                <c:pt idx="38">
                  <c:v>0.70231944832141757</c:v>
                </c:pt>
                <c:pt idx="39">
                  <c:v>0.70231944832141757</c:v>
                </c:pt>
                <c:pt idx="40">
                  <c:v>0.70231944832141757</c:v>
                </c:pt>
                <c:pt idx="42">
                  <c:v>0.70231944832141757</c:v>
                </c:pt>
                <c:pt idx="43">
                  <c:v>0.70231944832141757</c:v>
                </c:pt>
                <c:pt idx="44">
                  <c:v>0.70231944832141757</c:v>
                </c:pt>
                <c:pt idx="45">
                  <c:v>0.70231944832141757</c:v>
                </c:pt>
                <c:pt idx="46">
                  <c:v>0.70231944832141757</c:v>
                </c:pt>
                <c:pt idx="47">
                  <c:v>0.70231944832141757</c:v>
                </c:pt>
                <c:pt idx="48">
                  <c:v>0.70231944832141757</c:v>
                </c:pt>
                <c:pt idx="49">
                  <c:v>0.70231944832141757</c:v>
                </c:pt>
                <c:pt idx="50">
                  <c:v>0.70231944832141757</c:v>
                </c:pt>
                <c:pt idx="51">
                  <c:v>0.70231944832141757</c:v>
                </c:pt>
                <c:pt idx="52">
                  <c:v>0.70231944832141757</c:v>
                </c:pt>
                <c:pt idx="53">
                  <c:v>0.70231944832141757</c:v>
                </c:pt>
                <c:pt idx="54">
                  <c:v>0.70231944832141757</c:v>
                </c:pt>
                <c:pt idx="55">
                  <c:v>0.70231944832141757</c:v>
                </c:pt>
                <c:pt idx="56">
                  <c:v>0.70231944832141757</c:v>
                </c:pt>
                <c:pt idx="57">
                  <c:v>0.70231944832141757</c:v>
                </c:pt>
                <c:pt idx="58">
                  <c:v>0.70231944832141757</c:v>
                </c:pt>
                <c:pt idx="59">
                  <c:v>0.70231944832141757</c:v>
                </c:pt>
                <c:pt idx="60">
                  <c:v>0.70231944832141757</c:v>
                </c:pt>
                <c:pt idx="61">
                  <c:v>0.70231944832141757</c:v>
                </c:pt>
                <c:pt idx="63">
                  <c:v>0.70231944832141757</c:v>
                </c:pt>
                <c:pt idx="64">
                  <c:v>0.70231944832141757</c:v>
                </c:pt>
                <c:pt idx="65">
                  <c:v>0.70231944832141757</c:v>
                </c:pt>
                <c:pt idx="66">
                  <c:v>0.70231944832141757</c:v>
                </c:pt>
                <c:pt idx="67">
                  <c:v>0.70231944832141757</c:v>
                </c:pt>
                <c:pt idx="68">
                  <c:v>0.70231944832141757</c:v>
                </c:pt>
                <c:pt idx="69">
                  <c:v>0.70231944832141757</c:v>
                </c:pt>
                <c:pt idx="70">
                  <c:v>0.70231944832141757</c:v>
                </c:pt>
                <c:pt idx="71">
                  <c:v>0.70231944832141757</c:v>
                </c:pt>
                <c:pt idx="72">
                  <c:v>0.70231944832141757</c:v>
                </c:pt>
                <c:pt idx="73">
                  <c:v>0.70231944832141757</c:v>
                </c:pt>
                <c:pt idx="74">
                  <c:v>0.70231944832141757</c:v>
                </c:pt>
                <c:pt idx="75">
                  <c:v>0.70231944832141757</c:v>
                </c:pt>
                <c:pt idx="76">
                  <c:v>0.70231944832141757</c:v>
                </c:pt>
                <c:pt idx="78">
                  <c:v>0.70231944832141757</c:v>
                </c:pt>
                <c:pt idx="79">
                  <c:v>0.70231944832141757</c:v>
                </c:pt>
                <c:pt idx="80">
                  <c:v>0.70231944832141757</c:v>
                </c:pt>
                <c:pt idx="81">
                  <c:v>0.70231944832141757</c:v>
                </c:pt>
                <c:pt idx="82">
                  <c:v>0.70231944832141757</c:v>
                </c:pt>
                <c:pt idx="83">
                  <c:v>0.70231944832141757</c:v>
                </c:pt>
                <c:pt idx="84">
                  <c:v>0.70231944832141757</c:v>
                </c:pt>
                <c:pt idx="85">
                  <c:v>0.70231944832141757</c:v>
                </c:pt>
                <c:pt idx="86">
                  <c:v>0.70231944832141757</c:v>
                </c:pt>
                <c:pt idx="87">
                  <c:v>0.70231944832141757</c:v>
                </c:pt>
                <c:pt idx="88">
                  <c:v>0.70231944832141757</c:v>
                </c:pt>
                <c:pt idx="89">
                  <c:v>0.70231944832141757</c:v>
                </c:pt>
                <c:pt idx="90">
                  <c:v>0.70231944832141757</c:v>
                </c:pt>
                <c:pt idx="91">
                  <c:v>0.70231944832141757</c:v>
                </c:pt>
                <c:pt idx="92">
                  <c:v>0.70231944832141757</c:v>
                </c:pt>
                <c:pt idx="93">
                  <c:v>0.70231944832141757</c:v>
                </c:pt>
                <c:pt idx="94">
                  <c:v>0.70231944832141757</c:v>
                </c:pt>
                <c:pt idx="95">
                  <c:v>0.70231944832141757</c:v>
                </c:pt>
                <c:pt idx="96">
                  <c:v>0.70231944832141757</c:v>
                </c:pt>
                <c:pt idx="97">
                  <c:v>0.70231944832141757</c:v>
                </c:pt>
                <c:pt idx="98">
                  <c:v>0.70231944832141757</c:v>
                </c:pt>
                <c:pt idx="99">
                  <c:v>0.70231944832141757</c:v>
                </c:pt>
                <c:pt idx="100">
                  <c:v>0.70231944832141757</c:v>
                </c:pt>
                <c:pt idx="101">
                  <c:v>0.70231944832141757</c:v>
                </c:pt>
                <c:pt idx="102">
                  <c:v>0.70231944832141757</c:v>
                </c:pt>
                <c:pt idx="103">
                  <c:v>0.70231944832141757</c:v>
                </c:pt>
                <c:pt idx="104">
                  <c:v>0.70231944832141757</c:v>
                </c:pt>
                <c:pt idx="105">
                  <c:v>0.70231944832141757</c:v>
                </c:pt>
                <c:pt idx="106">
                  <c:v>0.70231944832141757</c:v>
                </c:pt>
                <c:pt idx="107">
                  <c:v>0.70231944832141757</c:v>
                </c:pt>
                <c:pt idx="109">
                  <c:v>0.70231944832141757</c:v>
                </c:pt>
                <c:pt idx="110">
                  <c:v>0.70231944832141757</c:v>
                </c:pt>
                <c:pt idx="111">
                  <c:v>0.70231944832141757</c:v>
                </c:pt>
                <c:pt idx="112">
                  <c:v>0.70231944832141757</c:v>
                </c:pt>
                <c:pt idx="113">
                  <c:v>0.70231944832141757</c:v>
                </c:pt>
                <c:pt idx="114">
                  <c:v>0.70231944832141757</c:v>
                </c:pt>
                <c:pt idx="115">
                  <c:v>0.70231944832141757</c:v>
                </c:pt>
                <c:pt idx="116">
                  <c:v>0.70231944832141757</c:v>
                </c:pt>
                <c:pt idx="117">
                  <c:v>0.70231944832141757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6928"/>
        <c:axId val="97456896"/>
      </c:lineChart>
      <c:catAx>
        <c:axId val="9703692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456896"/>
        <c:crosses val="autoZero"/>
        <c:auto val="1"/>
        <c:lblAlgn val="ctr"/>
        <c:lblOffset val="100"/>
        <c:noMultiLvlLbl val="0"/>
      </c:catAx>
      <c:valAx>
        <c:axId val="97456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369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остаточной к общей балансовой стоимость недвижимого</a:t>
            </a:r>
            <a:r>
              <a:rPr lang="ru-RU" baseline="0"/>
              <a:t> имущества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'2023-2024 недвижимость'!$C$5:$C$115</c:f>
              <c:strCache>
                <c:ptCount val="111"/>
                <c:pt idx="0">
                  <c:v>МАОУ СШ № 156</c:v>
                </c:pt>
                <c:pt idx="1">
                  <c:v>МАОУ СШ № 157</c:v>
                </c:pt>
                <c:pt idx="2">
                  <c:v>МАОУ СШ № 158 "Грани"</c:v>
                </c:pt>
                <c:pt idx="3">
                  <c:v>МАОУ СШ № 154</c:v>
                </c:pt>
                <c:pt idx="4">
                  <c:v>МАОУ СШ № 155</c:v>
                </c:pt>
                <c:pt idx="5">
                  <c:v>МАОУ СШ № 151</c:v>
                </c:pt>
                <c:pt idx="6">
                  <c:v>МАОУ СШ № 150</c:v>
                </c:pt>
                <c:pt idx="7">
                  <c:v>МАОУ Гимназия №  9</c:v>
                </c:pt>
                <c:pt idx="8">
                  <c:v>МАОУ СШ № 152 </c:v>
                </c:pt>
                <c:pt idx="9">
                  <c:v>МАОУ СШ № 23</c:v>
                </c:pt>
                <c:pt idx="10">
                  <c:v>МАОУ СШ № 24</c:v>
                </c:pt>
                <c:pt idx="11">
                  <c:v>МАОУ СШ "Комплекс "Покровский"</c:v>
                </c:pt>
                <c:pt idx="12">
                  <c:v>МАОУ СШ № 18</c:v>
                </c:pt>
                <c:pt idx="13">
                  <c:v>МБОУ  Гимназия № 16</c:v>
                </c:pt>
                <c:pt idx="14">
                  <c:v>МАОУ Гимназия № 13 "Академ"</c:v>
                </c:pt>
                <c:pt idx="15">
                  <c:v>МАОУ СШ № 144</c:v>
                </c:pt>
                <c:pt idx="16">
                  <c:v>МАОУ СШ № 147</c:v>
                </c:pt>
                <c:pt idx="17">
                  <c:v>МАОУ СШ № 149</c:v>
                </c:pt>
                <c:pt idx="18">
                  <c:v>МАОУ Лицей № 6 "Перспектива"</c:v>
                </c:pt>
                <c:pt idx="19">
                  <c:v>МАОУ СШ № 145</c:v>
                </c:pt>
                <c:pt idx="20">
                  <c:v>МАОУ Гимназия № 15</c:v>
                </c:pt>
                <c:pt idx="21">
                  <c:v>МАОУ Гимназия № 8</c:v>
                </c:pt>
                <c:pt idx="22">
                  <c:v>МАОУ СШ № 91</c:v>
                </c:pt>
                <c:pt idx="23">
                  <c:v>МАОУ СШ № 121</c:v>
                </c:pt>
                <c:pt idx="24">
                  <c:v>МАОУ СШ № 143</c:v>
                </c:pt>
                <c:pt idx="25">
                  <c:v>МАОУ СШ № 148</c:v>
                </c:pt>
                <c:pt idx="26">
                  <c:v>МАОУ Лицей № 1</c:v>
                </c:pt>
                <c:pt idx="27">
                  <c:v>МАОУ СШ № 115</c:v>
                </c:pt>
                <c:pt idx="28">
                  <c:v>МАОУ Гимназия № 2</c:v>
                </c:pt>
                <c:pt idx="29">
                  <c:v>МАОУ Школа-интернат № 1</c:v>
                </c:pt>
                <c:pt idx="30">
                  <c:v>МАОУ Гимназия № 11 </c:v>
                </c:pt>
                <c:pt idx="31">
                  <c:v>МБОУ Прогимназия  № 131</c:v>
                </c:pt>
                <c:pt idx="32">
                  <c:v>МБОУ СШ № 44</c:v>
                </c:pt>
                <c:pt idx="33">
                  <c:v>МАОУ СШ № 139</c:v>
                </c:pt>
                <c:pt idx="34">
                  <c:v>МАОУ СШ № 89</c:v>
                </c:pt>
                <c:pt idx="35">
                  <c:v>МАОУ СШ № 85</c:v>
                </c:pt>
                <c:pt idx="36">
                  <c:v>МАОУ СШ № 69</c:v>
                </c:pt>
                <c:pt idx="37">
                  <c:v>МАОУ Гимназия № 14</c:v>
                </c:pt>
                <c:pt idx="38">
                  <c:v>МАОУ СШ № 129</c:v>
                </c:pt>
                <c:pt idx="39">
                  <c:v>МАОУ СШ № 7</c:v>
                </c:pt>
                <c:pt idx="40">
                  <c:v>МАОУ СШ № 27</c:v>
                </c:pt>
                <c:pt idx="41">
                  <c:v>МАОУ Лицей № 7</c:v>
                </c:pt>
                <c:pt idx="42">
                  <c:v>МАОУ Гимназия № 10</c:v>
                </c:pt>
                <c:pt idx="43">
                  <c:v>МАОУ СШ № 135</c:v>
                </c:pt>
                <c:pt idx="44">
                  <c:v>МАОУ СШ № 32</c:v>
                </c:pt>
                <c:pt idx="45">
                  <c:v>МАОУ СШ № 137</c:v>
                </c:pt>
                <c:pt idx="46">
                  <c:v>МАОУ СШ № 19</c:v>
                </c:pt>
                <c:pt idx="47">
                  <c:v>МАОУ СШ № 78</c:v>
                </c:pt>
                <c:pt idx="48">
                  <c:v>МАОУ СШ № 45</c:v>
                </c:pt>
                <c:pt idx="49">
                  <c:v>МАОУ СШ № 141</c:v>
                </c:pt>
                <c:pt idx="50">
                  <c:v>МАОУ Лицей № 9 "Лидер"</c:v>
                </c:pt>
                <c:pt idx="51">
                  <c:v>МБОУ СШ № 31</c:v>
                </c:pt>
                <c:pt idx="52">
                  <c:v>МАОУ СШ № 108</c:v>
                </c:pt>
                <c:pt idx="53">
                  <c:v>МАОУ СШ № 1</c:v>
                </c:pt>
                <c:pt idx="54">
                  <c:v>МАОУ Лицей № 12</c:v>
                </c:pt>
                <c:pt idx="55">
                  <c:v>МАОУ «КУГ № 1 – Универс»</c:v>
                </c:pt>
                <c:pt idx="56">
                  <c:v>МАОУ СШ № 17</c:v>
                </c:pt>
                <c:pt idx="57">
                  <c:v>МАОУ СШ № 53</c:v>
                </c:pt>
                <c:pt idx="58">
                  <c:v>МАОУ СШ № 46</c:v>
                </c:pt>
                <c:pt idx="59">
                  <c:v>МАОУ СШ № 76</c:v>
                </c:pt>
                <c:pt idx="60">
                  <c:v>МАОУ Гимназия № 4</c:v>
                </c:pt>
                <c:pt idx="61">
                  <c:v>МБОУ СШ № 13</c:v>
                </c:pt>
                <c:pt idx="62">
                  <c:v>МАОУ СШ № 98</c:v>
                </c:pt>
                <c:pt idx="63">
                  <c:v>МАОУ СШ № 8 "Созидание"</c:v>
                </c:pt>
                <c:pt idx="64">
                  <c:v>МБОУ СШ № 64</c:v>
                </c:pt>
                <c:pt idx="65">
                  <c:v>МБОУ СШ № 39</c:v>
                </c:pt>
                <c:pt idx="66">
                  <c:v>МБОУ СШ № 133</c:v>
                </c:pt>
                <c:pt idx="67">
                  <c:v>МАОУ СШ № 65</c:v>
                </c:pt>
                <c:pt idx="68">
                  <c:v>МАОУ СШ № 134</c:v>
                </c:pt>
                <c:pt idx="69">
                  <c:v>МБОУ СШ № 94</c:v>
                </c:pt>
                <c:pt idx="70">
                  <c:v>МАОУ СШ  № 12</c:v>
                </c:pt>
                <c:pt idx="71">
                  <c:v>МБОУ СШ № 99</c:v>
                </c:pt>
                <c:pt idx="72">
                  <c:v>МАОУ Лицей № 3</c:v>
                </c:pt>
                <c:pt idx="73">
                  <c:v>МБОУ СШ № 30</c:v>
                </c:pt>
                <c:pt idx="74">
                  <c:v>МАОУ СШ № 3</c:v>
                </c:pt>
                <c:pt idx="75">
                  <c:v>МАОУ СШ № 34</c:v>
                </c:pt>
                <c:pt idx="76">
                  <c:v>МБОУ СШ № 56</c:v>
                </c:pt>
                <c:pt idx="77">
                  <c:v>МБОУ СШ № 4</c:v>
                </c:pt>
                <c:pt idx="78">
                  <c:v>МБОУ СШ № 79</c:v>
                </c:pt>
                <c:pt idx="79">
                  <c:v>МАОУ СШ № 55</c:v>
                </c:pt>
                <c:pt idx="80">
                  <c:v>МБОУ СШ № 73</c:v>
                </c:pt>
                <c:pt idx="81">
                  <c:v>МБОУ СШ № 86 </c:v>
                </c:pt>
                <c:pt idx="82">
                  <c:v>МАОУ СШ № 50</c:v>
                </c:pt>
                <c:pt idx="83">
                  <c:v>МБОУ СШ № 95</c:v>
                </c:pt>
                <c:pt idx="84">
                  <c:v>МАОУ СШ № 6</c:v>
                </c:pt>
                <c:pt idx="85">
                  <c:v>МБОУ Лицей № 10</c:v>
                </c:pt>
                <c:pt idx="86">
                  <c:v>МАОУ СШ № 82</c:v>
                </c:pt>
                <c:pt idx="87">
                  <c:v>МБОУ СОШ № 10 </c:v>
                </c:pt>
                <c:pt idx="88">
                  <c:v>МБОУ Гимназия № 7</c:v>
                </c:pt>
                <c:pt idx="89">
                  <c:v>МАОУ СШ № 93</c:v>
                </c:pt>
                <c:pt idx="90">
                  <c:v>МАОУ СШ № 42</c:v>
                </c:pt>
                <c:pt idx="91">
                  <c:v>МАОУ СШ № 5</c:v>
                </c:pt>
                <c:pt idx="92">
                  <c:v>МБОУ СШ № 2</c:v>
                </c:pt>
                <c:pt idx="93">
                  <c:v>МАОУ СШ № 63</c:v>
                </c:pt>
                <c:pt idx="94">
                  <c:v>МАОУ СШ № 72 </c:v>
                </c:pt>
                <c:pt idx="95">
                  <c:v>МАОУ СШ № 16</c:v>
                </c:pt>
                <c:pt idx="96">
                  <c:v>МАОУ СШ № 66</c:v>
                </c:pt>
                <c:pt idx="97">
                  <c:v>МБОУ СШ № 84</c:v>
                </c:pt>
                <c:pt idx="98">
                  <c:v>МБОУ СШ № 62</c:v>
                </c:pt>
                <c:pt idx="99">
                  <c:v>МАОУ СШ № 90</c:v>
                </c:pt>
                <c:pt idx="100">
                  <c:v>МБОУ СШ № 21</c:v>
                </c:pt>
                <c:pt idx="101">
                  <c:v>МБОУ Гимназия № 3</c:v>
                </c:pt>
                <c:pt idx="102">
                  <c:v>МБОУ Лицей № 2</c:v>
                </c:pt>
                <c:pt idx="103">
                  <c:v>МАОУ СШ № 81</c:v>
                </c:pt>
                <c:pt idx="104">
                  <c:v>МАОУ Лицей № 11</c:v>
                </c:pt>
                <c:pt idx="105">
                  <c:v>МБОУ СШ № 51</c:v>
                </c:pt>
                <c:pt idx="106">
                  <c:v>МБОУ Лицей № 8</c:v>
                </c:pt>
                <c:pt idx="107">
                  <c:v>МАОУ Гимназия № 6</c:v>
                </c:pt>
                <c:pt idx="108">
                  <c:v>МБОУ СШ № 36</c:v>
                </c:pt>
                <c:pt idx="109">
                  <c:v>МБОУ Лицей № 28</c:v>
                </c:pt>
                <c:pt idx="110">
                  <c:v>МАОУ СШ № 159</c:v>
                </c:pt>
              </c:strCache>
            </c:strRef>
          </c:cat>
          <c:val>
            <c:numRef>
              <c:f>'2023-2024 недвижимость'!$F$5:$F$115</c:f>
              <c:numCache>
                <c:formatCode>0,00</c:formatCode>
                <c:ptCount val="111"/>
                <c:pt idx="0">
                  <c:v>0.98953625628964847</c:v>
                </c:pt>
                <c:pt idx="1">
                  <c:v>0.97999999866895648</c:v>
                </c:pt>
                <c:pt idx="2">
                  <c:v>0.96157574991154937</c:v>
                </c:pt>
                <c:pt idx="3">
                  <c:v>0.95687012201669652</c:v>
                </c:pt>
                <c:pt idx="4">
                  <c:v>0.91669693737478164</c:v>
                </c:pt>
                <c:pt idx="5">
                  <c:v>0.89847229797533179</c:v>
                </c:pt>
                <c:pt idx="6">
                  <c:v>0.88196306047739226</c:v>
                </c:pt>
                <c:pt idx="7">
                  <c:v>0.86182725130252413</c:v>
                </c:pt>
                <c:pt idx="8">
                  <c:v>0.85487431683740589</c:v>
                </c:pt>
                <c:pt idx="9">
                  <c:v>0.83897481107889271</c:v>
                </c:pt>
                <c:pt idx="10">
                  <c:v>0.77548440012590447</c:v>
                </c:pt>
                <c:pt idx="11">
                  <c:v>0.75735678306615761</c:v>
                </c:pt>
                <c:pt idx="12">
                  <c:v>0.75529607584153247</c:v>
                </c:pt>
                <c:pt idx="13">
                  <c:v>0.7211009741888198</c:v>
                </c:pt>
                <c:pt idx="14">
                  <c:v>0.71235761140954679</c:v>
                </c:pt>
                <c:pt idx="15">
                  <c:v>0.68547413765327969</c:v>
                </c:pt>
                <c:pt idx="16">
                  <c:v>0.68330838992033838</c:v>
                </c:pt>
                <c:pt idx="17">
                  <c:v>0.68194243589795056</c:v>
                </c:pt>
                <c:pt idx="18">
                  <c:v>0.67776149934144825</c:v>
                </c:pt>
                <c:pt idx="19">
                  <c:v>0.67550204266187863</c:v>
                </c:pt>
                <c:pt idx="20">
                  <c:v>0.67213618642964768</c:v>
                </c:pt>
                <c:pt idx="21">
                  <c:v>0.67030638031430057</c:v>
                </c:pt>
                <c:pt idx="22">
                  <c:v>0.66706548405819321</c:v>
                </c:pt>
                <c:pt idx="23">
                  <c:v>0.65592604537016375</c:v>
                </c:pt>
                <c:pt idx="24">
                  <c:v>0.65266001611952618</c:v>
                </c:pt>
                <c:pt idx="25">
                  <c:v>0.63909606625839066</c:v>
                </c:pt>
                <c:pt idx="26">
                  <c:v>0.63347994802997831</c:v>
                </c:pt>
                <c:pt idx="27">
                  <c:v>0.63087418216651203</c:v>
                </c:pt>
                <c:pt idx="28">
                  <c:v>0.63087027927350214</c:v>
                </c:pt>
                <c:pt idx="29">
                  <c:v>0.62300245957240841</c:v>
                </c:pt>
                <c:pt idx="30">
                  <c:v>0.61941976167089596</c:v>
                </c:pt>
                <c:pt idx="31">
                  <c:v>0.59870774168332952</c:v>
                </c:pt>
                <c:pt idx="32">
                  <c:v>0.59868737440513842</c:v>
                </c:pt>
                <c:pt idx="33">
                  <c:v>0.59760737738400205</c:v>
                </c:pt>
                <c:pt idx="34">
                  <c:v>0.59473261330218818</c:v>
                </c:pt>
                <c:pt idx="35">
                  <c:v>0.59425603394634274</c:v>
                </c:pt>
                <c:pt idx="36">
                  <c:v>0.58994078901058811</c:v>
                </c:pt>
                <c:pt idx="37">
                  <c:v>0.58418570747605159</c:v>
                </c:pt>
                <c:pt idx="38">
                  <c:v>0.57731975409240333</c:v>
                </c:pt>
                <c:pt idx="39">
                  <c:v>0.57356701204569249</c:v>
                </c:pt>
                <c:pt idx="40">
                  <c:v>0.57039455225837687</c:v>
                </c:pt>
                <c:pt idx="41">
                  <c:v>0.56624057477449319</c:v>
                </c:pt>
                <c:pt idx="42">
                  <c:v>0.56605839264873614</c:v>
                </c:pt>
                <c:pt idx="43">
                  <c:v>0.55687752897596365</c:v>
                </c:pt>
                <c:pt idx="44">
                  <c:v>0.55678603864888299</c:v>
                </c:pt>
                <c:pt idx="45">
                  <c:v>0.55312463501336828</c:v>
                </c:pt>
                <c:pt idx="46">
                  <c:v>0.55261754849621791</c:v>
                </c:pt>
                <c:pt idx="47">
                  <c:v>0.54658190488005387</c:v>
                </c:pt>
                <c:pt idx="48">
                  <c:v>0.53672283088518935</c:v>
                </c:pt>
                <c:pt idx="49">
                  <c:v>0.53447374542877601</c:v>
                </c:pt>
                <c:pt idx="50">
                  <c:v>0.53199635851295368</c:v>
                </c:pt>
                <c:pt idx="51">
                  <c:v>0.52391240279804407</c:v>
                </c:pt>
                <c:pt idx="52">
                  <c:v>0.51904262866247908</c:v>
                </c:pt>
                <c:pt idx="53">
                  <c:v>0.50715317926777226</c:v>
                </c:pt>
                <c:pt idx="54">
                  <c:v>0.5041294475053677</c:v>
                </c:pt>
                <c:pt idx="55">
                  <c:v>0.48918047198210074</c:v>
                </c:pt>
                <c:pt idx="56">
                  <c:v>0.48863685604442736</c:v>
                </c:pt>
                <c:pt idx="57">
                  <c:v>0.48827344300397379</c:v>
                </c:pt>
                <c:pt idx="58">
                  <c:v>0.47615011121738859</c:v>
                </c:pt>
                <c:pt idx="59">
                  <c:v>0.47578362974525845</c:v>
                </c:pt>
                <c:pt idx="60">
                  <c:v>0.47502353919829715</c:v>
                </c:pt>
                <c:pt idx="61">
                  <c:v>0.47403053069594198</c:v>
                </c:pt>
                <c:pt idx="62">
                  <c:v>0.47294045701080784</c:v>
                </c:pt>
                <c:pt idx="63">
                  <c:v>0.46810648319860065</c:v>
                </c:pt>
                <c:pt idx="64">
                  <c:v>0.46475785099020428</c:v>
                </c:pt>
                <c:pt idx="65">
                  <c:v>0.46340270659070881</c:v>
                </c:pt>
                <c:pt idx="66">
                  <c:v>0.46250004704154557</c:v>
                </c:pt>
                <c:pt idx="67">
                  <c:v>0.46182921252601694</c:v>
                </c:pt>
                <c:pt idx="68">
                  <c:v>0.4522678297940631</c:v>
                </c:pt>
                <c:pt idx="69">
                  <c:v>0.44296257825414648</c:v>
                </c:pt>
                <c:pt idx="70">
                  <c:v>0.44137744836923531</c:v>
                </c:pt>
                <c:pt idx="71">
                  <c:v>0.42553629390916636</c:v>
                </c:pt>
                <c:pt idx="72">
                  <c:v>0.41805515434904428</c:v>
                </c:pt>
                <c:pt idx="73">
                  <c:v>0.41802260219084114</c:v>
                </c:pt>
                <c:pt idx="74">
                  <c:v>0.39282578327368145</c:v>
                </c:pt>
                <c:pt idx="75">
                  <c:v>0.38701270215526268</c:v>
                </c:pt>
                <c:pt idx="76">
                  <c:v>0.38154912316843731</c:v>
                </c:pt>
                <c:pt idx="77">
                  <c:v>0.37915929245738561</c:v>
                </c:pt>
                <c:pt idx="78">
                  <c:v>0.37878904332945207</c:v>
                </c:pt>
                <c:pt idx="79">
                  <c:v>0.37501579287673131</c:v>
                </c:pt>
                <c:pt idx="80">
                  <c:v>0.37214443979767647</c:v>
                </c:pt>
                <c:pt idx="81">
                  <c:v>0.37213920313818893</c:v>
                </c:pt>
                <c:pt idx="82">
                  <c:v>0.37169141242202713</c:v>
                </c:pt>
                <c:pt idx="83">
                  <c:v>0.36957072130175989</c:v>
                </c:pt>
                <c:pt idx="84">
                  <c:v>0.3689064256190539</c:v>
                </c:pt>
                <c:pt idx="85">
                  <c:v>0.35651554911687844</c:v>
                </c:pt>
                <c:pt idx="86">
                  <c:v>0.34509302957422999</c:v>
                </c:pt>
                <c:pt idx="87">
                  <c:v>0.3381584913504348</c:v>
                </c:pt>
                <c:pt idx="88">
                  <c:v>0.33292132135705865</c:v>
                </c:pt>
                <c:pt idx="89">
                  <c:v>0.33205399785214623</c:v>
                </c:pt>
                <c:pt idx="90">
                  <c:v>0.32262528930343831</c:v>
                </c:pt>
                <c:pt idx="91">
                  <c:v>0.31803362893508824</c:v>
                </c:pt>
                <c:pt idx="92">
                  <c:v>0.31086041837509581</c:v>
                </c:pt>
                <c:pt idx="93">
                  <c:v>0.31047442729827501</c:v>
                </c:pt>
                <c:pt idx="94">
                  <c:v>0.30301658541662196</c:v>
                </c:pt>
                <c:pt idx="95">
                  <c:v>0.27306396650272907</c:v>
                </c:pt>
                <c:pt idx="96">
                  <c:v>0.27151700231099374</c:v>
                </c:pt>
                <c:pt idx="97">
                  <c:v>0.26489939777103882</c:v>
                </c:pt>
                <c:pt idx="98">
                  <c:v>0.26072591799933476</c:v>
                </c:pt>
                <c:pt idx="99">
                  <c:v>0.25616588853782141</c:v>
                </c:pt>
                <c:pt idx="100">
                  <c:v>0.24825917221275903</c:v>
                </c:pt>
                <c:pt idx="101">
                  <c:v>0.2354685064087462</c:v>
                </c:pt>
                <c:pt idx="102">
                  <c:v>0.23072235684303752</c:v>
                </c:pt>
                <c:pt idx="103">
                  <c:v>0.20535180624955174</c:v>
                </c:pt>
                <c:pt idx="104">
                  <c:v>0.1829446551024721</c:v>
                </c:pt>
                <c:pt idx="105">
                  <c:v>0.15707777577346024</c:v>
                </c:pt>
                <c:pt idx="106">
                  <c:v>0.14421641629205048</c:v>
                </c:pt>
                <c:pt idx="107">
                  <c:v>0.10816438526881832</c:v>
                </c:pt>
                <c:pt idx="108">
                  <c:v>3.2905853379980192E-2</c:v>
                </c:pt>
                <c:pt idx="109">
                  <c:v>1.9356165296655972E-2</c:v>
                </c:pt>
                <c:pt idx="110">
                  <c:v>1.4333587633963966E-2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947648"/>
        <c:axId val="97949184"/>
      </c:barChart>
      <c:catAx>
        <c:axId val="979476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949184"/>
        <c:crosses val="autoZero"/>
        <c:auto val="1"/>
        <c:lblAlgn val="ctr"/>
        <c:lblOffset val="100"/>
        <c:noMultiLvlLbl val="0"/>
      </c:catAx>
      <c:valAx>
        <c:axId val="97949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94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общей балансовой стоимости движимого имущества к количеству обучающихся (на 1 чел.)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122763265954128E-2"/>
          <c:y val="6.2198782612702813E-2"/>
          <c:w val="0.94925384478824426"/>
          <c:h val="0.73739884875443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'2023-2024 движимое '!$C$5:$C$115</c:f>
              <c:strCache>
                <c:ptCount val="111"/>
                <c:pt idx="0">
                  <c:v>МАОУ Школа-интернат № 1</c:v>
                </c:pt>
                <c:pt idx="1">
                  <c:v>МБОУ СШ № 86 </c:v>
                </c:pt>
                <c:pt idx="2">
                  <c:v>МАОУ СШ № 158 "Грани"</c:v>
                </c:pt>
                <c:pt idx="3">
                  <c:v>МАОУ СШ № 154</c:v>
                </c:pt>
                <c:pt idx="4">
                  <c:v>МБОУ  Гимназия № 16</c:v>
                </c:pt>
                <c:pt idx="5">
                  <c:v>МБОУ Прогимназия  № 131</c:v>
                </c:pt>
                <c:pt idx="6">
                  <c:v>МАОУ СШ № 55</c:v>
                </c:pt>
                <c:pt idx="7">
                  <c:v>МБОУ СШ № 39</c:v>
                </c:pt>
                <c:pt idx="8">
                  <c:v>МАОУ «КУГ № 1 – Универс»</c:v>
                </c:pt>
                <c:pt idx="9">
                  <c:v>МАОУ СШ № 78</c:v>
                </c:pt>
                <c:pt idx="10">
                  <c:v>МБОУ СШ № 13</c:v>
                </c:pt>
                <c:pt idx="11">
                  <c:v>МАОУ Гимназия № 13 "Академ"</c:v>
                </c:pt>
                <c:pt idx="12">
                  <c:v>МАОУ Лицей № 9 "Лидер"</c:v>
                </c:pt>
                <c:pt idx="13">
                  <c:v>МАОУ СШ № 45</c:v>
                </c:pt>
                <c:pt idx="14">
                  <c:v>МАОУ СШ № 66</c:v>
                </c:pt>
                <c:pt idx="15">
                  <c:v>МАОУ СШ № 1</c:v>
                </c:pt>
                <c:pt idx="16">
                  <c:v>МАОУ СШ № 50</c:v>
                </c:pt>
                <c:pt idx="17">
                  <c:v>МБОУ Лицей № 10</c:v>
                </c:pt>
                <c:pt idx="18">
                  <c:v>МАОУ СШ № 98</c:v>
                </c:pt>
                <c:pt idx="19">
                  <c:v>МАОУ СШ № 18</c:v>
                </c:pt>
                <c:pt idx="20">
                  <c:v>МБОУ СШ № 51</c:v>
                </c:pt>
                <c:pt idx="21">
                  <c:v>МАОУ СШ № 152 </c:v>
                </c:pt>
                <c:pt idx="22">
                  <c:v>МБОУ Гимназия № 7</c:v>
                </c:pt>
                <c:pt idx="23">
                  <c:v>МБОУ СОШ № 10 </c:v>
                </c:pt>
                <c:pt idx="24">
                  <c:v>МАОУ Гимназия № 14</c:v>
                </c:pt>
                <c:pt idx="25">
                  <c:v>МАОУ Гимназия №  9</c:v>
                </c:pt>
                <c:pt idx="26">
                  <c:v>МАОУ СШ № 151</c:v>
                </c:pt>
                <c:pt idx="27">
                  <c:v>МАОУ Лицей № 11</c:v>
                </c:pt>
                <c:pt idx="28">
                  <c:v>МАОУ СШ № 155</c:v>
                </c:pt>
                <c:pt idx="29">
                  <c:v>МБОУ Лицей № 2</c:v>
                </c:pt>
                <c:pt idx="30">
                  <c:v>МАОУ СШ № 144</c:v>
                </c:pt>
                <c:pt idx="31">
                  <c:v>МАОУ СШ "Комплекс "Покровский"</c:v>
                </c:pt>
                <c:pt idx="32">
                  <c:v>МАОУ Гимназия № 6</c:v>
                </c:pt>
                <c:pt idx="33">
                  <c:v>МБОУ СШ № 4</c:v>
                </c:pt>
                <c:pt idx="34">
                  <c:v>МАОУ Гимназия № 2</c:v>
                </c:pt>
                <c:pt idx="35">
                  <c:v>МБОУ СШ № 56</c:v>
                </c:pt>
                <c:pt idx="36">
                  <c:v>МАОУ СШ № 8 "Созидание"</c:v>
                </c:pt>
                <c:pt idx="37">
                  <c:v>МАОУ СШ № 93</c:v>
                </c:pt>
                <c:pt idx="38">
                  <c:v>МАОУ СШ № 137</c:v>
                </c:pt>
                <c:pt idx="39">
                  <c:v>МАОУ СШ № 42</c:v>
                </c:pt>
                <c:pt idx="40">
                  <c:v>МАОУ Лицей № 7</c:v>
                </c:pt>
                <c:pt idx="41">
                  <c:v>МАОУ Гимназия № 4</c:v>
                </c:pt>
                <c:pt idx="42">
                  <c:v>МАОУ СШ № 17</c:v>
                </c:pt>
                <c:pt idx="43">
                  <c:v>МАОУ СШ  № 12</c:v>
                </c:pt>
                <c:pt idx="44">
                  <c:v>МАОУ СШ № 141</c:v>
                </c:pt>
                <c:pt idx="45">
                  <c:v>МАОУ Лицей № 3</c:v>
                </c:pt>
                <c:pt idx="46">
                  <c:v>МАОУ СШ № 63</c:v>
                </c:pt>
                <c:pt idx="47">
                  <c:v>МАОУ СШ № 115</c:v>
                </c:pt>
                <c:pt idx="48">
                  <c:v>МБОУ СШ № 79</c:v>
                </c:pt>
                <c:pt idx="49">
                  <c:v>МБОУ СШ № 62</c:v>
                </c:pt>
                <c:pt idx="50">
                  <c:v>МАОУ СШ № 90</c:v>
                </c:pt>
                <c:pt idx="51">
                  <c:v>МАОУ СШ № 129</c:v>
                </c:pt>
                <c:pt idx="52">
                  <c:v>МАОУ СШ № 149</c:v>
                </c:pt>
                <c:pt idx="53">
                  <c:v>МАОУ СШ № 27</c:v>
                </c:pt>
                <c:pt idx="54">
                  <c:v>МАОУ СШ № 81</c:v>
                </c:pt>
                <c:pt idx="55">
                  <c:v>МАОУ СШ № 19</c:v>
                </c:pt>
                <c:pt idx="56">
                  <c:v>МАОУ СШ № 76</c:v>
                </c:pt>
                <c:pt idx="57">
                  <c:v>МАОУ Гимназия № 8</c:v>
                </c:pt>
                <c:pt idx="58">
                  <c:v>МАОУ Гимназия № 15</c:v>
                </c:pt>
                <c:pt idx="59">
                  <c:v>МАОУ Лицей № 6 "Перспектива"</c:v>
                </c:pt>
                <c:pt idx="60">
                  <c:v>МАОУ СШ № 7</c:v>
                </c:pt>
                <c:pt idx="61">
                  <c:v>МБОУ СШ № 73</c:v>
                </c:pt>
                <c:pt idx="62">
                  <c:v>МАОУ Лицей № 1</c:v>
                </c:pt>
                <c:pt idx="63">
                  <c:v>МАОУ СШ № 91</c:v>
                </c:pt>
                <c:pt idx="64">
                  <c:v>МБОУ СШ № 99</c:v>
                </c:pt>
                <c:pt idx="65">
                  <c:v>МАОУ СШ № 145</c:v>
                </c:pt>
                <c:pt idx="66">
                  <c:v>МБОУ СШ № 64</c:v>
                </c:pt>
                <c:pt idx="67">
                  <c:v>МАОУ СШ № 150</c:v>
                </c:pt>
                <c:pt idx="68">
                  <c:v>МАОУ СШ № 32</c:v>
                </c:pt>
                <c:pt idx="69">
                  <c:v>МАОУ Лицей № 12</c:v>
                </c:pt>
                <c:pt idx="70">
                  <c:v>МАОУ СШ № 147</c:v>
                </c:pt>
                <c:pt idx="71">
                  <c:v>МБОУ СШ № 94</c:v>
                </c:pt>
                <c:pt idx="72">
                  <c:v>МАОУ СШ № 65</c:v>
                </c:pt>
                <c:pt idx="73">
                  <c:v>МАОУ СШ № 139</c:v>
                </c:pt>
                <c:pt idx="74">
                  <c:v>МБОУ СШ № 133</c:v>
                </c:pt>
                <c:pt idx="75">
                  <c:v>МАОУ СШ № 135</c:v>
                </c:pt>
                <c:pt idx="76">
                  <c:v>МАОУ СШ № 46</c:v>
                </c:pt>
                <c:pt idx="77">
                  <c:v>МАОУ СШ № 6</c:v>
                </c:pt>
                <c:pt idx="78">
                  <c:v>МАОУ СШ № 121</c:v>
                </c:pt>
                <c:pt idx="79">
                  <c:v>МАОУ СШ № 72 </c:v>
                </c:pt>
                <c:pt idx="80">
                  <c:v>МАОУ Гимназия № 10</c:v>
                </c:pt>
                <c:pt idx="81">
                  <c:v>МБОУ СШ № 21</c:v>
                </c:pt>
                <c:pt idx="82">
                  <c:v>МАОУ СШ № 148</c:v>
                </c:pt>
                <c:pt idx="83">
                  <c:v>МАОУ СШ № 5</c:v>
                </c:pt>
                <c:pt idx="84">
                  <c:v>МАОУ СШ № 143</c:v>
                </c:pt>
                <c:pt idx="85">
                  <c:v>МАОУ СШ № 16</c:v>
                </c:pt>
                <c:pt idx="86">
                  <c:v>МБОУ СШ № 31</c:v>
                </c:pt>
                <c:pt idx="87">
                  <c:v>МБОУ СШ № 2</c:v>
                </c:pt>
                <c:pt idx="88">
                  <c:v>МАОУ СШ № 85</c:v>
                </c:pt>
                <c:pt idx="89">
                  <c:v>МАОУ СШ № 23</c:v>
                </c:pt>
                <c:pt idx="90">
                  <c:v>МАОУ СШ № 34</c:v>
                </c:pt>
                <c:pt idx="91">
                  <c:v>МАОУ СШ № 156</c:v>
                </c:pt>
                <c:pt idx="92">
                  <c:v>МБОУ СШ № 44</c:v>
                </c:pt>
                <c:pt idx="93">
                  <c:v>МБОУ Лицей № 28</c:v>
                </c:pt>
                <c:pt idx="94">
                  <c:v>МАОУ СШ № 82</c:v>
                </c:pt>
                <c:pt idx="95">
                  <c:v>МАОУ СШ № 69</c:v>
                </c:pt>
                <c:pt idx="96">
                  <c:v>МАОУ СШ № 89</c:v>
                </c:pt>
                <c:pt idx="97">
                  <c:v>МАОУ СШ № 53</c:v>
                </c:pt>
                <c:pt idx="98">
                  <c:v>МБОУ Гимназия № 3</c:v>
                </c:pt>
                <c:pt idx="99">
                  <c:v>МАОУ СШ № 134</c:v>
                </c:pt>
                <c:pt idx="100">
                  <c:v>МБОУ СШ № 30</c:v>
                </c:pt>
                <c:pt idx="101">
                  <c:v>МБОУ СШ № 36</c:v>
                </c:pt>
                <c:pt idx="102">
                  <c:v>МАОУ СШ № 24</c:v>
                </c:pt>
                <c:pt idx="103">
                  <c:v>МАОУ СШ № 3</c:v>
                </c:pt>
                <c:pt idx="104">
                  <c:v>МБОУ Лицей № 8</c:v>
                </c:pt>
                <c:pt idx="105">
                  <c:v>МБОУ СШ № 95</c:v>
                </c:pt>
                <c:pt idx="106">
                  <c:v>МАОУ СШ № 157</c:v>
                </c:pt>
                <c:pt idx="107">
                  <c:v>МАОУ Гимназия № 11 </c:v>
                </c:pt>
                <c:pt idx="108">
                  <c:v>МБОУ СШ № 84</c:v>
                </c:pt>
                <c:pt idx="109">
                  <c:v>МАОУ СШ № 108</c:v>
                </c:pt>
                <c:pt idx="110">
                  <c:v>МАОУ СШ № 159</c:v>
                </c:pt>
              </c:strCache>
            </c:strRef>
          </c:cat>
          <c:val>
            <c:numRef>
              <c:f>'2023-2024 движимое '!$F$5:$F$115</c:f>
              <c:numCache>
                <c:formatCode>0,00</c:formatCode>
                <c:ptCount val="111"/>
                <c:pt idx="0">
                  <c:v>113394.82051282052</c:v>
                </c:pt>
                <c:pt idx="1">
                  <c:v>86272.576271186437</c:v>
                </c:pt>
                <c:pt idx="2">
                  <c:v>81450.397973950792</c:v>
                </c:pt>
                <c:pt idx="3">
                  <c:v>51176.603288797531</c:v>
                </c:pt>
                <c:pt idx="4">
                  <c:v>49423.392446043166</c:v>
                </c:pt>
                <c:pt idx="5">
                  <c:v>47496.224066390045</c:v>
                </c:pt>
                <c:pt idx="6">
                  <c:v>45289.458333333336</c:v>
                </c:pt>
                <c:pt idx="7">
                  <c:v>44631.980198019803</c:v>
                </c:pt>
                <c:pt idx="8">
                  <c:v>41804.504065040652</c:v>
                </c:pt>
                <c:pt idx="9">
                  <c:v>40783.659003831417</c:v>
                </c:pt>
                <c:pt idx="10">
                  <c:v>40594.007220216605</c:v>
                </c:pt>
                <c:pt idx="11">
                  <c:v>39740.099540636038</c:v>
                </c:pt>
                <c:pt idx="12">
                  <c:v>39473.458248175186</c:v>
                </c:pt>
                <c:pt idx="13">
                  <c:v>38817.428170988089</c:v>
                </c:pt>
                <c:pt idx="14">
                  <c:v>38248.480000000003</c:v>
                </c:pt>
                <c:pt idx="15">
                  <c:v>38169.772051536173</c:v>
                </c:pt>
                <c:pt idx="16">
                  <c:v>37975.179640718561</c:v>
                </c:pt>
                <c:pt idx="17">
                  <c:v>37643.131504257333</c:v>
                </c:pt>
                <c:pt idx="18">
                  <c:v>36564.872080088986</c:v>
                </c:pt>
                <c:pt idx="19">
                  <c:v>35417.19428926133</c:v>
                </c:pt>
                <c:pt idx="20">
                  <c:v>35312.95739348371</c:v>
                </c:pt>
                <c:pt idx="21">
                  <c:v>32693.426483233019</c:v>
                </c:pt>
                <c:pt idx="22">
                  <c:v>32644.769001490313</c:v>
                </c:pt>
                <c:pt idx="23">
                  <c:v>31772.464634634638</c:v>
                </c:pt>
                <c:pt idx="24">
                  <c:v>31703.179650238475</c:v>
                </c:pt>
                <c:pt idx="25">
                  <c:v>31657.795321637426</c:v>
                </c:pt>
                <c:pt idx="26">
                  <c:v>31594.349750968457</c:v>
                </c:pt>
                <c:pt idx="27">
                  <c:v>31266.629986244843</c:v>
                </c:pt>
                <c:pt idx="28">
                  <c:v>31100.837438423645</c:v>
                </c:pt>
                <c:pt idx="29">
                  <c:v>30909.601095066188</c:v>
                </c:pt>
                <c:pt idx="30">
                  <c:v>30167.118826055834</c:v>
                </c:pt>
                <c:pt idx="31">
                  <c:v>29889.450693172901</c:v>
                </c:pt>
                <c:pt idx="32">
                  <c:v>29355.068493150684</c:v>
                </c:pt>
                <c:pt idx="33">
                  <c:v>28911.281945169711</c:v>
                </c:pt>
                <c:pt idx="34">
                  <c:v>28210.816240343349</c:v>
                </c:pt>
                <c:pt idx="35">
                  <c:v>27723.43339587242</c:v>
                </c:pt>
                <c:pt idx="36">
                  <c:v>27407.960151802657</c:v>
                </c:pt>
                <c:pt idx="37">
                  <c:v>26881.483516483517</c:v>
                </c:pt>
                <c:pt idx="38">
                  <c:v>26742.839147286821</c:v>
                </c:pt>
                <c:pt idx="39">
                  <c:v>26464.553191489362</c:v>
                </c:pt>
                <c:pt idx="40">
                  <c:v>26437.412844036699</c:v>
                </c:pt>
                <c:pt idx="41">
                  <c:v>26203.24297188755</c:v>
                </c:pt>
                <c:pt idx="42">
                  <c:v>25919.756662804171</c:v>
                </c:pt>
                <c:pt idx="43">
                  <c:v>25910.607329842933</c:v>
                </c:pt>
                <c:pt idx="44">
                  <c:v>25578.42639468691</c:v>
                </c:pt>
                <c:pt idx="45">
                  <c:v>25048.779011099898</c:v>
                </c:pt>
                <c:pt idx="46">
                  <c:v>24677.976060935798</c:v>
                </c:pt>
                <c:pt idx="47">
                  <c:v>24272.876712328769</c:v>
                </c:pt>
                <c:pt idx="48">
                  <c:v>23074.486552567236</c:v>
                </c:pt>
                <c:pt idx="49">
                  <c:v>23021.642384105959</c:v>
                </c:pt>
                <c:pt idx="50">
                  <c:v>22985.211640211641</c:v>
                </c:pt>
                <c:pt idx="51">
                  <c:v>22935.841708542714</c:v>
                </c:pt>
                <c:pt idx="52">
                  <c:v>22802.083186464577</c:v>
                </c:pt>
                <c:pt idx="53">
                  <c:v>22397.516254876464</c:v>
                </c:pt>
                <c:pt idx="54">
                  <c:v>22148.330078125</c:v>
                </c:pt>
                <c:pt idx="55">
                  <c:v>21632.34670704012</c:v>
                </c:pt>
                <c:pt idx="56">
                  <c:v>21538.466019417476</c:v>
                </c:pt>
                <c:pt idx="57">
                  <c:v>21430.495382031906</c:v>
                </c:pt>
                <c:pt idx="58">
                  <c:v>21178.688858695652</c:v>
                </c:pt>
                <c:pt idx="59">
                  <c:v>21121.706371191136</c:v>
                </c:pt>
                <c:pt idx="60">
                  <c:v>21081.280788177341</c:v>
                </c:pt>
                <c:pt idx="61">
                  <c:v>21062.093023255813</c:v>
                </c:pt>
                <c:pt idx="62">
                  <c:v>21020.713765477056</c:v>
                </c:pt>
                <c:pt idx="63">
                  <c:v>20970.902335456474</c:v>
                </c:pt>
                <c:pt idx="64">
                  <c:v>20888.825503355703</c:v>
                </c:pt>
                <c:pt idx="65">
                  <c:v>20691.438008130081</c:v>
                </c:pt>
                <c:pt idx="66">
                  <c:v>20261.123046875</c:v>
                </c:pt>
                <c:pt idx="67">
                  <c:v>20219.289145052833</c:v>
                </c:pt>
                <c:pt idx="68">
                  <c:v>20079.317535545022</c:v>
                </c:pt>
                <c:pt idx="69">
                  <c:v>19959.005076142133</c:v>
                </c:pt>
                <c:pt idx="70">
                  <c:v>19955.184365781712</c:v>
                </c:pt>
                <c:pt idx="71">
                  <c:v>19598.788617886177</c:v>
                </c:pt>
                <c:pt idx="72">
                  <c:v>19515.485661424605</c:v>
                </c:pt>
                <c:pt idx="73">
                  <c:v>19491.797500000001</c:v>
                </c:pt>
                <c:pt idx="74">
                  <c:v>19378.698328935796</c:v>
                </c:pt>
                <c:pt idx="75">
                  <c:v>19342.389610389611</c:v>
                </c:pt>
                <c:pt idx="76">
                  <c:v>19294.441340782123</c:v>
                </c:pt>
                <c:pt idx="77">
                  <c:v>19174.363021420519</c:v>
                </c:pt>
                <c:pt idx="78">
                  <c:v>19169.699481865286</c:v>
                </c:pt>
                <c:pt idx="79">
                  <c:v>19130.751879699248</c:v>
                </c:pt>
                <c:pt idx="80">
                  <c:v>19127.389705882353</c:v>
                </c:pt>
                <c:pt idx="81">
                  <c:v>19012.983114446528</c:v>
                </c:pt>
                <c:pt idx="82">
                  <c:v>18955.846953937595</c:v>
                </c:pt>
                <c:pt idx="83">
                  <c:v>18892.458001768347</c:v>
                </c:pt>
                <c:pt idx="84">
                  <c:v>18851.471264367818</c:v>
                </c:pt>
                <c:pt idx="85">
                  <c:v>18785.580192165558</c:v>
                </c:pt>
                <c:pt idx="86">
                  <c:v>18584.172876304023</c:v>
                </c:pt>
                <c:pt idx="87">
                  <c:v>18519.4908616188</c:v>
                </c:pt>
                <c:pt idx="88">
                  <c:v>18382.424722662439</c:v>
                </c:pt>
                <c:pt idx="89">
                  <c:v>18100.28653295129</c:v>
                </c:pt>
                <c:pt idx="90">
                  <c:v>18042.704280155642</c:v>
                </c:pt>
                <c:pt idx="91">
                  <c:v>17623.755592841164</c:v>
                </c:pt>
                <c:pt idx="92">
                  <c:v>17468.30583058306</c:v>
                </c:pt>
                <c:pt idx="93">
                  <c:v>17256.973684210527</c:v>
                </c:pt>
                <c:pt idx="94">
                  <c:v>16786.004672897197</c:v>
                </c:pt>
                <c:pt idx="95">
                  <c:v>16632.069632495164</c:v>
                </c:pt>
                <c:pt idx="96">
                  <c:v>16479.12985274431</c:v>
                </c:pt>
                <c:pt idx="97">
                  <c:v>16370.374298190893</c:v>
                </c:pt>
                <c:pt idx="98">
                  <c:v>16182.934131736527</c:v>
                </c:pt>
                <c:pt idx="99">
                  <c:v>16081.288423806409</c:v>
                </c:pt>
                <c:pt idx="100">
                  <c:v>15975.261780104713</c:v>
                </c:pt>
                <c:pt idx="101">
                  <c:v>15916.526655896607</c:v>
                </c:pt>
                <c:pt idx="102">
                  <c:v>15780.792167334223</c:v>
                </c:pt>
                <c:pt idx="103">
                  <c:v>14925.575471698114</c:v>
                </c:pt>
                <c:pt idx="104">
                  <c:v>14902.689271054494</c:v>
                </c:pt>
                <c:pt idx="105">
                  <c:v>14305.431111111111</c:v>
                </c:pt>
                <c:pt idx="106">
                  <c:v>13450.217948717949</c:v>
                </c:pt>
                <c:pt idx="107">
                  <c:v>12246.166407465007</c:v>
                </c:pt>
                <c:pt idx="108">
                  <c:v>12013.453159041394</c:v>
                </c:pt>
                <c:pt idx="109">
                  <c:v>3217.5062814070352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096256"/>
        <c:axId val="98097792"/>
      </c:barChart>
      <c:catAx>
        <c:axId val="98096256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097792"/>
        <c:crosses val="autoZero"/>
        <c:auto val="1"/>
        <c:lblAlgn val="ctr"/>
        <c:lblOffset val="100"/>
        <c:noMultiLvlLbl val="0"/>
      </c:catAx>
      <c:valAx>
        <c:axId val="980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09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размера субсидии МЗ на количество обучающихся (на 1 чел.)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'2023-2024 МЗ '!$C$5:$C$115</c:f>
              <c:strCache>
                <c:ptCount val="111"/>
                <c:pt idx="0">
                  <c:v>МАОУ Школа-интернат № 1</c:v>
                </c:pt>
                <c:pt idx="1">
                  <c:v>МБОУ Прогимназия  № 131</c:v>
                </c:pt>
                <c:pt idx="2">
                  <c:v>МАОУ СШ № 55</c:v>
                </c:pt>
                <c:pt idx="3">
                  <c:v>МБОУ Лицей № 10</c:v>
                </c:pt>
                <c:pt idx="4">
                  <c:v>МАОУ СШ "Комплекс "Покровский"</c:v>
                </c:pt>
                <c:pt idx="5">
                  <c:v>МАОУ Лицей № 9 "Лидер"</c:v>
                </c:pt>
                <c:pt idx="6">
                  <c:v>МАОУ СШ № 148</c:v>
                </c:pt>
                <c:pt idx="7">
                  <c:v>МБОУ СШ № 39</c:v>
                </c:pt>
                <c:pt idx="8">
                  <c:v>МБОУ СШ № 133</c:v>
                </c:pt>
                <c:pt idx="9">
                  <c:v>МАОУ «КУГ № 1 – Универс»</c:v>
                </c:pt>
                <c:pt idx="10">
                  <c:v>МБОУ СШ № 13</c:v>
                </c:pt>
                <c:pt idx="11">
                  <c:v>МБОУ СШ № 51</c:v>
                </c:pt>
                <c:pt idx="12">
                  <c:v>МАОУ Лицей № 6 "Перспектива"</c:v>
                </c:pt>
                <c:pt idx="13">
                  <c:v>МАОУ СШ № 158 "Грани"</c:v>
                </c:pt>
                <c:pt idx="14">
                  <c:v>МАОУ Гимназия № 14</c:v>
                </c:pt>
                <c:pt idx="15">
                  <c:v>МБОУ СШ № 73</c:v>
                </c:pt>
                <c:pt idx="16">
                  <c:v>МАОУ СШ № 81</c:v>
                </c:pt>
                <c:pt idx="17">
                  <c:v>МБОУ СШ № 99</c:v>
                </c:pt>
                <c:pt idx="18">
                  <c:v>МАОУ Гимназия № 6</c:v>
                </c:pt>
                <c:pt idx="19">
                  <c:v>МБОУ СШ № 21</c:v>
                </c:pt>
                <c:pt idx="20">
                  <c:v>МБОУ Лицей № 2</c:v>
                </c:pt>
                <c:pt idx="21">
                  <c:v>МБОУ СШ № 56</c:v>
                </c:pt>
                <c:pt idx="22">
                  <c:v>МАОУ СШ № 154</c:v>
                </c:pt>
                <c:pt idx="23">
                  <c:v>МАОУ СШ № 135</c:v>
                </c:pt>
                <c:pt idx="24">
                  <c:v>МАОУ СШ № 129</c:v>
                </c:pt>
                <c:pt idx="25">
                  <c:v>МБОУ СШ № 62</c:v>
                </c:pt>
                <c:pt idx="26">
                  <c:v>МАОУ Лицей № 7</c:v>
                </c:pt>
                <c:pt idx="27">
                  <c:v>МАОУ Гимназия № 4</c:v>
                </c:pt>
                <c:pt idx="28">
                  <c:v>МАОУ Гимназия № 13 "Академ"</c:v>
                </c:pt>
                <c:pt idx="29">
                  <c:v>МАОУ СШ № 93</c:v>
                </c:pt>
                <c:pt idx="30">
                  <c:v>МАОУ СШ № 50</c:v>
                </c:pt>
                <c:pt idx="31">
                  <c:v>МАОУ Лицей № 12</c:v>
                </c:pt>
                <c:pt idx="32">
                  <c:v>МАОУ СШ № 8 "Созидание"</c:v>
                </c:pt>
                <c:pt idx="33">
                  <c:v>МАОУ СШ № 143</c:v>
                </c:pt>
                <c:pt idx="34">
                  <c:v>МАОУ СШ № 27</c:v>
                </c:pt>
                <c:pt idx="35">
                  <c:v>МБОУ СОШ № 10 </c:v>
                </c:pt>
                <c:pt idx="36">
                  <c:v>МБОУ СШ № 44</c:v>
                </c:pt>
                <c:pt idx="37">
                  <c:v>МАОУ СШ № 65</c:v>
                </c:pt>
                <c:pt idx="38">
                  <c:v>МАОУ СШ № 89</c:v>
                </c:pt>
                <c:pt idx="39">
                  <c:v>МБОУ  Гимназия № 16</c:v>
                </c:pt>
                <c:pt idx="40">
                  <c:v>МБОУ СШ № 31</c:v>
                </c:pt>
                <c:pt idx="41">
                  <c:v>МАОУ СШ № 17</c:v>
                </c:pt>
                <c:pt idx="42">
                  <c:v>МАОУ СШ № 66</c:v>
                </c:pt>
                <c:pt idx="43">
                  <c:v>МАОУ СШ № 78</c:v>
                </c:pt>
                <c:pt idx="44">
                  <c:v>МАОУ СШ № 152 </c:v>
                </c:pt>
                <c:pt idx="45">
                  <c:v>МБОУ Гимназия № 7</c:v>
                </c:pt>
                <c:pt idx="46">
                  <c:v>МБОУ СШ № 86 </c:v>
                </c:pt>
                <c:pt idx="47">
                  <c:v>МАОУ Гимназия № 8</c:v>
                </c:pt>
                <c:pt idx="48">
                  <c:v>МАОУ СШ № 76</c:v>
                </c:pt>
                <c:pt idx="49">
                  <c:v>МБОУ СШ № 2</c:v>
                </c:pt>
                <c:pt idx="50">
                  <c:v>МАОУ СШ № 137</c:v>
                </c:pt>
                <c:pt idx="51">
                  <c:v>МАОУ Гимназия № 10</c:v>
                </c:pt>
                <c:pt idx="52">
                  <c:v>МАОУ Гимназия № 2</c:v>
                </c:pt>
                <c:pt idx="53">
                  <c:v>МАОУ Лицей № 3</c:v>
                </c:pt>
                <c:pt idx="54">
                  <c:v>МАОУ СШ № 63</c:v>
                </c:pt>
                <c:pt idx="55">
                  <c:v>МАОУ СШ № 108</c:v>
                </c:pt>
                <c:pt idx="56">
                  <c:v>МАОУ СШ № 19</c:v>
                </c:pt>
                <c:pt idx="57">
                  <c:v>МАОУ СШ № 151</c:v>
                </c:pt>
                <c:pt idx="58">
                  <c:v>МАОУ СШ  № 12</c:v>
                </c:pt>
                <c:pt idx="59">
                  <c:v>МАОУ СШ № 7</c:v>
                </c:pt>
                <c:pt idx="60">
                  <c:v>МАОУ СШ № 42</c:v>
                </c:pt>
                <c:pt idx="61">
                  <c:v>МАОУ СШ № 115</c:v>
                </c:pt>
                <c:pt idx="62">
                  <c:v>МАОУ СШ № 141</c:v>
                </c:pt>
                <c:pt idx="63">
                  <c:v>МБОУ СШ № 30</c:v>
                </c:pt>
                <c:pt idx="64">
                  <c:v>МАОУ СШ № 6</c:v>
                </c:pt>
                <c:pt idx="65">
                  <c:v>МАОУ Гимназия № 11 </c:v>
                </c:pt>
                <c:pt idx="66">
                  <c:v>МАОУ СШ № 1</c:v>
                </c:pt>
                <c:pt idx="67">
                  <c:v>МАОУ Лицей № 11</c:v>
                </c:pt>
                <c:pt idx="68">
                  <c:v>МАОУ СШ № 98</c:v>
                </c:pt>
                <c:pt idx="69">
                  <c:v>МАОУ СШ № 91</c:v>
                </c:pt>
                <c:pt idx="70">
                  <c:v>МБОУ СШ № 95</c:v>
                </c:pt>
                <c:pt idx="71">
                  <c:v>МБОУ СШ № 79</c:v>
                </c:pt>
                <c:pt idx="72">
                  <c:v>МБОУ Гимназия № 3</c:v>
                </c:pt>
                <c:pt idx="73">
                  <c:v>МАОУ СШ № 5</c:v>
                </c:pt>
                <c:pt idx="74">
                  <c:v>МАОУ СШ № 53</c:v>
                </c:pt>
                <c:pt idx="75">
                  <c:v>МБОУ СШ № 4</c:v>
                </c:pt>
                <c:pt idx="76">
                  <c:v>МАОУ СШ № 69</c:v>
                </c:pt>
                <c:pt idx="77">
                  <c:v>МАОУ СШ № 121</c:v>
                </c:pt>
                <c:pt idx="78">
                  <c:v>МАОУ СШ № 45</c:v>
                </c:pt>
                <c:pt idx="79">
                  <c:v>МАОУ СШ № 32</c:v>
                </c:pt>
                <c:pt idx="80">
                  <c:v>МАОУ Гимназия №  9</c:v>
                </c:pt>
                <c:pt idx="81">
                  <c:v>МАОУ СШ № 147</c:v>
                </c:pt>
                <c:pt idx="82">
                  <c:v>МБОУ СШ № 94</c:v>
                </c:pt>
                <c:pt idx="83">
                  <c:v>МАОУ СШ № 46</c:v>
                </c:pt>
                <c:pt idx="84">
                  <c:v>МБОУ СШ № 36</c:v>
                </c:pt>
                <c:pt idx="85">
                  <c:v>МБОУ СШ № 84</c:v>
                </c:pt>
                <c:pt idx="86">
                  <c:v>МАОУ СШ № 23</c:v>
                </c:pt>
                <c:pt idx="87">
                  <c:v>МАОУ СШ № 34</c:v>
                </c:pt>
                <c:pt idx="88">
                  <c:v>МАОУ СШ № 139</c:v>
                </c:pt>
                <c:pt idx="89">
                  <c:v>МАОУ СШ № 134</c:v>
                </c:pt>
                <c:pt idx="90">
                  <c:v>МБОУ Лицей № 28</c:v>
                </c:pt>
                <c:pt idx="91">
                  <c:v>МАОУ Гимназия № 15</c:v>
                </c:pt>
                <c:pt idx="92">
                  <c:v>МБОУ СШ № 64</c:v>
                </c:pt>
                <c:pt idx="93">
                  <c:v>МБОУ Лицей № 8</c:v>
                </c:pt>
                <c:pt idx="94">
                  <c:v>МАОУ СШ № 18</c:v>
                </c:pt>
                <c:pt idx="95">
                  <c:v>МАОУ СШ № 85</c:v>
                </c:pt>
                <c:pt idx="96">
                  <c:v>МАОУ СШ № 90</c:v>
                </c:pt>
                <c:pt idx="97">
                  <c:v>МАОУ СШ № 72 </c:v>
                </c:pt>
                <c:pt idx="98">
                  <c:v>МАОУ СШ № 82</c:v>
                </c:pt>
                <c:pt idx="99">
                  <c:v>МАОУ Лицей № 1</c:v>
                </c:pt>
                <c:pt idx="100">
                  <c:v>МАОУ СШ № 16</c:v>
                </c:pt>
                <c:pt idx="101">
                  <c:v>МАОУ СШ № 145</c:v>
                </c:pt>
                <c:pt idx="102">
                  <c:v>МАОУ СШ № 3</c:v>
                </c:pt>
                <c:pt idx="103">
                  <c:v>МАОУ СШ № 144</c:v>
                </c:pt>
                <c:pt idx="104">
                  <c:v>МАОУ СШ № 24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157</c:v>
                </c:pt>
                <c:pt idx="108">
                  <c:v>МАОУ СШ № 155</c:v>
                </c:pt>
                <c:pt idx="109">
                  <c:v>МАОУ СШ № 156</c:v>
                </c:pt>
                <c:pt idx="110">
                  <c:v>МАОУ СШ № 159</c:v>
                </c:pt>
              </c:strCache>
            </c:strRef>
          </c:cat>
          <c:val>
            <c:numRef>
              <c:f>'2023-2024 МЗ '!$F$5:$F$115</c:f>
              <c:numCache>
                <c:formatCode>0,00</c:formatCode>
                <c:ptCount val="111"/>
                <c:pt idx="0">
                  <c:v>283756.60497435898</c:v>
                </c:pt>
                <c:pt idx="1">
                  <c:v>207530.28597510373</c:v>
                </c:pt>
                <c:pt idx="2">
                  <c:v>183930.90941666666</c:v>
                </c:pt>
                <c:pt idx="3">
                  <c:v>133993.67773888365</c:v>
                </c:pt>
                <c:pt idx="4">
                  <c:v>123782.01242741302</c:v>
                </c:pt>
                <c:pt idx="5">
                  <c:v>122747.06201135443</c:v>
                </c:pt>
                <c:pt idx="6">
                  <c:v>121582.62098811292</c:v>
                </c:pt>
                <c:pt idx="7">
                  <c:v>115191.86663366336</c:v>
                </c:pt>
                <c:pt idx="8">
                  <c:v>101714.63145998241</c:v>
                </c:pt>
                <c:pt idx="9">
                  <c:v>100584.09517073171</c:v>
                </c:pt>
                <c:pt idx="10">
                  <c:v>98777.843971119131</c:v>
                </c:pt>
                <c:pt idx="11">
                  <c:v>98719.896040100255</c:v>
                </c:pt>
                <c:pt idx="12">
                  <c:v>85065.301434903042</c:v>
                </c:pt>
                <c:pt idx="13">
                  <c:v>83211.581041968166</c:v>
                </c:pt>
                <c:pt idx="14">
                  <c:v>82667.688116057237</c:v>
                </c:pt>
                <c:pt idx="15">
                  <c:v>78828.943279069761</c:v>
                </c:pt>
                <c:pt idx="16">
                  <c:v>77709.407939453129</c:v>
                </c:pt>
                <c:pt idx="17">
                  <c:v>77691.747474832213</c:v>
                </c:pt>
                <c:pt idx="18">
                  <c:v>77179.695164383564</c:v>
                </c:pt>
                <c:pt idx="19">
                  <c:v>75349.028686679172</c:v>
                </c:pt>
                <c:pt idx="20">
                  <c:v>75230.997569193743</c:v>
                </c:pt>
                <c:pt idx="21">
                  <c:v>73985.010919324573</c:v>
                </c:pt>
                <c:pt idx="22">
                  <c:v>73671.601891058584</c:v>
                </c:pt>
                <c:pt idx="23">
                  <c:v>71837.018415584418</c:v>
                </c:pt>
                <c:pt idx="24">
                  <c:v>71457.278919598</c:v>
                </c:pt>
                <c:pt idx="25">
                  <c:v>70929.253933774831</c:v>
                </c:pt>
                <c:pt idx="26">
                  <c:v>70751.70069724771</c:v>
                </c:pt>
                <c:pt idx="27">
                  <c:v>70713.978825301208</c:v>
                </c:pt>
                <c:pt idx="28">
                  <c:v>70318.108616860161</c:v>
                </c:pt>
                <c:pt idx="29">
                  <c:v>70255.820307692309</c:v>
                </c:pt>
                <c:pt idx="30">
                  <c:v>69950.650209580839</c:v>
                </c:pt>
                <c:pt idx="31">
                  <c:v>68873.072842639594</c:v>
                </c:pt>
                <c:pt idx="32">
                  <c:v>68599.018918406073</c:v>
                </c:pt>
                <c:pt idx="33">
                  <c:v>68415.21709578544</c:v>
                </c:pt>
                <c:pt idx="34">
                  <c:v>68168.252366710018</c:v>
                </c:pt>
                <c:pt idx="35">
                  <c:v>67342.654504504491</c:v>
                </c:pt>
                <c:pt idx="36">
                  <c:v>66502.217997799773</c:v>
                </c:pt>
                <c:pt idx="37">
                  <c:v>66312.076697502314</c:v>
                </c:pt>
                <c:pt idx="38">
                  <c:v>66208.64725568943</c:v>
                </c:pt>
                <c:pt idx="39">
                  <c:v>65814.637379239473</c:v>
                </c:pt>
                <c:pt idx="40">
                  <c:v>65657.817675111772</c:v>
                </c:pt>
                <c:pt idx="41">
                  <c:v>65093.220950173811</c:v>
                </c:pt>
                <c:pt idx="42">
                  <c:v>65080.260148571433</c:v>
                </c:pt>
                <c:pt idx="43">
                  <c:v>65042.722292464881</c:v>
                </c:pt>
                <c:pt idx="44">
                  <c:v>64844.763035253651</c:v>
                </c:pt>
                <c:pt idx="45">
                  <c:v>64764.320916542478</c:v>
                </c:pt>
                <c:pt idx="46">
                  <c:v>64449.83412429379</c:v>
                </c:pt>
                <c:pt idx="47">
                  <c:v>64444.629000839632</c:v>
                </c:pt>
                <c:pt idx="48">
                  <c:v>64342.725606796113</c:v>
                </c:pt>
                <c:pt idx="49">
                  <c:v>63400.427571801571</c:v>
                </c:pt>
                <c:pt idx="50">
                  <c:v>63254.692810077519</c:v>
                </c:pt>
                <c:pt idx="51">
                  <c:v>63150.887950367651</c:v>
                </c:pt>
                <c:pt idx="52">
                  <c:v>63043.493038626613</c:v>
                </c:pt>
                <c:pt idx="53">
                  <c:v>63011.715539858727</c:v>
                </c:pt>
                <c:pt idx="54">
                  <c:v>62965.238356909678</c:v>
                </c:pt>
                <c:pt idx="55">
                  <c:v>62714.557280150751</c:v>
                </c:pt>
                <c:pt idx="56">
                  <c:v>62698.152028766082</c:v>
                </c:pt>
                <c:pt idx="57">
                  <c:v>62418.453702268955</c:v>
                </c:pt>
                <c:pt idx="58">
                  <c:v>62014.372816753923</c:v>
                </c:pt>
                <c:pt idx="59">
                  <c:v>62011.807167487677</c:v>
                </c:pt>
                <c:pt idx="60">
                  <c:v>61555.133382978725</c:v>
                </c:pt>
                <c:pt idx="61">
                  <c:v>61518.808657534253</c:v>
                </c:pt>
                <c:pt idx="62">
                  <c:v>61248.722931688804</c:v>
                </c:pt>
                <c:pt idx="63">
                  <c:v>61194.386937172771</c:v>
                </c:pt>
                <c:pt idx="64">
                  <c:v>60843.414222096952</c:v>
                </c:pt>
                <c:pt idx="65">
                  <c:v>60727.35084758942</c:v>
                </c:pt>
                <c:pt idx="66">
                  <c:v>60341.238285431122</c:v>
                </c:pt>
                <c:pt idx="67">
                  <c:v>60270.677345254473</c:v>
                </c:pt>
                <c:pt idx="68">
                  <c:v>60260.558197997772</c:v>
                </c:pt>
                <c:pt idx="69">
                  <c:v>60225.744978768584</c:v>
                </c:pt>
                <c:pt idx="70">
                  <c:v>60212.930853174599</c:v>
                </c:pt>
                <c:pt idx="71">
                  <c:v>60027.916992665036</c:v>
                </c:pt>
                <c:pt idx="72">
                  <c:v>59896.576197604787</c:v>
                </c:pt>
                <c:pt idx="73">
                  <c:v>59429.033068081349</c:v>
                </c:pt>
                <c:pt idx="74">
                  <c:v>59338.416793512166</c:v>
                </c:pt>
                <c:pt idx="75">
                  <c:v>59141.297389033942</c:v>
                </c:pt>
                <c:pt idx="76">
                  <c:v>58910.330183752412</c:v>
                </c:pt>
                <c:pt idx="77">
                  <c:v>58431.392611398958</c:v>
                </c:pt>
                <c:pt idx="78">
                  <c:v>58354.638682550809</c:v>
                </c:pt>
                <c:pt idx="79">
                  <c:v>57967.99934597157</c:v>
                </c:pt>
                <c:pt idx="80">
                  <c:v>57937.005327485378</c:v>
                </c:pt>
                <c:pt idx="81">
                  <c:v>57620.297448377583</c:v>
                </c:pt>
                <c:pt idx="82">
                  <c:v>57419.698414634142</c:v>
                </c:pt>
                <c:pt idx="83">
                  <c:v>57260.800307262572</c:v>
                </c:pt>
                <c:pt idx="84">
                  <c:v>57202.445654281095</c:v>
                </c:pt>
                <c:pt idx="85">
                  <c:v>57193.28846405229</c:v>
                </c:pt>
                <c:pt idx="86">
                  <c:v>57192.466170009553</c:v>
                </c:pt>
                <c:pt idx="87">
                  <c:v>56942.183132295715</c:v>
                </c:pt>
                <c:pt idx="88">
                  <c:v>55993.340104961833</c:v>
                </c:pt>
                <c:pt idx="89">
                  <c:v>55659.746344015693</c:v>
                </c:pt>
                <c:pt idx="90">
                  <c:v>55363.515986842103</c:v>
                </c:pt>
                <c:pt idx="91">
                  <c:v>55080.604809782606</c:v>
                </c:pt>
                <c:pt idx="92">
                  <c:v>55019.004960937498</c:v>
                </c:pt>
                <c:pt idx="93">
                  <c:v>54871.09124557679</c:v>
                </c:pt>
                <c:pt idx="94">
                  <c:v>54386.625418994408</c:v>
                </c:pt>
                <c:pt idx="95">
                  <c:v>54268.085950871631</c:v>
                </c:pt>
                <c:pt idx="96">
                  <c:v>53966.506646825394</c:v>
                </c:pt>
                <c:pt idx="97">
                  <c:v>53883.870843776109</c:v>
                </c:pt>
                <c:pt idx="98">
                  <c:v>53245.240712616818</c:v>
                </c:pt>
                <c:pt idx="99">
                  <c:v>53070.815112891483</c:v>
                </c:pt>
                <c:pt idx="100">
                  <c:v>51113.165572801183</c:v>
                </c:pt>
                <c:pt idx="101">
                  <c:v>50947.194989837393</c:v>
                </c:pt>
                <c:pt idx="102">
                  <c:v>50213.238849056601</c:v>
                </c:pt>
                <c:pt idx="103">
                  <c:v>47965.108410880457</c:v>
                </c:pt>
                <c:pt idx="104">
                  <c:v>47864.228553627057</c:v>
                </c:pt>
                <c:pt idx="105">
                  <c:v>47853.904800845958</c:v>
                </c:pt>
                <c:pt idx="106">
                  <c:v>44175.536740313801</c:v>
                </c:pt>
                <c:pt idx="107">
                  <c:v>40443.410940170936</c:v>
                </c:pt>
                <c:pt idx="108">
                  <c:v>38867.705330752993</c:v>
                </c:pt>
                <c:pt idx="109">
                  <c:v>35228.741837248323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847360"/>
        <c:axId val="98877824"/>
      </c:barChart>
      <c:catAx>
        <c:axId val="9884736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877824"/>
        <c:crosses val="autoZero"/>
        <c:auto val="1"/>
        <c:lblAlgn val="ctr"/>
        <c:lblOffset val="100"/>
        <c:noMultiLvlLbl val="0"/>
      </c:catAx>
      <c:valAx>
        <c:axId val="9887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84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Отношение стоимости матзапасов+основных средств на количество обучающихся (на 1 чел.)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'2023-2024 мат. запасы '!$C$5:$C$115</c:f>
              <c:strCache>
                <c:ptCount val="111"/>
                <c:pt idx="0">
                  <c:v>МБОУ СШ № 36</c:v>
                </c:pt>
                <c:pt idx="1">
                  <c:v>МАОУ Школа-интернат № 1</c:v>
                </c:pt>
                <c:pt idx="2">
                  <c:v>МБОУ Прогимназия  № 131</c:v>
                </c:pt>
                <c:pt idx="3">
                  <c:v>МАОУ СШ "Комплекс "Покровский"</c:v>
                </c:pt>
                <c:pt idx="4">
                  <c:v>МАОУ Лицей № 9 "Лидер"</c:v>
                </c:pt>
                <c:pt idx="5">
                  <c:v>МБОУ Лицей № 10</c:v>
                </c:pt>
                <c:pt idx="6">
                  <c:v>МАОУ СШ № 55</c:v>
                </c:pt>
                <c:pt idx="7">
                  <c:v>МАОУ СШ № 148</c:v>
                </c:pt>
                <c:pt idx="8">
                  <c:v>МАОУ СШ № 154</c:v>
                </c:pt>
                <c:pt idx="9">
                  <c:v>МАОУ СШ № 158 "Грани"</c:v>
                </c:pt>
                <c:pt idx="10">
                  <c:v>МАОУ Гимназия № 6</c:v>
                </c:pt>
                <c:pt idx="11">
                  <c:v>МАОУ СШ № 143</c:v>
                </c:pt>
                <c:pt idx="12">
                  <c:v>МБОУ СШ № 39</c:v>
                </c:pt>
                <c:pt idx="13">
                  <c:v>МБОУ СШ № 133</c:v>
                </c:pt>
                <c:pt idx="14">
                  <c:v>МАОУ Лицей № 6 "Перспектива"</c:v>
                </c:pt>
                <c:pt idx="15">
                  <c:v>МАОУ Лицей № 7</c:v>
                </c:pt>
                <c:pt idx="16">
                  <c:v>МБОУ СШ № 99</c:v>
                </c:pt>
                <c:pt idx="17">
                  <c:v>МАОУ СШ № 152 </c:v>
                </c:pt>
                <c:pt idx="18">
                  <c:v>МАОУ Гимназия № 13 "Академ"</c:v>
                </c:pt>
                <c:pt idx="19">
                  <c:v>МБОУ СШ № 13</c:v>
                </c:pt>
                <c:pt idx="20">
                  <c:v>МБОУ Лицей № 2</c:v>
                </c:pt>
                <c:pt idx="21">
                  <c:v>МАОУ Гимназия № 2</c:v>
                </c:pt>
                <c:pt idx="22">
                  <c:v>МАОУ СШ № 7</c:v>
                </c:pt>
                <c:pt idx="23">
                  <c:v>МБОУ СОШ № 10 </c:v>
                </c:pt>
                <c:pt idx="24">
                  <c:v>МАОУ СШ № 115</c:v>
                </c:pt>
                <c:pt idx="25">
                  <c:v>МАОУ СШ № 72 </c:v>
                </c:pt>
                <c:pt idx="26">
                  <c:v>МБОУ СШ № 51</c:v>
                </c:pt>
                <c:pt idx="27">
                  <c:v>МБОУ СШ № 56</c:v>
                </c:pt>
                <c:pt idx="28">
                  <c:v>МАОУ СШ № 135</c:v>
                </c:pt>
                <c:pt idx="29">
                  <c:v>МАОУ СШ № 145</c:v>
                </c:pt>
                <c:pt idx="30">
                  <c:v>МАОУ СШ № 69</c:v>
                </c:pt>
                <c:pt idx="31">
                  <c:v>МАОУ СШ № 5</c:v>
                </c:pt>
                <c:pt idx="32">
                  <c:v>МАОУ СШ № 27</c:v>
                </c:pt>
                <c:pt idx="33">
                  <c:v>МАОУ СШ № 144</c:v>
                </c:pt>
                <c:pt idx="34">
                  <c:v>МАОУ Гимназия № 11 </c:v>
                </c:pt>
                <c:pt idx="35">
                  <c:v>МАОУ СШ № 45</c:v>
                </c:pt>
                <c:pt idx="36">
                  <c:v>МАОУ СШ № 129</c:v>
                </c:pt>
                <c:pt idx="37">
                  <c:v>МАОУ СШ № 82</c:v>
                </c:pt>
                <c:pt idx="38">
                  <c:v>МАОУ СШ № 98</c:v>
                </c:pt>
                <c:pt idx="39">
                  <c:v>МБОУ Гимназия № 3</c:v>
                </c:pt>
                <c:pt idx="40">
                  <c:v>МАОУ Гимназия № 8</c:v>
                </c:pt>
                <c:pt idx="41">
                  <c:v>МАОУ СШ № 66</c:v>
                </c:pt>
                <c:pt idx="42">
                  <c:v>МАОУ СШ № 147</c:v>
                </c:pt>
                <c:pt idx="43">
                  <c:v>МБОУ Лицей № 8</c:v>
                </c:pt>
                <c:pt idx="44">
                  <c:v>МБОУ СШ № 31</c:v>
                </c:pt>
                <c:pt idx="45">
                  <c:v>МАОУ СШ № 18</c:v>
                </c:pt>
                <c:pt idx="46">
                  <c:v>МБОУ Лицей № 28</c:v>
                </c:pt>
                <c:pt idx="47">
                  <c:v>МАОУ СШ № 151</c:v>
                </c:pt>
                <c:pt idx="48">
                  <c:v>МАОУ СШ № 24</c:v>
                </c:pt>
                <c:pt idx="49">
                  <c:v>МАОУ СШ № 141</c:v>
                </c:pt>
                <c:pt idx="50">
                  <c:v>МАОУ СШ  № 12</c:v>
                </c:pt>
                <c:pt idx="51">
                  <c:v>МБОУ СШ № 95</c:v>
                </c:pt>
                <c:pt idx="52">
                  <c:v>МАОУ СШ № 76</c:v>
                </c:pt>
                <c:pt idx="53">
                  <c:v>МБОУ СШ № 86 </c:v>
                </c:pt>
                <c:pt idx="54">
                  <c:v>МАОУ Гимназия № 4</c:v>
                </c:pt>
                <c:pt idx="55">
                  <c:v>МАОУ СШ № 91</c:v>
                </c:pt>
                <c:pt idx="56">
                  <c:v>МАОУ Гимназия №  9</c:v>
                </c:pt>
                <c:pt idx="57">
                  <c:v>МАОУ СШ № 46</c:v>
                </c:pt>
                <c:pt idx="58">
                  <c:v>МБОУ Гимназия № 7</c:v>
                </c:pt>
                <c:pt idx="59">
                  <c:v>МАОУ СШ № 149</c:v>
                </c:pt>
                <c:pt idx="60">
                  <c:v>МАОУ СШ № 42</c:v>
                </c:pt>
                <c:pt idx="61">
                  <c:v>МАОУ СШ № 3</c:v>
                </c:pt>
                <c:pt idx="62">
                  <c:v>МБОУ СШ № 84</c:v>
                </c:pt>
                <c:pt idx="63">
                  <c:v>МАОУ СШ № 1</c:v>
                </c:pt>
                <c:pt idx="64">
                  <c:v>МАОУ СШ № 108</c:v>
                </c:pt>
                <c:pt idx="65">
                  <c:v>МАОУ СШ № 121</c:v>
                </c:pt>
                <c:pt idx="66">
                  <c:v>МБОУ СШ № 2</c:v>
                </c:pt>
                <c:pt idx="67">
                  <c:v>МАОУ СШ № 8 "Созидание"</c:v>
                </c:pt>
                <c:pt idx="68">
                  <c:v>МАОУ СШ № 17</c:v>
                </c:pt>
                <c:pt idx="69">
                  <c:v>МАОУ Лицей № 3</c:v>
                </c:pt>
                <c:pt idx="70">
                  <c:v>МАОУ СШ № 85</c:v>
                </c:pt>
                <c:pt idx="71">
                  <c:v>МАОУ Гимназия № 15</c:v>
                </c:pt>
                <c:pt idx="72">
                  <c:v>МАОУ СШ № 134</c:v>
                </c:pt>
                <c:pt idx="73">
                  <c:v>МБОУ СШ № 79</c:v>
                </c:pt>
                <c:pt idx="74">
                  <c:v>МАОУ Лицей № 12</c:v>
                </c:pt>
                <c:pt idx="75">
                  <c:v>МБОУ СШ № 94</c:v>
                </c:pt>
                <c:pt idx="76">
                  <c:v>МАОУ СШ № 34</c:v>
                </c:pt>
                <c:pt idx="77">
                  <c:v>МАОУ СШ № 19</c:v>
                </c:pt>
                <c:pt idx="78">
                  <c:v>МБОУ СШ № 21</c:v>
                </c:pt>
                <c:pt idx="79">
                  <c:v>МАОУ СШ № 78</c:v>
                </c:pt>
                <c:pt idx="80">
                  <c:v>МБОУ  Гимназия № 16</c:v>
                </c:pt>
                <c:pt idx="81">
                  <c:v>МАОУ СШ № 139</c:v>
                </c:pt>
                <c:pt idx="82">
                  <c:v>МАОУ СШ № 32</c:v>
                </c:pt>
                <c:pt idx="83">
                  <c:v>МАОУ СШ № 150</c:v>
                </c:pt>
                <c:pt idx="84">
                  <c:v>МАОУ Лицей № 1</c:v>
                </c:pt>
                <c:pt idx="85">
                  <c:v>МАОУ СШ № 137</c:v>
                </c:pt>
                <c:pt idx="86">
                  <c:v>МАОУ СШ № 93</c:v>
                </c:pt>
                <c:pt idx="87">
                  <c:v>МБОУ СШ № 4</c:v>
                </c:pt>
                <c:pt idx="88">
                  <c:v>МАОУ Гимназия № 10</c:v>
                </c:pt>
                <c:pt idx="89">
                  <c:v>МАОУ СШ № 16</c:v>
                </c:pt>
                <c:pt idx="90">
                  <c:v>МАОУ СШ № 23</c:v>
                </c:pt>
                <c:pt idx="91">
                  <c:v>МБОУ СШ № 73</c:v>
                </c:pt>
                <c:pt idx="92">
                  <c:v>МАОУ СШ № 50</c:v>
                </c:pt>
                <c:pt idx="93">
                  <c:v>МАОУ СШ № 155</c:v>
                </c:pt>
                <c:pt idx="94">
                  <c:v>МАОУ СШ № 90</c:v>
                </c:pt>
                <c:pt idx="95">
                  <c:v>МАОУ СШ № 156</c:v>
                </c:pt>
                <c:pt idx="96">
                  <c:v>МБОУ СШ № 30</c:v>
                </c:pt>
                <c:pt idx="97">
                  <c:v>МАОУ СШ № 157</c:v>
                </c:pt>
                <c:pt idx="98">
                  <c:v>МАОУ Лицей № 11</c:v>
                </c:pt>
                <c:pt idx="99">
                  <c:v>МАОУ СШ № 63</c:v>
                </c:pt>
                <c:pt idx="100">
                  <c:v>МАОУ СШ № 81</c:v>
                </c:pt>
                <c:pt idx="101">
                  <c:v>МБОУ СШ № 44</c:v>
                </c:pt>
                <c:pt idx="102">
                  <c:v>МАОУ СШ № 53</c:v>
                </c:pt>
                <c:pt idx="103">
                  <c:v>МБОУ СШ № 64</c:v>
                </c:pt>
                <c:pt idx="104">
                  <c:v>МАОУ СШ № 65</c:v>
                </c:pt>
                <c:pt idx="105">
                  <c:v>МАОУ СШ № 89</c:v>
                </c:pt>
                <c:pt idx="106">
                  <c:v>МАОУ «КУГ № 1 – Универс»</c:v>
                </c:pt>
                <c:pt idx="107">
                  <c:v>МАОУ СШ № 159</c:v>
                </c:pt>
                <c:pt idx="108">
                  <c:v>МАОУ Гимназия № 14</c:v>
                </c:pt>
                <c:pt idx="109">
                  <c:v>МАОУ СШ № 6</c:v>
                </c:pt>
                <c:pt idx="110">
                  <c:v>МБОУ СШ № 62</c:v>
                </c:pt>
              </c:strCache>
            </c:strRef>
          </c:cat>
          <c:val>
            <c:numRef>
              <c:f>'2023-2024 мат. запасы '!$G$5:$G$115</c:f>
              <c:numCache>
                <c:formatCode>0,00</c:formatCode>
                <c:ptCount val="111"/>
                <c:pt idx="0">
                  <c:v>51895.630452342491</c:v>
                </c:pt>
                <c:pt idx="1">
                  <c:v>39825.364153846152</c:v>
                </c:pt>
                <c:pt idx="2">
                  <c:v>24678.35062240664</c:v>
                </c:pt>
                <c:pt idx="3">
                  <c:v>21882.440206643994</c:v>
                </c:pt>
                <c:pt idx="4">
                  <c:v>19815.673146796435</c:v>
                </c:pt>
                <c:pt idx="5">
                  <c:v>16608.986045411541</c:v>
                </c:pt>
                <c:pt idx="6">
                  <c:v>14763.498958333334</c:v>
                </c:pt>
                <c:pt idx="7">
                  <c:v>14462.140594353641</c:v>
                </c:pt>
                <c:pt idx="8">
                  <c:v>13843.066937307298</c:v>
                </c:pt>
                <c:pt idx="9">
                  <c:v>12385.069247467438</c:v>
                </c:pt>
                <c:pt idx="10">
                  <c:v>8850.3956301369853</c:v>
                </c:pt>
                <c:pt idx="11">
                  <c:v>7281.5286858237541</c:v>
                </c:pt>
                <c:pt idx="12">
                  <c:v>6819.9047920792082</c:v>
                </c:pt>
                <c:pt idx="13">
                  <c:v>6162.205338610378</c:v>
                </c:pt>
                <c:pt idx="14">
                  <c:v>5978.1125983379507</c:v>
                </c:pt>
                <c:pt idx="15">
                  <c:v>5485.8680061162086</c:v>
                </c:pt>
                <c:pt idx="16">
                  <c:v>5077.3411828859062</c:v>
                </c:pt>
                <c:pt idx="17">
                  <c:v>5044.7009415305247</c:v>
                </c:pt>
                <c:pt idx="18">
                  <c:v>4697.8816607773852</c:v>
                </c:pt>
                <c:pt idx="19">
                  <c:v>4558.2541696750905</c:v>
                </c:pt>
                <c:pt idx="20">
                  <c:v>4506.4209987966306</c:v>
                </c:pt>
                <c:pt idx="21">
                  <c:v>4427.7014163090125</c:v>
                </c:pt>
                <c:pt idx="22">
                  <c:v>4074.3318801313631</c:v>
                </c:pt>
                <c:pt idx="23">
                  <c:v>4050.3354954954957</c:v>
                </c:pt>
                <c:pt idx="24">
                  <c:v>3903.4666666666667</c:v>
                </c:pt>
                <c:pt idx="25">
                  <c:v>3882.1808354218879</c:v>
                </c:pt>
                <c:pt idx="26">
                  <c:v>3523.3003759398498</c:v>
                </c:pt>
                <c:pt idx="27">
                  <c:v>3516.5647279549717</c:v>
                </c:pt>
                <c:pt idx="28">
                  <c:v>3474.9194415584411</c:v>
                </c:pt>
                <c:pt idx="29">
                  <c:v>3460.3319105691057</c:v>
                </c:pt>
                <c:pt idx="30">
                  <c:v>3428.1352030947774</c:v>
                </c:pt>
                <c:pt idx="31">
                  <c:v>3420.1579487179483</c:v>
                </c:pt>
                <c:pt idx="32">
                  <c:v>3372.3857477243168</c:v>
                </c:pt>
                <c:pt idx="33">
                  <c:v>3351.5787401574803</c:v>
                </c:pt>
                <c:pt idx="34">
                  <c:v>3298.0297278382586</c:v>
                </c:pt>
                <c:pt idx="35">
                  <c:v>3285.6344148563421</c:v>
                </c:pt>
                <c:pt idx="36">
                  <c:v>3285.2018592964828</c:v>
                </c:pt>
                <c:pt idx="37">
                  <c:v>3237.7167289719623</c:v>
                </c:pt>
                <c:pt idx="38">
                  <c:v>3225.8998887652947</c:v>
                </c:pt>
                <c:pt idx="39">
                  <c:v>3213.1913473053892</c:v>
                </c:pt>
                <c:pt idx="40">
                  <c:v>3211.2172040302266</c:v>
                </c:pt>
                <c:pt idx="41">
                  <c:v>3201.3670971428569</c:v>
                </c:pt>
                <c:pt idx="42">
                  <c:v>3174.7426253687318</c:v>
                </c:pt>
                <c:pt idx="43">
                  <c:v>3161.1731564048123</c:v>
                </c:pt>
                <c:pt idx="44">
                  <c:v>3160.2196572280172</c:v>
                </c:pt>
                <c:pt idx="45">
                  <c:v>3156.1955307262569</c:v>
                </c:pt>
                <c:pt idx="46">
                  <c:v>3155.9127960526312</c:v>
                </c:pt>
                <c:pt idx="47">
                  <c:v>3146.5074709463197</c:v>
                </c:pt>
                <c:pt idx="48">
                  <c:v>3144.9807387627952</c:v>
                </c:pt>
                <c:pt idx="49">
                  <c:v>3134.2195635673629</c:v>
                </c:pt>
                <c:pt idx="50">
                  <c:v>3129.6449738219899</c:v>
                </c:pt>
                <c:pt idx="51">
                  <c:v>3111.7793055555558</c:v>
                </c:pt>
                <c:pt idx="52">
                  <c:v>3106.2803883495144</c:v>
                </c:pt>
                <c:pt idx="53">
                  <c:v>3100.8772429378528</c:v>
                </c:pt>
                <c:pt idx="54">
                  <c:v>3093.2607530120481</c:v>
                </c:pt>
                <c:pt idx="55">
                  <c:v>3063.6401273885349</c:v>
                </c:pt>
                <c:pt idx="56">
                  <c:v>3058.6811578947368</c:v>
                </c:pt>
                <c:pt idx="57">
                  <c:v>3050.5278677839851</c:v>
                </c:pt>
                <c:pt idx="58">
                  <c:v>3046.5723919523098</c:v>
                </c:pt>
                <c:pt idx="59">
                  <c:v>3031.3674867818117</c:v>
                </c:pt>
                <c:pt idx="60">
                  <c:v>3025.5707872340427</c:v>
                </c:pt>
                <c:pt idx="61">
                  <c:v>3018.6363962264149</c:v>
                </c:pt>
                <c:pt idx="62">
                  <c:v>2964.6162854030499</c:v>
                </c:pt>
                <c:pt idx="63">
                  <c:v>2956.7464816650149</c:v>
                </c:pt>
                <c:pt idx="64">
                  <c:v>2952.200376884422</c:v>
                </c:pt>
                <c:pt idx="65">
                  <c:v>2949.5626943005182</c:v>
                </c:pt>
                <c:pt idx="66">
                  <c:v>2932.6488250652742</c:v>
                </c:pt>
                <c:pt idx="67">
                  <c:v>2930.8172675521819</c:v>
                </c:pt>
                <c:pt idx="68">
                  <c:v>2886.5496523754346</c:v>
                </c:pt>
                <c:pt idx="69">
                  <c:v>2883.4694046417762</c:v>
                </c:pt>
                <c:pt idx="70">
                  <c:v>2853.0301109350239</c:v>
                </c:pt>
                <c:pt idx="71">
                  <c:v>2846.9895448369566</c:v>
                </c:pt>
                <c:pt idx="72">
                  <c:v>2832.3727926749511</c:v>
                </c:pt>
                <c:pt idx="73">
                  <c:v>2812.8197799511004</c:v>
                </c:pt>
                <c:pt idx="74">
                  <c:v>2798.1687309644672</c:v>
                </c:pt>
                <c:pt idx="75">
                  <c:v>2784.9430000000002</c:v>
                </c:pt>
                <c:pt idx="76">
                  <c:v>2781.9743093385214</c:v>
                </c:pt>
                <c:pt idx="77">
                  <c:v>2777.1943906131719</c:v>
                </c:pt>
                <c:pt idx="78">
                  <c:v>2770.2600562851785</c:v>
                </c:pt>
                <c:pt idx="79">
                  <c:v>2756.1457343550451</c:v>
                </c:pt>
                <c:pt idx="80">
                  <c:v>2754.3598766700925</c:v>
                </c:pt>
                <c:pt idx="81">
                  <c:v>2753.43893129771</c:v>
                </c:pt>
                <c:pt idx="82">
                  <c:v>2746.0962464454979</c:v>
                </c:pt>
                <c:pt idx="83">
                  <c:v>2713.9948767211017</c:v>
                </c:pt>
                <c:pt idx="84">
                  <c:v>2699.2002913328479</c:v>
                </c:pt>
                <c:pt idx="85">
                  <c:v>2668.206550387597</c:v>
                </c:pt>
                <c:pt idx="86">
                  <c:v>2667.1354725274728</c:v>
                </c:pt>
                <c:pt idx="87">
                  <c:v>2665.7816057441255</c:v>
                </c:pt>
                <c:pt idx="88">
                  <c:v>2657.2634283088237</c:v>
                </c:pt>
                <c:pt idx="89">
                  <c:v>2576.8649519586102</c:v>
                </c:pt>
                <c:pt idx="90">
                  <c:v>2459.8450334288441</c:v>
                </c:pt>
                <c:pt idx="91">
                  <c:v>2428.9385348837209</c:v>
                </c:pt>
                <c:pt idx="92">
                  <c:v>2403.6541916167666</c:v>
                </c:pt>
                <c:pt idx="93">
                  <c:v>2381.6876249120342</c:v>
                </c:pt>
                <c:pt idx="94">
                  <c:v>2294.5941005291006</c:v>
                </c:pt>
                <c:pt idx="95">
                  <c:v>2196.3445190156599</c:v>
                </c:pt>
                <c:pt idx="96">
                  <c:v>2098.5574083769634</c:v>
                </c:pt>
                <c:pt idx="97">
                  <c:v>2007.1153846153845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79232"/>
        <c:axId val="99280768"/>
      </c:barChart>
      <c:catAx>
        <c:axId val="9927923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80768"/>
        <c:crosses val="autoZero"/>
        <c:auto val="1"/>
        <c:lblAlgn val="ctr"/>
        <c:lblOffset val="100"/>
        <c:noMultiLvlLbl val="0"/>
      </c:catAx>
      <c:valAx>
        <c:axId val="992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7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29</xdr:row>
      <xdr:rowOff>21167</xdr:rowOff>
    </xdr:from>
    <xdr:to>
      <xdr:col>29</xdr:col>
      <xdr:colOff>17990</xdr:colOff>
      <xdr:row>56</xdr:row>
      <xdr:rowOff>169333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</xdr:row>
      <xdr:rowOff>67732</xdr:rowOff>
    </xdr:from>
    <xdr:to>
      <xdr:col>29</xdr:col>
      <xdr:colOff>91016</xdr:colOff>
      <xdr:row>28</xdr:row>
      <xdr:rowOff>153457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63501</xdr:colOff>
      <xdr:row>57</xdr:row>
      <xdr:rowOff>48682</xdr:rowOff>
    </xdr:from>
    <xdr:to>
      <xdr:col>29</xdr:col>
      <xdr:colOff>74086</xdr:colOff>
      <xdr:row>86</xdr:row>
      <xdr:rowOff>95250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63501</xdr:colOff>
      <xdr:row>87</xdr:row>
      <xdr:rowOff>1</xdr:rowOff>
    </xdr:from>
    <xdr:to>
      <xdr:col>29</xdr:col>
      <xdr:colOff>31750</xdr:colOff>
      <xdr:row>117</xdr:row>
      <xdr:rowOff>62442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117</xdr:row>
      <xdr:rowOff>182032</xdr:rowOff>
    </xdr:from>
    <xdr:to>
      <xdr:col>29</xdr:col>
      <xdr:colOff>73025</xdr:colOff>
      <xdr:row>145</xdr:row>
      <xdr:rowOff>1057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476249</xdr:colOff>
      <xdr:row>4</xdr:row>
      <xdr:rowOff>63501</xdr:rowOff>
    </xdr:from>
    <xdr:to>
      <xdr:col>26</xdr:col>
      <xdr:colOff>507999</xdr:colOff>
      <xdr:row>19</xdr:row>
      <xdr:rowOff>127000</xdr:rowOff>
    </xdr:to>
    <xdr:cxnSp macro="">
      <xdr:nvCxnSpPr>
        <xdr:cNvPr id="7" name="Прямая соединительная линия 6"/>
        <xdr:cNvCxnSpPr/>
      </xdr:nvCxnSpPr>
      <xdr:spPr>
        <a:xfrm flipH="1">
          <a:off x="16435916" y="952501"/>
          <a:ext cx="31750" cy="2920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408517</xdr:colOff>
      <xdr:row>4</xdr:row>
      <xdr:rowOff>105834</xdr:rowOff>
    </xdr:from>
    <xdr:to>
      <xdr:col>15</xdr:col>
      <xdr:colOff>423334</xdr:colOff>
      <xdr:row>19</xdr:row>
      <xdr:rowOff>179917</xdr:rowOff>
    </xdr:to>
    <xdr:cxnSp macro="">
      <xdr:nvCxnSpPr>
        <xdr:cNvPr id="8" name="Прямая соединительная линия 7"/>
        <xdr:cNvCxnSpPr/>
      </xdr:nvCxnSpPr>
      <xdr:spPr>
        <a:xfrm>
          <a:off x="9616017" y="994834"/>
          <a:ext cx="14817" cy="293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175681</xdr:colOff>
      <xdr:row>4</xdr:row>
      <xdr:rowOff>61385</xdr:rowOff>
    </xdr:from>
    <xdr:to>
      <xdr:col>19</xdr:col>
      <xdr:colOff>190499</xdr:colOff>
      <xdr:row>19</xdr:row>
      <xdr:rowOff>95250</xdr:rowOff>
    </xdr:to>
    <xdr:cxnSp macro="">
      <xdr:nvCxnSpPr>
        <xdr:cNvPr id="9" name="Прямая соединительная линия 8"/>
        <xdr:cNvCxnSpPr/>
      </xdr:nvCxnSpPr>
      <xdr:spPr>
        <a:xfrm>
          <a:off x="11838514" y="950385"/>
          <a:ext cx="14818" cy="2891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452968</xdr:colOff>
      <xdr:row>4</xdr:row>
      <xdr:rowOff>63499</xdr:rowOff>
    </xdr:from>
    <xdr:to>
      <xdr:col>0</xdr:col>
      <xdr:colOff>455085</xdr:colOff>
      <xdr:row>19</xdr:row>
      <xdr:rowOff>126999</xdr:rowOff>
    </xdr:to>
    <xdr:cxnSp macro="">
      <xdr:nvCxnSpPr>
        <xdr:cNvPr id="10" name="Прямая соединительная линия 9"/>
        <xdr:cNvCxnSpPr/>
      </xdr:nvCxnSpPr>
      <xdr:spPr>
        <a:xfrm>
          <a:off x="452968" y="952499"/>
          <a:ext cx="2117" cy="292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354542</xdr:colOff>
      <xdr:row>4</xdr:row>
      <xdr:rowOff>82549</xdr:rowOff>
    </xdr:from>
    <xdr:to>
      <xdr:col>10</xdr:col>
      <xdr:colOff>370417</xdr:colOff>
      <xdr:row>19</xdr:row>
      <xdr:rowOff>137583</xdr:rowOff>
    </xdr:to>
    <xdr:cxnSp macro="">
      <xdr:nvCxnSpPr>
        <xdr:cNvPr id="11" name="Прямая соединительная линия 10"/>
        <xdr:cNvCxnSpPr/>
      </xdr:nvCxnSpPr>
      <xdr:spPr>
        <a:xfrm>
          <a:off x="6492875" y="971549"/>
          <a:ext cx="15875" cy="29125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150283</xdr:colOff>
      <xdr:row>4</xdr:row>
      <xdr:rowOff>82549</xdr:rowOff>
    </xdr:from>
    <xdr:to>
      <xdr:col>6</xdr:col>
      <xdr:colOff>169334</xdr:colOff>
      <xdr:row>19</xdr:row>
      <xdr:rowOff>126999</xdr:rowOff>
    </xdr:to>
    <xdr:cxnSp macro="">
      <xdr:nvCxnSpPr>
        <xdr:cNvPr id="12" name="Прямая соединительная линия 11"/>
        <xdr:cNvCxnSpPr/>
      </xdr:nvCxnSpPr>
      <xdr:spPr>
        <a:xfrm>
          <a:off x="3833283" y="971549"/>
          <a:ext cx="19051" cy="290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84667</xdr:colOff>
      <xdr:row>4</xdr:row>
      <xdr:rowOff>83609</xdr:rowOff>
    </xdr:from>
    <xdr:to>
      <xdr:col>3</xdr:col>
      <xdr:colOff>95250</xdr:colOff>
      <xdr:row>19</xdr:row>
      <xdr:rowOff>148167</xdr:rowOff>
    </xdr:to>
    <xdr:cxnSp macro="">
      <xdr:nvCxnSpPr>
        <xdr:cNvPr id="13" name="Прямая соединительная линия 12"/>
        <xdr:cNvCxnSpPr/>
      </xdr:nvCxnSpPr>
      <xdr:spPr>
        <a:xfrm>
          <a:off x="1926167" y="972609"/>
          <a:ext cx="10583" cy="292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550333</xdr:colOff>
      <xdr:row>32</xdr:row>
      <xdr:rowOff>95250</xdr:rowOff>
    </xdr:from>
    <xdr:to>
      <xdr:col>0</xdr:col>
      <xdr:colOff>550333</xdr:colOff>
      <xdr:row>47</xdr:row>
      <xdr:rowOff>42334</xdr:rowOff>
    </xdr:to>
    <xdr:cxnSp macro="">
      <xdr:nvCxnSpPr>
        <xdr:cNvPr id="14" name="Прямая соединительная линия 13"/>
        <xdr:cNvCxnSpPr/>
      </xdr:nvCxnSpPr>
      <xdr:spPr>
        <a:xfrm>
          <a:off x="550333" y="6318250"/>
          <a:ext cx="0" cy="2804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154517</xdr:colOff>
      <xdr:row>121</xdr:row>
      <xdr:rowOff>35983</xdr:rowOff>
    </xdr:from>
    <xdr:to>
      <xdr:col>3</xdr:col>
      <xdr:colOff>158750</xdr:colOff>
      <xdr:row>136</xdr:row>
      <xdr:rowOff>105834</xdr:rowOff>
    </xdr:to>
    <xdr:cxnSp macro="">
      <xdr:nvCxnSpPr>
        <xdr:cNvPr id="15" name="Прямая соединительная линия 14"/>
        <xdr:cNvCxnSpPr/>
      </xdr:nvCxnSpPr>
      <xdr:spPr>
        <a:xfrm>
          <a:off x="1996017" y="23213483"/>
          <a:ext cx="4233" cy="2927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532341</xdr:colOff>
      <xdr:row>121</xdr:row>
      <xdr:rowOff>55034</xdr:rowOff>
    </xdr:from>
    <xdr:to>
      <xdr:col>0</xdr:col>
      <xdr:colOff>560917</xdr:colOff>
      <xdr:row>136</xdr:row>
      <xdr:rowOff>137584</xdr:rowOff>
    </xdr:to>
    <xdr:cxnSp macro="">
      <xdr:nvCxnSpPr>
        <xdr:cNvPr id="16" name="Прямая соединительная линия 15"/>
        <xdr:cNvCxnSpPr/>
      </xdr:nvCxnSpPr>
      <xdr:spPr>
        <a:xfrm>
          <a:off x="532341" y="23232534"/>
          <a:ext cx="28576" cy="294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429684</xdr:colOff>
      <xdr:row>121</xdr:row>
      <xdr:rowOff>58208</xdr:rowOff>
    </xdr:from>
    <xdr:to>
      <xdr:col>10</xdr:col>
      <xdr:colOff>455083</xdr:colOff>
      <xdr:row>136</xdr:row>
      <xdr:rowOff>137583</xdr:rowOff>
    </xdr:to>
    <xdr:cxnSp macro="">
      <xdr:nvCxnSpPr>
        <xdr:cNvPr id="17" name="Прямая соединительная линия 16"/>
        <xdr:cNvCxnSpPr/>
      </xdr:nvCxnSpPr>
      <xdr:spPr>
        <a:xfrm>
          <a:off x="6568017" y="23235708"/>
          <a:ext cx="25399" cy="293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229659</xdr:colOff>
      <xdr:row>121</xdr:row>
      <xdr:rowOff>57150</xdr:rowOff>
    </xdr:from>
    <xdr:to>
      <xdr:col>6</xdr:col>
      <xdr:colOff>254000</xdr:colOff>
      <xdr:row>136</xdr:row>
      <xdr:rowOff>116417</xdr:rowOff>
    </xdr:to>
    <xdr:cxnSp macro="">
      <xdr:nvCxnSpPr>
        <xdr:cNvPr id="18" name="Прямая соединительная линия 17"/>
        <xdr:cNvCxnSpPr/>
      </xdr:nvCxnSpPr>
      <xdr:spPr>
        <a:xfrm>
          <a:off x="3912659" y="23234650"/>
          <a:ext cx="24341" cy="2916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200023</xdr:colOff>
      <xdr:row>121</xdr:row>
      <xdr:rowOff>46568</xdr:rowOff>
    </xdr:from>
    <xdr:to>
      <xdr:col>19</xdr:col>
      <xdr:colOff>222249</xdr:colOff>
      <xdr:row>136</xdr:row>
      <xdr:rowOff>127000</xdr:rowOff>
    </xdr:to>
    <xdr:cxnSp macro="">
      <xdr:nvCxnSpPr>
        <xdr:cNvPr id="19" name="Прямая соединительная линия 18"/>
        <xdr:cNvCxnSpPr/>
      </xdr:nvCxnSpPr>
      <xdr:spPr>
        <a:xfrm>
          <a:off x="11862856" y="23224068"/>
          <a:ext cx="22226" cy="29379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465666</xdr:colOff>
      <xdr:row>121</xdr:row>
      <xdr:rowOff>57151</xdr:rowOff>
    </xdr:from>
    <xdr:to>
      <xdr:col>15</xdr:col>
      <xdr:colOff>466723</xdr:colOff>
      <xdr:row>136</xdr:row>
      <xdr:rowOff>116417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9673166" y="23234651"/>
          <a:ext cx="1057" cy="29167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476250</xdr:colOff>
      <xdr:row>121</xdr:row>
      <xdr:rowOff>44449</xdr:rowOff>
    </xdr:from>
    <xdr:to>
      <xdr:col>26</xdr:col>
      <xdr:colOff>479425</xdr:colOff>
      <xdr:row>136</xdr:row>
      <xdr:rowOff>74083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16435917" y="23221949"/>
          <a:ext cx="3175" cy="28871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412751</xdr:colOff>
      <xdr:row>91</xdr:row>
      <xdr:rowOff>95250</xdr:rowOff>
    </xdr:from>
    <xdr:to>
      <xdr:col>26</xdr:col>
      <xdr:colOff>455084</xdr:colOff>
      <xdr:row>108</xdr:row>
      <xdr:rowOff>10583</xdr:rowOff>
    </xdr:to>
    <xdr:cxnSp macro="">
      <xdr:nvCxnSpPr>
        <xdr:cNvPr id="22" name="Прямая соединительная линия 21"/>
        <xdr:cNvCxnSpPr/>
      </xdr:nvCxnSpPr>
      <xdr:spPr>
        <a:xfrm>
          <a:off x="16372418" y="17557750"/>
          <a:ext cx="42333" cy="3153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201084</xdr:colOff>
      <xdr:row>91</xdr:row>
      <xdr:rowOff>116416</xdr:rowOff>
    </xdr:from>
    <xdr:to>
      <xdr:col>19</xdr:col>
      <xdr:colOff>201084</xdr:colOff>
      <xdr:row>108</xdr:row>
      <xdr:rowOff>42333</xdr:rowOff>
    </xdr:to>
    <xdr:cxnSp macro="">
      <xdr:nvCxnSpPr>
        <xdr:cNvPr id="23" name="Прямая соединительная линия 22"/>
        <xdr:cNvCxnSpPr/>
      </xdr:nvCxnSpPr>
      <xdr:spPr>
        <a:xfrm>
          <a:off x="11863917" y="17578916"/>
          <a:ext cx="0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426509</xdr:colOff>
      <xdr:row>91</xdr:row>
      <xdr:rowOff>84667</xdr:rowOff>
    </xdr:from>
    <xdr:to>
      <xdr:col>15</xdr:col>
      <xdr:colOff>455083</xdr:colOff>
      <xdr:row>108</xdr:row>
      <xdr:rowOff>1</xdr:rowOff>
    </xdr:to>
    <xdr:cxnSp macro="">
      <xdr:nvCxnSpPr>
        <xdr:cNvPr id="24" name="Прямая соединительная линия 23"/>
        <xdr:cNvCxnSpPr/>
      </xdr:nvCxnSpPr>
      <xdr:spPr>
        <a:xfrm>
          <a:off x="9634009" y="17547167"/>
          <a:ext cx="28574" cy="3153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518584</xdr:colOff>
      <xdr:row>91</xdr:row>
      <xdr:rowOff>95250</xdr:rowOff>
    </xdr:from>
    <xdr:to>
      <xdr:col>0</xdr:col>
      <xdr:colOff>539751</xdr:colOff>
      <xdr:row>108</xdr:row>
      <xdr:rowOff>42333</xdr:rowOff>
    </xdr:to>
    <xdr:cxnSp macro="">
      <xdr:nvCxnSpPr>
        <xdr:cNvPr id="25" name="Прямая соединительная линия 24"/>
        <xdr:cNvCxnSpPr/>
      </xdr:nvCxnSpPr>
      <xdr:spPr>
        <a:xfrm>
          <a:off x="518584" y="17557750"/>
          <a:ext cx="21167" cy="3185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400052</xdr:colOff>
      <xdr:row>91</xdr:row>
      <xdr:rowOff>127002</xdr:rowOff>
    </xdr:from>
    <xdr:to>
      <xdr:col>10</xdr:col>
      <xdr:colOff>433918</xdr:colOff>
      <xdr:row>108</xdr:row>
      <xdr:rowOff>52919</xdr:rowOff>
    </xdr:to>
    <xdr:cxnSp macro="">
      <xdr:nvCxnSpPr>
        <xdr:cNvPr id="26" name="Прямая соединительная линия 25"/>
        <xdr:cNvCxnSpPr/>
      </xdr:nvCxnSpPr>
      <xdr:spPr>
        <a:xfrm>
          <a:off x="6538385" y="17589502"/>
          <a:ext cx="33866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206376</xdr:colOff>
      <xdr:row>91</xdr:row>
      <xdr:rowOff>85726</xdr:rowOff>
    </xdr:from>
    <xdr:to>
      <xdr:col>6</xdr:col>
      <xdr:colOff>243417</xdr:colOff>
      <xdr:row>108</xdr:row>
      <xdr:rowOff>10584</xdr:rowOff>
    </xdr:to>
    <xdr:cxnSp macro="">
      <xdr:nvCxnSpPr>
        <xdr:cNvPr id="27" name="Прямая соединительная линия 26"/>
        <xdr:cNvCxnSpPr/>
      </xdr:nvCxnSpPr>
      <xdr:spPr>
        <a:xfrm>
          <a:off x="3889376" y="17548226"/>
          <a:ext cx="37041" cy="3163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131233</xdr:colOff>
      <xdr:row>91</xdr:row>
      <xdr:rowOff>65617</xdr:rowOff>
    </xdr:from>
    <xdr:to>
      <xdr:col>3</xdr:col>
      <xdr:colOff>158750</xdr:colOff>
      <xdr:row>107</xdr:row>
      <xdr:rowOff>169334</xdr:rowOff>
    </xdr:to>
    <xdr:cxnSp macro="">
      <xdr:nvCxnSpPr>
        <xdr:cNvPr id="28" name="Прямая соединительная линия 27"/>
        <xdr:cNvCxnSpPr/>
      </xdr:nvCxnSpPr>
      <xdr:spPr>
        <a:xfrm>
          <a:off x="1972733" y="17528117"/>
          <a:ext cx="27517" cy="3151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444499</xdr:colOff>
      <xdr:row>32</xdr:row>
      <xdr:rowOff>74083</xdr:rowOff>
    </xdr:from>
    <xdr:to>
      <xdr:col>26</xdr:col>
      <xdr:colOff>455083</xdr:colOff>
      <xdr:row>46</xdr:row>
      <xdr:rowOff>137584</xdr:rowOff>
    </xdr:to>
    <xdr:cxnSp macro="">
      <xdr:nvCxnSpPr>
        <xdr:cNvPr id="29" name="Прямая соединительная линия 28"/>
        <xdr:cNvCxnSpPr/>
      </xdr:nvCxnSpPr>
      <xdr:spPr>
        <a:xfrm>
          <a:off x="16294099" y="6293908"/>
          <a:ext cx="10584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179918</xdr:colOff>
      <xdr:row>32</xdr:row>
      <xdr:rowOff>52917</xdr:rowOff>
    </xdr:from>
    <xdr:to>
      <xdr:col>19</xdr:col>
      <xdr:colOff>201083</xdr:colOff>
      <xdr:row>46</xdr:row>
      <xdr:rowOff>137583</xdr:rowOff>
    </xdr:to>
    <xdr:cxnSp macro="">
      <xdr:nvCxnSpPr>
        <xdr:cNvPr id="30" name="Прямая соединительная линия 29"/>
        <xdr:cNvCxnSpPr/>
      </xdr:nvCxnSpPr>
      <xdr:spPr>
        <a:xfrm>
          <a:off x="11842751" y="6275917"/>
          <a:ext cx="21165" cy="27516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423334</xdr:colOff>
      <xdr:row>32</xdr:row>
      <xdr:rowOff>63499</xdr:rowOff>
    </xdr:from>
    <xdr:to>
      <xdr:col>15</xdr:col>
      <xdr:colOff>433917</xdr:colOff>
      <xdr:row>46</xdr:row>
      <xdr:rowOff>105832</xdr:rowOff>
    </xdr:to>
    <xdr:cxnSp macro="">
      <xdr:nvCxnSpPr>
        <xdr:cNvPr id="31" name="Прямая соединительная линия 30"/>
        <xdr:cNvCxnSpPr/>
      </xdr:nvCxnSpPr>
      <xdr:spPr>
        <a:xfrm>
          <a:off x="9630834" y="6286499"/>
          <a:ext cx="10583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243416</xdr:colOff>
      <xdr:row>32</xdr:row>
      <xdr:rowOff>95249</xdr:rowOff>
    </xdr:from>
    <xdr:to>
      <xdr:col>6</xdr:col>
      <xdr:colOff>243416</xdr:colOff>
      <xdr:row>47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3926416" y="6318249"/>
          <a:ext cx="0" cy="27622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</xdr:colOff>
      <xdr:row>32</xdr:row>
      <xdr:rowOff>84667</xdr:rowOff>
    </xdr:from>
    <xdr:to>
      <xdr:col>3</xdr:col>
      <xdr:colOff>169333</xdr:colOff>
      <xdr:row>46</xdr:row>
      <xdr:rowOff>179917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2000249" y="6307667"/>
          <a:ext cx="10584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412753</xdr:colOff>
      <xdr:row>32</xdr:row>
      <xdr:rowOff>95249</xdr:rowOff>
    </xdr:from>
    <xdr:to>
      <xdr:col>10</xdr:col>
      <xdr:colOff>444501</xdr:colOff>
      <xdr:row>47</xdr:row>
      <xdr:rowOff>21166</xdr:rowOff>
    </xdr:to>
    <xdr:cxnSp macro="">
      <xdr:nvCxnSpPr>
        <xdr:cNvPr id="34" name="Прямая соединительная линия 33"/>
        <xdr:cNvCxnSpPr/>
      </xdr:nvCxnSpPr>
      <xdr:spPr>
        <a:xfrm>
          <a:off x="6551086" y="6318249"/>
          <a:ext cx="31748" cy="2783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455083</xdr:colOff>
      <xdr:row>61</xdr:row>
      <xdr:rowOff>52917</xdr:rowOff>
    </xdr:from>
    <xdr:to>
      <xdr:col>15</xdr:col>
      <xdr:colOff>465667</xdr:colOff>
      <xdr:row>77</xdr:row>
      <xdr:rowOff>21167</xdr:rowOff>
    </xdr:to>
    <xdr:cxnSp macro="">
      <xdr:nvCxnSpPr>
        <xdr:cNvPr id="35" name="Прямая соединительная линия 34"/>
        <xdr:cNvCxnSpPr/>
      </xdr:nvCxnSpPr>
      <xdr:spPr>
        <a:xfrm>
          <a:off x="9662583" y="11800417"/>
          <a:ext cx="10584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218017</xdr:colOff>
      <xdr:row>61</xdr:row>
      <xdr:rowOff>33867</xdr:rowOff>
    </xdr:from>
    <xdr:to>
      <xdr:col>19</xdr:col>
      <xdr:colOff>232834</xdr:colOff>
      <xdr:row>76</xdr:row>
      <xdr:rowOff>148167</xdr:rowOff>
    </xdr:to>
    <xdr:cxnSp macro="">
      <xdr:nvCxnSpPr>
        <xdr:cNvPr id="36" name="Прямая соединительная линия 35"/>
        <xdr:cNvCxnSpPr/>
      </xdr:nvCxnSpPr>
      <xdr:spPr>
        <a:xfrm>
          <a:off x="11880850" y="11781367"/>
          <a:ext cx="14817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497416</xdr:colOff>
      <xdr:row>61</xdr:row>
      <xdr:rowOff>42333</xdr:rowOff>
    </xdr:from>
    <xdr:to>
      <xdr:col>26</xdr:col>
      <xdr:colOff>529166</xdr:colOff>
      <xdr:row>77</xdr:row>
      <xdr:rowOff>0</xdr:rowOff>
    </xdr:to>
    <xdr:cxnSp macro="">
      <xdr:nvCxnSpPr>
        <xdr:cNvPr id="37" name="Прямая соединительная линия 36"/>
        <xdr:cNvCxnSpPr/>
      </xdr:nvCxnSpPr>
      <xdr:spPr>
        <a:xfrm>
          <a:off x="16457083" y="11789833"/>
          <a:ext cx="31750" cy="30056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523874</xdr:colOff>
      <xdr:row>60</xdr:row>
      <xdr:rowOff>157692</xdr:rowOff>
    </xdr:from>
    <xdr:to>
      <xdr:col>0</xdr:col>
      <xdr:colOff>529166</xdr:colOff>
      <xdr:row>76</xdr:row>
      <xdr:rowOff>95251</xdr:rowOff>
    </xdr:to>
    <xdr:cxnSp macro="">
      <xdr:nvCxnSpPr>
        <xdr:cNvPr id="38" name="Прямая соединительная линия 37"/>
        <xdr:cNvCxnSpPr/>
      </xdr:nvCxnSpPr>
      <xdr:spPr>
        <a:xfrm>
          <a:off x="523874" y="11714692"/>
          <a:ext cx="5292" cy="298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407459</xdr:colOff>
      <xdr:row>61</xdr:row>
      <xdr:rowOff>74083</xdr:rowOff>
    </xdr:from>
    <xdr:to>
      <xdr:col>10</xdr:col>
      <xdr:colOff>433916</xdr:colOff>
      <xdr:row>77</xdr:row>
      <xdr:rowOff>42333</xdr:rowOff>
    </xdr:to>
    <xdr:cxnSp macro="">
      <xdr:nvCxnSpPr>
        <xdr:cNvPr id="39" name="Прямая соединительная линия 38"/>
        <xdr:cNvCxnSpPr/>
      </xdr:nvCxnSpPr>
      <xdr:spPr>
        <a:xfrm>
          <a:off x="6545792" y="11821583"/>
          <a:ext cx="26457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240241</xdr:colOff>
      <xdr:row>61</xdr:row>
      <xdr:rowOff>74083</xdr:rowOff>
    </xdr:from>
    <xdr:to>
      <xdr:col>6</xdr:col>
      <xdr:colOff>254000</xdr:colOff>
      <xdr:row>76</xdr:row>
      <xdr:rowOff>169333</xdr:rowOff>
    </xdr:to>
    <xdr:cxnSp macro="">
      <xdr:nvCxnSpPr>
        <xdr:cNvPr id="40" name="Прямая соединительная линия 39"/>
        <xdr:cNvCxnSpPr/>
      </xdr:nvCxnSpPr>
      <xdr:spPr>
        <a:xfrm>
          <a:off x="3923241" y="11821583"/>
          <a:ext cx="13759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</xdr:colOff>
      <xdr:row>61</xdr:row>
      <xdr:rowOff>63499</xdr:rowOff>
    </xdr:from>
    <xdr:to>
      <xdr:col>3</xdr:col>
      <xdr:colOff>190500</xdr:colOff>
      <xdr:row>77</xdr:row>
      <xdr:rowOff>0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2000249" y="11810999"/>
          <a:ext cx="31751" cy="2984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105832</xdr:colOff>
      <xdr:row>4</xdr:row>
      <xdr:rowOff>48683</xdr:rowOff>
    </xdr:from>
    <xdr:to>
      <xdr:col>33</xdr:col>
      <xdr:colOff>8465</xdr:colOff>
      <xdr:row>58</xdr:row>
      <xdr:rowOff>169335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84666</xdr:colOff>
      <xdr:row>4</xdr:row>
      <xdr:rowOff>105833</xdr:rowOff>
    </xdr:from>
    <xdr:to>
      <xdr:col>33</xdr:col>
      <xdr:colOff>561975</xdr:colOff>
      <xdr:row>58</xdr:row>
      <xdr:rowOff>148167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84667</xdr:colOff>
      <xdr:row>4</xdr:row>
      <xdr:rowOff>38099</xdr:rowOff>
    </xdr:from>
    <xdr:to>
      <xdr:col>35</xdr:col>
      <xdr:colOff>180974</xdr:colOff>
      <xdr:row>55</xdr:row>
      <xdr:rowOff>179916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74083</xdr:colOff>
      <xdr:row>4</xdr:row>
      <xdr:rowOff>74083</xdr:rowOff>
    </xdr:from>
    <xdr:to>
      <xdr:col>34</xdr:col>
      <xdr:colOff>485774</xdr:colOff>
      <xdr:row>59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74082</xdr:colOff>
      <xdr:row>4</xdr:row>
      <xdr:rowOff>105832</xdr:rowOff>
    </xdr:from>
    <xdr:to>
      <xdr:col>35</xdr:col>
      <xdr:colOff>323849</xdr:colOff>
      <xdr:row>58</xdr:row>
      <xdr:rowOff>158749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2.85546875" style="161" customWidth="1"/>
    <col min="4" max="4" width="11.7109375" style="161" customWidth="1"/>
    <col min="5" max="5" width="9.7109375" style="161" customWidth="1"/>
    <col min="6" max="8" width="11.7109375" style="161" customWidth="1"/>
    <col min="9" max="9" width="10.7109375" style="161" customWidth="1"/>
    <col min="10" max="11" width="11.7109375" style="161" customWidth="1"/>
    <col min="12" max="12" width="12.7109375" style="161" customWidth="1"/>
    <col min="13" max="13" width="9.5703125" style="161" customWidth="1"/>
    <col min="14" max="14" width="12.5703125" style="161" customWidth="1"/>
    <col min="15" max="15" width="11.7109375" style="161" customWidth="1"/>
    <col min="16" max="16" width="12.7109375" style="161" customWidth="1"/>
    <col min="17" max="17" width="9.5703125" style="161" customWidth="1"/>
    <col min="18" max="18" width="11.7109375" style="161" customWidth="1"/>
    <col min="19" max="19" width="12.85546875" style="161" customWidth="1"/>
    <col min="20" max="20" width="12.7109375" style="161" customWidth="1"/>
    <col min="21" max="21" width="9.5703125" style="161" customWidth="1"/>
    <col min="22" max="23" width="11.7109375" style="161" customWidth="1"/>
    <col min="24" max="29" width="4.7109375" style="161" customWidth="1"/>
    <col min="30" max="16384" width="9.140625" style="161"/>
  </cols>
  <sheetData>
    <row r="1" spans="1:29" ht="19.5" customHeight="1" x14ac:dyDescent="0.25">
      <c r="A1" s="118" t="s">
        <v>77</v>
      </c>
      <c r="B1" s="118"/>
      <c r="C1" s="118"/>
      <c r="D1" s="118"/>
      <c r="E1" s="118"/>
      <c r="F1" s="118"/>
      <c r="G1" s="118"/>
      <c r="H1" s="118"/>
    </row>
    <row r="2" spans="1:29" ht="15.75" thickBot="1" x14ac:dyDescent="0.3">
      <c r="C2" s="119" t="s">
        <v>206</v>
      </c>
      <c r="D2" s="58" t="s">
        <v>70</v>
      </c>
      <c r="E2" s="73" t="s">
        <v>109</v>
      </c>
      <c r="H2" s="55" t="s">
        <v>72</v>
      </c>
      <c r="I2" s="73" t="s">
        <v>111</v>
      </c>
    </row>
    <row r="3" spans="1:29" ht="15.75" thickBot="1" x14ac:dyDescent="0.3">
      <c r="D3" s="57" t="s">
        <v>71</v>
      </c>
      <c r="E3" s="34" t="s">
        <v>110</v>
      </c>
      <c r="H3" s="56" t="s">
        <v>73</v>
      </c>
      <c r="I3" s="73" t="s">
        <v>112</v>
      </c>
      <c r="X3" s="645" t="s">
        <v>116</v>
      </c>
      <c r="Y3" s="646"/>
      <c r="Z3" s="646"/>
      <c r="AA3" s="646"/>
      <c r="AB3" s="646"/>
      <c r="AC3" s="647"/>
    </row>
    <row r="4" spans="1:29" ht="76.5" customHeight="1" thickBot="1" x14ac:dyDescent="0.3">
      <c r="A4" s="2" t="s">
        <v>30</v>
      </c>
      <c r="B4" s="3" t="s">
        <v>36</v>
      </c>
      <c r="C4" s="4" t="s">
        <v>35</v>
      </c>
      <c r="D4" s="83" t="s">
        <v>103</v>
      </c>
      <c r="E4" s="3" t="s">
        <v>93</v>
      </c>
      <c r="F4" s="66" t="s">
        <v>104</v>
      </c>
      <c r="G4" s="67" t="s">
        <v>78</v>
      </c>
      <c r="H4" s="67" t="s">
        <v>101</v>
      </c>
      <c r="I4" s="67" t="s">
        <v>94</v>
      </c>
      <c r="J4" s="68" t="s">
        <v>102</v>
      </c>
      <c r="K4" s="67" t="s">
        <v>79</v>
      </c>
      <c r="L4" s="67" t="s">
        <v>100</v>
      </c>
      <c r="M4" s="67" t="s">
        <v>94</v>
      </c>
      <c r="N4" s="69" t="s">
        <v>95</v>
      </c>
      <c r="O4" s="6" t="s">
        <v>80</v>
      </c>
      <c r="P4" s="67" t="s">
        <v>99</v>
      </c>
      <c r="Q4" s="67" t="s">
        <v>94</v>
      </c>
      <c r="R4" s="69" t="s">
        <v>96</v>
      </c>
      <c r="S4" s="70" t="s">
        <v>81</v>
      </c>
      <c r="T4" s="71" t="s">
        <v>98</v>
      </c>
      <c r="U4" s="67" t="s">
        <v>94</v>
      </c>
      <c r="V4" s="72" t="s">
        <v>97</v>
      </c>
      <c r="W4" s="90" t="s">
        <v>76</v>
      </c>
      <c r="X4" s="113" t="s">
        <v>117</v>
      </c>
      <c r="Y4" s="114" t="s">
        <v>118</v>
      </c>
      <c r="Z4" s="114" t="s">
        <v>119</v>
      </c>
      <c r="AA4" s="114" t="s">
        <v>120</v>
      </c>
      <c r="AB4" s="114" t="s">
        <v>121</v>
      </c>
      <c r="AC4" s="115" t="s">
        <v>87</v>
      </c>
    </row>
    <row r="5" spans="1:29" ht="18" customHeight="1" thickBot="1" x14ac:dyDescent="0.3">
      <c r="A5" s="2"/>
      <c r="B5" s="65"/>
      <c r="C5" s="121" t="s">
        <v>86</v>
      </c>
      <c r="D5" s="128">
        <f>AVERAGE(D7:D15,D17:D28,D30:D46,D48:D67,D69:D82,D84:D113,D115:D123)</f>
        <v>0.50341346766864925</v>
      </c>
      <c r="E5" s="122"/>
      <c r="F5" s="135" t="str">
        <f t="shared" ref="F5:F36" si="0">IF(D5&gt;=$D$128,"A",IF(D5&gt;=$D$124,"B",IF(D5&gt;=$D$129,"C","D")))</f>
        <v>B</v>
      </c>
      <c r="G5" s="134">
        <f>AVERAGE(G7:G15,G17:G28,G30:G46,G48:G67,G69:G82,G84:G113,G115:G123)</f>
        <v>26542.774786555696</v>
      </c>
      <c r="H5" s="131">
        <f>AVERAGE(H7:H15,H17:H28,H30:H46,H48:H67,H69:H82,H84:H113,H115:H123)</f>
        <v>0.23407396093152893</v>
      </c>
      <c r="I5" s="124"/>
      <c r="J5" s="123" t="str">
        <f t="shared" ref="J5:J36" si="1">IF(G5&gt;=$G$128,"A",IF(G5&gt;=$G$124,"B",IF(G5&gt;=$G$129,"C","D")))</f>
        <v>B</v>
      </c>
      <c r="K5" s="133">
        <f>AVERAGE(K7:K15,K17:K28,K30:K46,K48:K67,K69:K82,K84:K113,K115:K123)</f>
        <v>69981.095894664249</v>
      </c>
      <c r="L5" s="132">
        <f>AVERAGE(L7:L15,L17:L28,L30:L46,L48:L67,L69:L82,L84:L113,L115:L123)</f>
        <v>0.24662367207624272</v>
      </c>
      <c r="M5" s="125"/>
      <c r="N5" s="150" t="str">
        <f t="shared" ref="N5:N36" si="2">IF(K5&gt;=$K$128,"A",IF(K5&gt;=$K$124,"B",IF(K5&gt;=$K$129,"C","D")))</f>
        <v>B</v>
      </c>
      <c r="O5" s="129">
        <f>AVERAGE(O7:O15,O17:O28,O30:O46,O48:O67,O69:O82,O84:O113,O115:O123)</f>
        <v>4749.3771343444805</v>
      </c>
      <c r="P5" s="130">
        <f>AVERAGE(P7:P15,P17:P28,P30:P46,P48:P67,P69:P82,P84:P113,P115:P123)</f>
        <v>9.1517861772697676E-2</v>
      </c>
      <c r="Q5" s="124"/>
      <c r="R5" s="126" t="str">
        <f t="shared" ref="R5:R36" si="3">IF(O5&gt;=$O$128,"A",IF(O5&gt;=$O$124,"B",IF(O5&gt;=$O$129,"C","D")))</f>
        <v>B</v>
      </c>
      <c r="S5" s="133">
        <f>AVERAGE(S7:S15,S17:S28,S30:S46,S48:S67,S69:S82,S84:S113,S115:S123)</f>
        <v>645960.94449073565</v>
      </c>
      <c r="T5" s="131">
        <f>AVERAGE(T7:T15,T17:T28,T30:T46,T48:T67,T69:T82,T84:T113,T115:T123)</f>
        <v>0.70231944832141757</v>
      </c>
      <c r="U5" s="124"/>
      <c r="V5" s="123" t="str">
        <f t="shared" ref="V5:V36" si="4">IF(S5&gt;=$S$128,"A",IF(S5&gt;=$S$124,"B",IF(S5&gt;=$S$129,"C","D")))</f>
        <v>B</v>
      </c>
      <c r="W5" s="141" t="str">
        <f>IF(AC5&gt;=3.5,"A",IF(AC5&gt;=2.5,"B",IF(AC5&gt;=1.5,"C","D")))</f>
        <v>B</v>
      </c>
      <c r="X5" s="136">
        <f>IF(F5="A",4.2,IF(F5="B",2.5,IF(F5="C",2,1)))</f>
        <v>2.5</v>
      </c>
      <c r="Y5" s="137">
        <f>IF(J5="A",4.2,IF(J5="B",2.5,IF(J5="C",2,1)))</f>
        <v>2.5</v>
      </c>
      <c r="Z5" s="137">
        <f>IF(N5="A",4.2,IF(N5="B",2.5,IF(N5="C",2,1)))</f>
        <v>2.5</v>
      </c>
      <c r="AA5" s="137">
        <f>IF(R5="A",4.2,IF(R5="B",2.5,IF(R5="C",2,1)))</f>
        <v>2.5</v>
      </c>
      <c r="AB5" s="137">
        <f>IF(V5="A",4.2,IF(V5="B",2.5,IF(V5="C",2,1)))</f>
        <v>2.5</v>
      </c>
      <c r="AC5" s="138">
        <f>AVERAGE(X5:AB5)</f>
        <v>2.5</v>
      </c>
    </row>
    <row r="6" spans="1:29" ht="15.75" thickBot="1" x14ac:dyDescent="0.3">
      <c r="A6" s="346"/>
      <c r="B6" s="62"/>
      <c r="C6" s="63" t="s">
        <v>123</v>
      </c>
      <c r="D6" s="50">
        <f>AVERAGE(D7:D15)</f>
        <v>0.5154842613359808</v>
      </c>
      <c r="E6" s="347"/>
      <c r="F6" s="146" t="str">
        <f t="shared" si="0"/>
        <v>B</v>
      </c>
      <c r="G6" s="44">
        <f>AVERAGE(G7:G15)</f>
        <v>33130.416571324575</v>
      </c>
      <c r="H6" s="139">
        <f>AVERAGE(H7:H15)</f>
        <v>0.29216869360958875</v>
      </c>
      <c r="I6" s="139"/>
      <c r="J6" s="40" t="str">
        <f t="shared" si="1"/>
        <v>B</v>
      </c>
      <c r="K6" s="44">
        <f>AVERAGE(K7:K15)</f>
        <v>78128.610589255986</v>
      </c>
      <c r="L6" s="140">
        <f>AVERAGE(L7:L15)</f>
        <v>0.27533671188487724</v>
      </c>
      <c r="M6" s="139"/>
      <c r="N6" s="149" t="str">
        <f t="shared" si="2"/>
        <v>B</v>
      </c>
      <c r="O6" s="39">
        <f>AVERAGE(O7:O15)</f>
        <v>5704.8714044798844</v>
      </c>
      <c r="P6" s="139">
        <f>AVERAGE(P7:P15)</f>
        <v>0.10992970611887759</v>
      </c>
      <c r="Q6" s="139"/>
      <c r="R6" s="35" t="str">
        <f t="shared" si="3"/>
        <v>B</v>
      </c>
      <c r="S6" s="44">
        <f>AVERAGE(S7:S15)</f>
        <v>665988.60651785205</v>
      </c>
      <c r="T6" s="139">
        <f>AVERAGE(T7:T15)</f>
        <v>0.72409447460747467</v>
      </c>
      <c r="U6" s="348"/>
      <c r="V6" s="40" t="str">
        <f t="shared" si="4"/>
        <v>B</v>
      </c>
      <c r="W6" s="92" t="str">
        <f t="shared" ref="W6:W70" si="5">IF(AC6&gt;=3.5,"A",IF(AC6&gt;=2.5,"B",IF(AC6&gt;=1.5,"C","D")))</f>
        <v>B</v>
      </c>
      <c r="X6" s="142">
        <f t="shared" ref="X6:X70" si="6">IF(F6="A",4.2,IF(F6="B",2.5,IF(F6="C",2,1)))</f>
        <v>2.5</v>
      </c>
      <c r="Y6" s="143">
        <f t="shared" ref="Y6:Y70" si="7">IF(J6="A",4.2,IF(J6="B",2.5,IF(J6="C",2,1)))</f>
        <v>2.5</v>
      </c>
      <c r="Z6" s="143">
        <f t="shared" ref="Z6:Z70" si="8">IF(N6="A",4.2,IF(N6="B",2.5,IF(N6="C",2,1)))</f>
        <v>2.5</v>
      </c>
      <c r="AA6" s="143">
        <f t="shared" ref="AA6:AA70" si="9">IF(R6="A",4.2,IF(R6="B",2.5,IF(R6="C",2,1)))</f>
        <v>2.5</v>
      </c>
      <c r="AB6" s="143">
        <f t="shared" ref="AB6:AB70" si="10">IF(V6="A",4.2,IF(V6="B",2.5,IF(V6="C",2,1)))</f>
        <v>2.5</v>
      </c>
      <c r="AC6" s="144">
        <f t="shared" ref="AC6:AC70" si="11">AVERAGE(X6:AB6)</f>
        <v>2.5</v>
      </c>
    </row>
    <row r="7" spans="1:29" x14ac:dyDescent="0.25">
      <c r="A7" s="74">
        <v>1</v>
      </c>
      <c r="B7" s="13">
        <v>10003</v>
      </c>
      <c r="C7" s="164" t="s">
        <v>42</v>
      </c>
      <c r="D7" s="349">
        <f>'2023-2024 исходные'!F7</f>
        <v>0.59870774168332952</v>
      </c>
      <c r="E7" s="350">
        <f t="shared" ref="E7:E15" si="12">$D$124</f>
        <v>0.50341346766864925</v>
      </c>
      <c r="F7" s="145" t="str">
        <f t="shared" si="0"/>
        <v>B</v>
      </c>
      <c r="G7" s="351">
        <f>'2023-2024 исходные'!I7</f>
        <v>47496.224066390045</v>
      </c>
      <c r="H7" s="350">
        <f t="shared" ref="H7:H15" si="13">G7/$G$125</f>
        <v>0.41885708581389819</v>
      </c>
      <c r="I7" s="350">
        <f t="shared" ref="I7:I15" si="14">$H$124</f>
        <v>0.23407396093152893</v>
      </c>
      <c r="J7" s="47" t="str">
        <f t="shared" si="1"/>
        <v>B</v>
      </c>
      <c r="K7" s="352">
        <f>'2023-2024 исходные'!L7</f>
        <v>207530.28597510373</v>
      </c>
      <c r="L7" s="353">
        <f t="shared" ref="L7:L15" si="15">K7/$K$125</f>
        <v>0.73136724339458714</v>
      </c>
      <c r="M7" s="350">
        <f t="shared" ref="M7:M15" si="16">$L$124</f>
        <v>0.24662367207624272</v>
      </c>
      <c r="N7" s="151" t="str">
        <f t="shared" si="2"/>
        <v>A</v>
      </c>
      <c r="O7" s="354">
        <f>'2023-2024 исходные'!P7</f>
        <v>24678.35062240664</v>
      </c>
      <c r="P7" s="350">
        <f t="shared" ref="P7:P15" si="17">O7/$O$125</f>
        <v>0.47553812155860797</v>
      </c>
      <c r="Q7" s="350">
        <f t="shared" ref="Q7:Q15" si="18">$P$124</f>
        <v>9.1517861772697676E-2</v>
      </c>
      <c r="R7" s="36" t="str">
        <f t="shared" si="3"/>
        <v>B</v>
      </c>
      <c r="S7" s="355">
        <f>'2023-2024 исходные'!S7</f>
        <v>701546.04190476192</v>
      </c>
      <c r="T7" s="356">
        <f t="shared" ref="T7:T15" si="19">S7/$S$125</f>
        <v>0.76275420878745204</v>
      </c>
      <c r="U7" s="356">
        <f t="shared" ref="U7:U15" si="20">$T$124</f>
        <v>0.70231944832141757</v>
      </c>
      <c r="V7" s="59" t="str">
        <f t="shared" si="4"/>
        <v>B</v>
      </c>
      <c r="W7" s="94" t="str">
        <f>IF(AC7&gt;=3.5,"A",IF(AC7&gt;=2.5,"B",IF(AC7&gt;=1.5,"C","D")))</f>
        <v>B</v>
      </c>
      <c r="X7" s="105">
        <f>IF(F7="A",4.2,IF(F7="B",2.5,IF(F7="C",2,1)))</f>
        <v>2.5</v>
      </c>
      <c r="Y7" s="87">
        <f>IF(J7="A",4.2,IF(J7="B",2.5,IF(J7="C",2,1)))</f>
        <v>2.5</v>
      </c>
      <c r="Z7" s="87">
        <f>IF(N7="A",4.2,IF(N7="B",2.5,IF(N7="C",2,1)))</f>
        <v>4.2</v>
      </c>
      <c r="AA7" s="87">
        <f>IF(R7="A",4.2,IF(R7="B",2.5,IF(R7="C",2,1)))</f>
        <v>2.5</v>
      </c>
      <c r="AB7" s="87">
        <f>IF(V7="A",4.2,IF(V7="B",2.5,IF(V7="C",2,1)))</f>
        <v>2.5</v>
      </c>
      <c r="AC7" s="106">
        <f>AVERAGE(X7:AB7)</f>
        <v>2.84</v>
      </c>
    </row>
    <row r="8" spans="1:29" x14ac:dyDescent="0.25">
      <c r="A8" s="74">
        <v>2</v>
      </c>
      <c r="B8" s="13">
        <v>10002</v>
      </c>
      <c r="C8" s="164" t="s">
        <v>160</v>
      </c>
      <c r="D8" s="349">
        <f>'2023-2024 исходные'!F8</f>
        <v>0.67030638031430057</v>
      </c>
      <c r="E8" s="350">
        <f t="shared" si="12"/>
        <v>0.50341346766864925</v>
      </c>
      <c r="F8" s="145" t="str">
        <f t="shared" si="0"/>
        <v>B</v>
      </c>
      <c r="G8" s="351">
        <f>'2023-2024 исходные'!I8</f>
        <v>21430.495382031906</v>
      </c>
      <c r="H8" s="350">
        <f t="shared" si="13"/>
        <v>0.18899007278387073</v>
      </c>
      <c r="I8" s="350">
        <f t="shared" si="14"/>
        <v>0.23407396093152893</v>
      </c>
      <c r="J8" s="47" t="str">
        <f t="shared" si="1"/>
        <v>C</v>
      </c>
      <c r="K8" s="352">
        <f>'2023-2024 исходные'!L8</f>
        <v>64444.629000839632</v>
      </c>
      <c r="L8" s="353">
        <f t="shared" si="15"/>
        <v>0.22711234865057334</v>
      </c>
      <c r="M8" s="350">
        <f t="shared" si="16"/>
        <v>0.24662367207624272</v>
      </c>
      <c r="N8" s="52" t="str">
        <f t="shared" si="2"/>
        <v>C</v>
      </c>
      <c r="O8" s="354">
        <f>'2023-2024 исходные'!P8</f>
        <v>3211.2172040302266</v>
      </c>
      <c r="P8" s="350">
        <f t="shared" si="17"/>
        <v>6.1878373497730135E-2</v>
      </c>
      <c r="Q8" s="350">
        <f t="shared" si="18"/>
        <v>9.1517861772697676E-2</v>
      </c>
      <c r="R8" s="36" t="str">
        <f t="shared" si="3"/>
        <v>C</v>
      </c>
      <c r="S8" s="357">
        <f>'2023-2024 исходные'!S8</f>
        <v>626752.38724999991</v>
      </c>
      <c r="T8" s="356">
        <f t="shared" si="19"/>
        <v>0.68143499169997312</v>
      </c>
      <c r="U8" s="356">
        <f t="shared" si="20"/>
        <v>0.70231944832141757</v>
      </c>
      <c r="V8" s="52" t="str">
        <f t="shared" si="4"/>
        <v>C</v>
      </c>
      <c r="W8" s="86" t="str">
        <f>IF(AC8&gt;=3.5,"A",IF(AC8&gt;=2.5,"B",IF(AC8&gt;=1.5,"C","D")))</f>
        <v>C</v>
      </c>
      <c r="X8" s="105">
        <f>IF(F8="A",4.2,IF(F8="B",2.5,IF(F8="C",2,1)))</f>
        <v>2.5</v>
      </c>
      <c r="Y8" s="87">
        <f>IF(J8="A",4.2,IF(J8="B",2.5,IF(J8="C",2,1)))</f>
        <v>2</v>
      </c>
      <c r="Z8" s="87">
        <f>IF(N8="A",4.2,IF(N8="B",2.5,IF(N8="C",2,1)))</f>
        <v>2</v>
      </c>
      <c r="AA8" s="87">
        <f>IF(R8="A",4.2,IF(R8="B",2.5,IF(R8="C",2,1)))</f>
        <v>2</v>
      </c>
      <c r="AB8" s="87">
        <f>IF(V8="A",4.2,IF(V8="B",2.5,IF(V8="C",2,1)))</f>
        <v>2</v>
      </c>
      <c r="AC8" s="106">
        <f>AVERAGE(X8:AB8)</f>
        <v>2.1</v>
      </c>
    </row>
    <row r="9" spans="1:29" x14ac:dyDescent="0.25">
      <c r="A9" s="74">
        <v>3</v>
      </c>
      <c r="B9" s="13">
        <v>10090</v>
      </c>
      <c r="C9" s="164" t="s">
        <v>44</v>
      </c>
      <c r="D9" s="349">
        <f>'2023-2024 исходные'!F9</f>
        <v>0.86182725130252413</v>
      </c>
      <c r="E9" s="350">
        <f t="shared" si="12"/>
        <v>0.50341346766864925</v>
      </c>
      <c r="F9" s="145" t="str">
        <f t="shared" si="0"/>
        <v>A</v>
      </c>
      <c r="G9" s="351">
        <f>'2023-2024 исходные'!I9</f>
        <v>31657.795321637426</v>
      </c>
      <c r="H9" s="350">
        <f t="shared" si="13"/>
        <v>0.27918202241043427</v>
      </c>
      <c r="I9" s="350">
        <f t="shared" si="14"/>
        <v>0.23407396093152893</v>
      </c>
      <c r="J9" s="47" t="str">
        <f t="shared" si="1"/>
        <v>B</v>
      </c>
      <c r="K9" s="352">
        <f>'2023-2024 исходные'!L9</f>
        <v>57937.005327485378</v>
      </c>
      <c r="L9" s="353">
        <f t="shared" si="15"/>
        <v>0.20417852593324029</v>
      </c>
      <c r="M9" s="350">
        <f t="shared" si="16"/>
        <v>0.24662367207624272</v>
      </c>
      <c r="N9" s="52" t="str">
        <f t="shared" si="2"/>
        <v>C</v>
      </c>
      <c r="O9" s="354">
        <f>'2023-2024 исходные'!P9</f>
        <v>3058.6811578947368</v>
      </c>
      <c r="P9" s="350">
        <f t="shared" si="17"/>
        <v>5.8939088536627895E-2</v>
      </c>
      <c r="Q9" s="350">
        <f t="shared" si="18"/>
        <v>9.1517861772697676E-2</v>
      </c>
      <c r="R9" s="36" t="str">
        <f t="shared" si="3"/>
        <v>C</v>
      </c>
      <c r="S9" s="357">
        <f>'2023-2024 исходные'!S9</f>
        <v>676031.97806451609</v>
      </c>
      <c r="T9" s="356">
        <f t="shared" si="19"/>
        <v>0.73501410562247527</v>
      </c>
      <c r="U9" s="356">
        <f t="shared" si="20"/>
        <v>0.70231944832141757</v>
      </c>
      <c r="V9" s="52" t="str">
        <f t="shared" si="4"/>
        <v>B</v>
      </c>
      <c r="W9" s="93" t="str">
        <f>IF(AC9&gt;=3.5,"A",IF(AC9&gt;=2.5,"B",IF(AC9&gt;=1.5,"C","D")))</f>
        <v>B</v>
      </c>
      <c r="X9" s="105">
        <f>IF(F9="A",4.2,IF(F9="B",2.5,IF(F9="C",2,1)))</f>
        <v>4.2</v>
      </c>
      <c r="Y9" s="87">
        <f>IF(J9="A",4.2,IF(J9="B",2.5,IF(J9="C",2,1)))</f>
        <v>2.5</v>
      </c>
      <c r="Z9" s="87">
        <f>IF(N9="A",4.2,IF(N9="B",2.5,IF(N9="C",2,1)))</f>
        <v>2</v>
      </c>
      <c r="AA9" s="87">
        <f>IF(R9="A",4.2,IF(R9="B",2.5,IF(R9="C",2,1)))</f>
        <v>2</v>
      </c>
      <c r="AB9" s="87">
        <f>IF(V9="A",4.2,IF(V9="B",2.5,IF(V9="C",2,1)))</f>
        <v>2.5</v>
      </c>
      <c r="AC9" s="106">
        <f>AVERAGE(X9:AB9)</f>
        <v>2.6399999999999997</v>
      </c>
    </row>
    <row r="10" spans="1:29" x14ac:dyDescent="0.25">
      <c r="A10" s="74">
        <v>4</v>
      </c>
      <c r="B10" s="13">
        <v>10004</v>
      </c>
      <c r="C10" s="165" t="s">
        <v>43</v>
      </c>
      <c r="D10" s="349">
        <f>'2023-2024 исходные'!F10</f>
        <v>0.56624057477449319</v>
      </c>
      <c r="E10" s="350">
        <f t="shared" si="12"/>
        <v>0.50341346766864925</v>
      </c>
      <c r="F10" s="145" t="str">
        <f t="shared" si="0"/>
        <v>B</v>
      </c>
      <c r="G10" s="351">
        <f>'2023-2024 исходные'!I10</f>
        <v>26437.412844036699</v>
      </c>
      <c r="H10" s="350">
        <f t="shared" si="13"/>
        <v>0.23314480083371764</v>
      </c>
      <c r="I10" s="350">
        <f t="shared" si="14"/>
        <v>0.23407396093152893</v>
      </c>
      <c r="J10" s="47" t="str">
        <f t="shared" si="1"/>
        <v>C</v>
      </c>
      <c r="K10" s="352">
        <f>'2023-2024 исходные'!L10</f>
        <v>70751.70069724771</v>
      </c>
      <c r="L10" s="353">
        <f t="shared" si="15"/>
        <v>0.24933939671163258</v>
      </c>
      <c r="M10" s="350">
        <f t="shared" si="16"/>
        <v>0.24662367207624272</v>
      </c>
      <c r="N10" s="52" t="str">
        <f t="shared" si="2"/>
        <v>B</v>
      </c>
      <c r="O10" s="354">
        <f>'2023-2024 исходные'!P10</f>
        <v>5485.8680061162086</v>
      </c>
      <c r="P10" s="350">
        <f t="shared" si="17"/>
        <v>0.10570963216554555</v>
      </c>
      <c r="Q10" s="350">
        <f t="shared" si="18"/>
        <v>9.1517861772697676E-2</v>
      </c>
      <c r="R10" s="36" t="str">
        <f t="shared" si="3"/>
        <v>B</v>
      </c>
      <c r="S10" s="357">
        <f>'2023-2024 исходные'!S10</f>
        <v>752419.69605769229</v>
      </c>
      <c r="T10" s="356">
        <f t="shared" si="19"/>
        <v>0.81806646415445294</v>
      </c>
      <c r="U10" s="356">
        <f t="shared" si="20"/>
        <v>0.70231944832141757</v>
      </c>
      <c r="V10" s="52" t="str">
        <f t="shared" si="4"/>
        <v>B</v>
      </c>
      <c r="W10" s="93" t="str">
        <f t="shared" si="5"/>
        <v>C</v>
      </c>
      <c r="X10" s="105">
        <f t="shared" si="6"/>
        <v>2.5</v>
      </c>
      <c r="Y10" s="87">
        <f t="shared" si="7"/>
        <v>2</v>
      </c>
      <c r="Z10" s="87">
        <f t="shared" si="8"/>
        <v>2.5</v>
      </c>
      <c r="AA10" s="87">
        <f t="shared" si="9"/>
        <v>2.5</v>
      </c>
      <c r="AB10" s="87">
        <f t="shared" si="10"/>
        <v>2.5</v>
      </c>
      <c r="AC10" s="106">
        <f t="shared" si="11"/>
        <v>2.4</v>
      </c>
    </row>
    <row r="11" spans="1:29" x14ac:dyDescent="0.25">
      <c r="A11" s="74">
        <v>5</v>
      </c>
      <c r="B11" s="16">
        <v>10001</v>
      </c>
      <c r="C11" s="164" t="s">
        <v>207</v>
      </c>
      <c r="D11" s="358">
        <f>'2023-2024 исходные'!F11</f>
        <v>1.9356165296655972E-2</v>
      </c>
      <c r="E11" s="359">
        <f t="shared" si="12"/>
        <v>0.50341346766864925</v>
      </c>
      <c r="F11" s="148" t="str">
        <f t="shared" si="0"/>
        <v>D</v>
      </c>
      <c r="G11" s="360">
        <f>'2023-2024 исходные'!I11</f>
        <v>17256.973684210527</v>
      </c>
      <c r="H11" s="359">
        <f t="shared" si="13"/>
        <v>0.15218484941522914</v>
      </c>
      <c r="I11" s="359">
        <f t="shared" si="14"/>
        <v>0.23407396093152893</v>
      </c>
      <c r="J11" s="46" t="str">
        <f t="shared" si="1"/>
        <v>C</v>
      </c>
      <c r="K11" s="361">
        <f>'2023-2024 исходные'!L11</f>
        <v>55363.515986842103</v>
      </c>
      <c r="L11" s="362">
        <f t="shared" si="15"/>
        <v>0.19510917108641365</v>
      </c>
      <c r="M11" s="359">
        <f t="shared" si="16"/>
        <v>0.24662367207624272</v>
      </c>
      <c r="N11" s="41" t="str">
        <f t="shared" si="2"/>
        <v>C</v>
      </c>
      <c r="O11" s="363">
        <f>'2023-2024 исходные'!P11</f>
        <v>3155.9127960526312</v>
      </c>
      <c r="P11" s="359">
        <f t="shared" si="17"/>
        <v>6.0812688246476017E-2</v>
      </c>
      <c r="Q11" s="359">
        <f t="shared" si="18"/>
        <v>9.1517861772697676E-2</v>
      </c>
      <c r="R11" s="38" t="str">
        <f t="shared" si="3"/>
        <v>C</v>
      </c>
      <c r="S11" s="364">
        <f>'2023-2024 исходные'!S11</f>
        <v>549513.93517241371</v>
      </c>
      <c r="T11" s="365">
        <f t="shared" si="19"/>
        <v>0.59745767462688415</v>
      </c>
      <c r="U11" s="365">
        <f t="shared" si="20"/>
        <v>0.70231944832141757</v>
      </c>
      <c r="V11" s="41" t="str">
        <f t="shared" si="4"/>
        <v>C</v>
      </c>
      <c r="W11" s="93" t="str">
        <f>IF(AC11&gt;=3.5,"A",IF(AC11&gt;=2.5,"B",IF(AC11&gt;=1.5,"C","D")))</f>
        <v>C</v>
      </c>
      <c r="X11" s="103">
        <f>IF(F11="A",4.2,IF(F11="B",2.5,IF(F11="C",2,1)))</f>
        <v>1</v>
      </c>
      <c r="Y11" s="88">
        <f>IF(J11="A",4.2,IF(J11="B",2.5,IF(J11="C",2,1)))</f>
        <v>2</v>
      </c>
      <c r="Z11" s="88">
        <f>IF(N11="A",4.2,IF(N11="B",2.5,IF(N11="C",2,1)))</f>
        <v>2</v>
      </c>
      <c r="AA11" s="88">
        <f>IF(R11="A",4.2,IF(R11="B",2.5,IF(R11="C",2,1)))</f>
        <v>2</v>
      </c>
      <c r="AB11" s="88">
        <f>IF(V11="A",4.2,IF(V11="B",2.5,IF(V11="C",2,1)))</f>
        <v>2</v>
      </c>
      <c r="AC11" s="104">
        <f>AVERAGE(X11:AB11)</f>
        <v>1.8</v>
      </c>
    </row>
    <row r="12" spans="1:29" x14ac:dyDescent="0.25">
      <c r="A12" s="74">
        <v>6</v>
      </c>
      <c r="B12" s="13">
        <v>10120</v>
      </c>
      <c r="C12" s="164" t="s">
        <v>161</v>
      </c>
      <c r="D12" s="349">
        <f>'2023-2024 исходные'!F12</f>
        <v>0.44137744836923531</v>
      </c>
      <c r="E12" s="350">
        <f t="shared" si="12"/>
        <v>0.50341346766864925</v>
      </c>
      <c r="F12" s="145" t="str">
        <f t="shared" si="0"/>
        <v>C</v>
      </c>
      <c r="G12" s="351">
        <f>'2023-2024 исходные'!I12</f>
        <v>25910.607329842933</v>
      </c>
      <c r="H12" s="350">
        <f t="shared" si="13"/>
        <v>0.22849903736929023</v>
      </c>
      <c r="I12" s="350">
        <f t="shared" si="14"/>
        <v>0.23407396093152893</v>
      </c>
      <c r="J12" s="47" t="str">
        <f t="shared" si="1"/>
        <v>C</v>
      </c>
      <c r="K12" s="352">
        <f>'2023-2024 исходные'!L12</f>
        <v>62014.372816753923</v>
      </c>
      <c r="L12" s="353">
        <f t="shared" si="15"/>
        <v>0.21854776850871088</v>
      </c>
      <c r="M12" s="350">
        <f t="shared" si="16"/>
        <v>0.24662367207624272</v>
      </c>
      <c r="N12" s="52" t="str">
        <f t="shared" si="2"/>
        <v>C</v>
      </c>
      <c r="O12" s="354">
        <f>'2023-2024 исходные'!P12</f>
        <v>3129.6449738219899</v>
      </c>
      <c r="P12" s="350">
        <f t="shared" si="17"/>
        <v>6.0306521889083677E-2</v>
      </c>
      <c r="Q12" s="350">
        <f t="shared" si="18"/>
        <v>9.1517861772697676E-2</v>
      </c>
      <c r="R12" s="36" t="str">
        <f t="shared" si="3"/>
        <v>C</v>
      </c>
      <c r="S12" s="357">
        <f>'2023-2024 исходные'!S12</f>
        <v>671998.74877192976</v>
      </c>
      <c r="T12" s="356">
        <f t="shared" si="19"/>
        <v>0.7306289869928092</v>
      </c>
      <c r="U12" s="356">
        <f t="shared" si="20"/>
        <v>0.70231944832141757</v>
      </c>
      <c r="V12" s="52" t="str">
        <f t="shared" si="4"/>
        <v>B</v>
      </c>
      <c r="W12" s="93" t="str">
        <f t="shared" si="5"/>
        <v>C</v>
      </c>
      <c r="X12" s="105">
        <f t="shared" si="6"/>
        <v>2</v>
      </c>
      <c r="Y12" s="87">
        <f t="shared" si="7"/>
        <v>2</v>
      </c>
      <c r="Z12" s="87">
        <f t="shared" si="8"/>
        <v>2</v>
      </c>
      <c r="AA12" s="87">
        <f t="shared" si="9"/>
        <v>2</v>
      </c>
      <c r="AB12" s="87">
        <f t="shared" si="10"/>
        <v>2.5</v>
      </c>
      <c r="AC12" s="106">
        <f t="shared" si="11"/>
        <v>2.1</v>
      </c>
    </row>
    <row r="13" spans="1:29" x14ac:dyDescent="0.25">
      <c r="A13" s="74">
        <v>7</v>
      </c>
      <c r="B13" s="13">
        <v>10190</v>
      </c>
      <c r="C13" s="164" t="s">
        <v>162</v>
      </c>
      <c r="D13" s="349">
        <f>'2023-2024 исходные'!F13</f>
        <v>0.55261754849621791</v>
      </c>
      <c r="E13" s="350">
        <f t="shared" si="12"/>
        <v>0.50341346766864925</v>
      </c>
      <c r="F13" s="145" t="str">
        <f t="shared" si="0"/>
        <v>B</v>
      </c>
      <c r="G13" s="351">
        <f>'2023-2024 исходные'!I13</f>
        <v>21632.34670704012</v>
      </c>
      <c r="H13" s="350">
        <f t="shared" si="13"/>
        <v>0.19077014813559626</v>
      </c>
      <c r="I13" s="350">
        <f t="shared" si="14"/>
        <v>0.23407396093152893</v>
      </c>
      <c r="J13" s="47" t="str">
        <f t="shared" si="1"/>
        <v>C</v>
      </c>
      <c r="K13" s="352">
        <f>'2023-2024 исходные'!L13</f>
        <v>62698.152028766082</v>
      </c>
      <c r="L13" s="353">
        <f t="shared" si="15"/>
        <v>0.22095750699593991</v>
      </c>
      <c r="M13" s="350">
        <f t="shared" si="16"/>
        <v>0.24662367207624272</v>
      </c>
      <c r="N13" s="52" t="str">
        <f t="shared" si="2"/>
        <v>C</v>
      </c>
      <c r="O13" s="354">
        <f>'2023-2024 исходные'!P13</f>
        <v>2777.1943906131719</v>
      </c>
      <c r="P13" s="350">
        <f t="shared" si="17"/>
        <v>5.3514994738594862E-2</v>
      </c>
      <c r="Q13" s="350">
        <f t="shared" si="18"/>
        <v>9.1517861772697676E-2</v>
      </c>
      <c r="R13" s="36" t="str">
        <f t="shared" si="3"/>
        <v>C</v>
      </c>
      <c r="S13" s="357">
        <f>'2023-2024 исходные'!S13</f>
        <v>598582.3203448276</v>
      </c>
      <c r="T13" s="356">
        <f t="shared" si="19"/>
        <v>0.65080715573441694</v>
      </c>
      <c r="U13" s="356">
        <f t="shared" si="20"/>
        <v>0.70231944832141757</v>
      </c>
      <c r="V13" s="52" t="str">
        <f t="shared" si="4"/>
        <v>C</v>
      </c>
      <c r="W13" s="93" t="str">
        <f t="shared" si="5"/>
        <v>C</v>
      </c>
      <c r="X13" s="105">
        <f t="shared" si="6"/>
        <v>2.5</v>
      </c>
      <c r="Y13" s="87">
        <f t="shared" si="7"/>
        <v>2</v>
      </c>
      <c r="Z13" s="87">
        <f t="shared" si="8"/>
        <v>2</v>
      </c>
      <c r="AA13" s="87">
        <f t="shared" si="9"/>
        <v>2</v>
      </c>
      <c r="AB13" s="87">
        <f t="shared" si="10"/>
        <v>2</v>
      </c>
      <c r="AC13" s="106">
        <f t="shared" si="11"/>
        <v>2.1</v>
      </c>
    </row>
    <row r="14" spans="1:29" x14ac:dyDescent="0.25">
      <c r="A14" s="74">
        <v>8</v>
      </c>
      <c r="B14" s="13">
        <v>10320</v>
      </c>
      <c r="C14" s="164" t="s">
        <v>41</v>
      </c>
      <c r="D14" s="349">
        <f>'2023-2024 исходные'!F14</f>
        <v>0.55678603864888299</v>
      </c>
      <c r="E14" s="350">
        <f t="shared" si="12"/>
        <v>0.50341346766864925</v>
      </c>
      <c r="F14" s="145" t="str">
        <f t="shared" si="0"/>
        <v>B</v>
      </c>
      <c r="G14" s="351">
        <f>'2023-2024 исходные'!I14</f>
        <v>20079.317535545022</v>
      </c>
      <c r="H14" s="350">
        <f t="shared" si="13"/>
        <v>0.17707437998259221</v>
      </c>
      <c r="I14" s="350">
        <f t="shared" si="14"/>
        <v>0.23407396093152893</v>
      </c>
      <c r="J14" s="47" t="str">
        <f t="shared" si="1"/>
        <v>C</v>
      </c>
      <c r="K14" s="352">
        <f>'2023-2024 исходные'!L14</f>
        <v>57967.99934597157</v>
      </c>
      <c r="L14" s="353">
        <f t="shared" si="15"/>
        <v>0.20428775341180064</v>
      </c>
      <c r="M14" s="350">
        <f t="shared" si="16"/>
        <v>0.24662367207624272</v>
      </c>
      <c r="N14" s="52" t="str">
        <f t="shared" si="2"/>
        <v>C</v>
      </c>
      <c r="O14" s="354">
        <f>'2023-2024 исходные'!P14</f>
        <v>2746.0962464454979</v>
      </c>
      <c r="P14" s="350">
        <f t="shared" si="17"/>
        <v>5.2915750758001305E-2</v>
      </c>
      <c r="Q14" s="350">
        <f t="shared" si="18"/>
        <v>9.1517861772697676E-2</v>
      </c>
      <c r="R14" s="36" t="str">
        <f t="shared" si="3"/>
        <v>C</v>
      </c>
      <c r="S14" s="357">
        <f>'2023-2024 исходные'!S14</f>
        <v>581559.61776119401</v>
      </c>
      <c r="T14" s="356">
        <f t="shared" si="19"/>
        <v>0.63229926421335514</v>
      </c>
      <c r="U14" s="356">
        <f t="shared" si="20"/>
        <v>0.70231944832141757</v>
      </c>
      <c r="V14" s="52" t="str">
        <f t="shared" si="4"/>
        <v>C</v>
      </c>
      <c r="W14" s="93" t="str">
        <f t="shared" si="5"/>
        <v>C</v>
      </c>
      <c r="X14" s="105">
        <f t="shared" si="6"/>
        <v>2.5</v>
      </c>
      <c r="Y14" s="87">
        <f t="shared" si="7"/>
        <v>2</v>
      </c>
      <c r="Z14" s="87">
        <f t="shared" si="8"/>
        <v>2</v>
      </c>
      <c r="AA14" s="87">
        <f t="shared" si="9"/>
        <v>2</v>
      </c>
      <c r="AB14" s="87">
        <f t="shared" si="10"/>
        <v>2</v>
      </c>
      <c r="AC14" s="106">
        <f t="shared" si="11"/>
        <v>2.1</v>
      </c>
    </row>
    <row r="15" spans="1:29" ht="15.75" thickBot="1" x14ac:dyDescent="0.3">
      <c r="A15" s="127">
        <v>9</v>
      </c>
      <c r="B15" s="13">
        <v>10860</v>
      </c>
      <c r="C15" s="165" t="s">
        <v>131</v>
      </c>
      <c r="D15" s="349">
        <f>'2023-2024 исходные'!F15</f>
        <v>0.37213920313818893</v>
      </c>
      <c r="E15" s="350">
        <f t="shared" si="12"/>
        <v>0.50341346766864925</v>
      </c>
      <c r="F15" s="145" t="str">
        <f t="shared" si="0"/>
        <v>C</v>
      </c>
      <c r="G15" s="351">
        <f>'2023-2024 исходные'!I15</f>
        <v>86272.576271186437</v>
      </c>
      <c r="H15" s="350">
        <f t="shared" si="13"/>
        <v>0.76081584574167027</v>
      </c>
      <c r="I15" s="350">
        <f t="shared" si="14"/>
        <v>0.23407396093152893</v>
      </c>
      <c r="J15" s="47" t="str">
        <f t="shared" si="1"/>
        <v>A</v>
      </c>
      <c r="K15" s="352">
        <f>'2023-2024 исходные'!L15</f>
        <v>64449.83412429379</v>
      </c>
      <c r="L15" s="353">
        <f t="shared" si="15"/>
        <v>0.2271306922709963</v>
      </c>
      <c r="M15" s="350">
        <f t="shared" si="16"/>
        <v>0.24662367207624272</v>
      </c>
      <c r="N15" s="52" t="str">
        <f t="shared" si="2"/>
        <v>C</v>
      </c>
      <c r="O15" s="354">
        <f>'2023-2024 исходные'!P15</f>
        <v>3100.8772429378528</v>
      </c>
      <c r="P15" s="350">
        <f t="shared" si="17"/>
        <v>5.9752183679230818E-2</v>
      </c>
      <c r="Q15" s="350">
        <f t="shared" si="18"/>
        <v>9.1517861772697676E-2</v>
      </c>
      <c r="R15" s="36" t="str">
        <f t="shared" si="3"/>
        <v>C</v>
      </c>
      <c r="S15" s="357">
        <f>'2023-2024 исходные'!S15</f>
        <v>835492.73333333328</v>
      </c>
      <c r="T15" s="356">
        <f t="shared" si="19"/>
        <v>0.90838741963545333</v>
      </c>
      <c r="U15" s="356">
        <f t="shared" si="20"/>
        <v>0.70231944832141757</v>
      </c>
      <c r="V15" s="52" t="str">
        <f t="shared" si="4"/>
        <v>A</v>
      </c>
      <c r="W15" s="93" t="str">
        <f t="shared" si="5"/>
        <v>B</v>
      </c>
      <c r="X15" s="101">
        <f t="shared" si="6"/>
        <v>2</v>
      </c>
      <c r="Y15" s="89">
        <f t="shared" si="7"/>
        <v>4.2</v>
      </c>
      <c r="Z15" s="89">
        <f t="shared" si="8"/>
        <v>2</v>
      </c>
      <c r="AA15" s="89">
        <f t="shared" si="9"/>
        <v>2</v>
      </c>
      <c r="AB15" s="89">
        <f t="shared" si="10"/>
        <v>4.2</v>
      </c>
      <c r="AC15" s="102">
        <f t="shared" si="11"/>
        <v>2.88</v>
      </c>
    </row>
    <row r="16" spans="1:29" ht="15.75" thickBot="1" x14ac:dyDescent="0.3">
      <c r="A16" s="366"/>
      <c r="B16" s="62"/>
      <c r="C16" s="63" t="s">
        <v>124</v>
      </c>
      <c r="D16" s="50">
        <f>AVERAGE(D17:D28)</f>
        <v>0.38817454249284206</v>
      </c>
      <c r="E16" s="347"/>
      <c r="F16" s="146" t="str">
        <f t="shared" si="0"/>
        <v>C</v>
      </c>
      <c r="G16" s="44">
        <f>AVERAGE(G17:G28)</f>
        <v>25684.983728661395</v>
      </c>
      <c r="H16" s="139">
        <f>AVERAGE(H17:H28)</f>
        <v>0.22650932037726915</v>
      </c>
      <c r="I16" s="139"/>
      <c r="J16" s="40" t="str">
        <f t="shared" si="1"/>
        <v>C</v>
      </c>
      <c r="K16" s="44">
        <f>AVERAGE(K17:K28)</f>
        <v>77720.786726776496</v>
      </c>
      <c r="L16" s="140">
        <f>AVERAGE(L17:L28)</f>
        <v>0.27389948062636127</v>
      </c>
      <c r="M16" s="139"/>
      <c r="N16" s="40" t="str">
        <f t="shared" si="2"/>
        <v>B</v>
      </c>
      <c r="O16" s="39">
        <f>AVERAGE(O17:O28)</f>
        <v>3924.4491704627376</v>
      </c>
      <c r="P16" s="139">
        <f>AVERAGE(P17:P28)</f>
        <v>7.5621957691923439E-2</v>
      </c>
      <c r="Q16" s="139"/>
      <c r="R16" s="35" t="str">
        <f t="shared" si="3"/>
        <v>C</v>
      </c>
      <c r="S16" s="44">
        <f>AVERAGE(S17:S28)</f>
        <v>646343.89670314337</v>
      </c>
      <c r="T16" s="139">
        <f>AVERAGE(T17:T28)</f>
        <v>0.70273581217258441</v>
      </c>
      <c r="U16" s="348"/>
      <c r="V16" s="40" t="str">
        <f t="shared" si="4"/>
        <v>B</v>
      </c>
      <c r="W16" s="92" t="str">
        <f t="shared" si="5"/>
        <v>C</v>
      </c>
      <c r="X16" s="142">
        <f t="shared" si="6"/>
        <v>2</v>
      </c>
      <c r="Y16" s="143">
        <f t="shared" si="7"/>
        <v>2</v>
      </c>
      <c r="Z16" s="143">
        <f t="shared" si="8"/>
        <v>2.5</v>
      </c>
      <c r="AA16" s="143">
        <f t="shared" si="9"/>
        <v>2</v>
      </c>
      <c r="AB16" s="143">
        <f t="shared" si="10"/>
        <v>2.5</v>
      </c>
      <c r="AC16" s="144">
        <f t="shared" si="11"/>
        <v>2.2000000000000002</v>
      </c>
    </row>
    <row r="17" spans="1:29" x14ac:dyDescent="0.25">
      <c r="A17" s="74">
        <v>1</v>
      </c>
      <c r="B17" s="12">
        <v>20040</v>
      </c>
      <c r="C17" s="166" t="s">
        <v>45</v>
      </c>
      <c r="D17" s="358">
        <f>'2023-2024 исходные'!F17</f>
        <v>0.47502353919829715</v>
      </c>
      <c r="E17" s="359">
        <f t="shared" ref="E17:E28" si="21">$D$124</f>
        <v>0.50341346766864925</v>
      </c>
      <c r="F17" s="148" t="str">
        <f t="shared" si="0"/>
        <v>C</v>
      </c>
      <c r="G17" s="360">
        <f>'2023-2024 исходные'!I17</f>
        <v>26203.24297188755</v>
      </c>
      <c r="H17" s="359">
        <f t="shared" ref="H17:H28" si="22">G17/$G$125</f>
        <v>0.23107971645781641</v>
      </c>
      <c r="I17" s="359">
        <f t="shared" ref="I17:I28" si="23">$H$124</f>
        <v>0.23407396093152893</v>
      </c>
      <c r="J17" s="46" t="str">
        <f t="shared" si="1"/>
        <v>C</v>
      </c>
      <c r="K17" s="361">
        <f>'2023-2024 исходные'!L17</f>
        <v>70713.978825301208</v>
      </c>
      <c r="L17" s="362">
        <f t="shared" ref="L17:L28" si="24">K17/$K$125</f>
        <v>0.2492064592882027</v>
      </c>
      <c r="M17" s="359">
        <f t="shared" ref="M17:M28" si="25">$L$124</f>
        <v>0.24662367207624272</v>
      </c>
      <c r="N17" s="41" t="str">
        <f t="shared" si="2"/>
        <v>B</v>
      </c>
      <c r="O17" s="363">
        <f>'2023-2024 исходные'!P17</f>
        <v>3093.2607530120481</v>
      </c>
      <c r="P17" s="359">
        <f t="shared" ref="P17:P28" si="26">O17/$O$125</f>
        <v>5.960541814503427E-2</v>
      </c>
      <c r="Q17" s="359">
        <f t="shared" ref="Q17:Q28" si="27">$P$124</f>
        <v>9.1517861772697676E-2</v>
      </c>
      <c r="R17" s="38" t="str">
        <f t="shared" si="3"/>
        <v>C</v>
      </c>
      <c r="S17" s="364">
        <f>'2023-2024 исходные'!S17</f>
        <v>648897.20806451607</v>
      </c>
      <c r="T17" s="365">
        <f t="shared" ref="T17:T28" si="28">S17/$S$125</f>
        <v>0.70551189367101896</v>
      </c>
      <c r="U17" s="365">
        <f t="shared" ref="U17:U28" si="29">$T$124</f>
        <v>0.70231944832141757</v>
      </c>
      <c r="V17" s="41" t="str">
        <f t="shared" si="4"/>
        <v>B</v>
      </c>
      <c r="W17" s="95" t="str">
        <f t="shared" si="5"/>
        <v>C</v>
      </c>
      <c r="X17" s="103">
        <f t="shared" si="6"/>
        <v>2</v>
      </c>
      <c r="Y17" s="88">
        <f t="shared" si="7"/>
        <v>2</v>
      </c>
      <c r="Z17" s="88">
        <f t="shared" si="8"/>
        <v>2.5</v>
      </c>
      <c r="AA17" s="88">
        <f t="shared" si="9"/>
        <v>2</v>
      </c>
      <c r="AB17" s="88">
        <f t="shared" si="10"/>
        <v>2.5</v>
      </c>
      <c r="AC17" s="104">
        <f t="shared" si="11"/>
        <v>2.2000000000000002</v>
      </c>
    </row>
    <row r="18" spans="1:29" x14ac:dyDescent="0.25">
      <c r="A18" s="74">
        <v>2</v>
      </c>
      <c r="B18" s="13">
        <v>20061</v>
      </c>
      <c r="C18" s="164" t="s">
        <v>46</v>
      </c>
      <c r="D18" s="349">
        <f>'2023-2024 исходные'!F18</f>
        <v>0.10816438526881832</v>
      </c>
      <c r="E18" s="350">
        <f t="shared" si="21"/>
        <v>0.50341346766864925</v>
      </c>
      <c r="F18" s="145" t="str">
        <f t="shared" si="0"/>
        <v>D</v>
      </c>
      <c r="G18" s="351">
        <f>'2023-2024 исходные'!I18</f>
        <v>29355.068493150684</v>
      </c>
      <c r="H18" s="350">
        <f t="shared" si="22"/>
        <v>0.25887486183579062</v>
      </c>
      <c r="I18" s="350">
        <f t="shared" si="23"/>
        <v>0.23407396093152893</v>
      </c>
      <c r="J18" s="47" t="str">
        <f t="shared" si="1"/>
        <v>B</v>
      </c>
      <c r="K18" s="352">
        <f>'2023-2024 исходные'!L18</f>
        <v>77179.695164383564</v>
      </c>
      <c r="L18" s="353">
        <f t="shared" si="24"/>
        <v>0.27199259439743345</v>
      </c>
      <c r="M18" s="350">
        <f t="shared" si="25"/>
        <v>0.24662367207624272</v>
      </c>
      <c r="N18" s="52" t="str">
        <f t="shared" si="2"/>
        <v>B</v>
      </c>
      <c r="O18" s="354">
        <f>'2023-2024 исходные'!P18</f>
        <v>8850.3956301369853</v>
      </c>
      <c r="P18" s="350">
        <f t="shared" si="26"/>
        <v>0.17054221237883607</v>
      </c>
      <c r="Q18" s="350">
        <f t="shared" si="27"/>
        <v>9.1517861772697676E-2</v>
      </c>
      <c r="R18" s="36" t="str">
        <f t="shared" si="3"/>
        <v>B</v>
      </c>
      <c r="S18" s="357">
        <f>'2023-2024 исходные'!S18</f>
        <v>590000.65384615387</v>
      </c>
      <c r="T18" s="356">
        <f t="shared" si="28"/>
        <v>0.64147675993815312</v>
      </c>
      <c r="U18" s="356">
        <f t="shared" si="29"/>
        <v>0.70231944832141757</v>
      </c>
      <c r="V18" s="52" t="str">
        <f t="shared" si="4"/>
        <v>C</v>
      </c>
      <c r="W18" s="93" t="str">
        <f t="shared" si="5"/>
        <v>C</v>
      </c>
      <c r="X18" s="105">
        <f t="shared" si="6"/>
        <v>1</v>
      </c>
      <c r="Y18" s="87">
        <f t="shared" si="7"/>
        <v>2.5</v>
      </c>
      <c r="Z18" s="87">
        <f t="shared" si="8"/>
        <v>2.5</v>
      </c>
      <c r="AA18" s="87">
        <f t="shared" si="9"/>
        <v>2.5</v>
      </c>
      <c r="AB18" s="87">
        <f t="shared" si="10"/>
        <v>2</v>
      </c>
      <c r="AC18" s="106">
        <f t="shared" si="11"/>
        <v>2.1</v>
      </c>
    </row>
    <row r="19" spans="1:29" x14ac:dyDescent="0.25">
      <c r="A19" s="74">
        <v>3</v>
      </c>
      <c r="B19" s="13">
        <v>21020</v>
      </c>
      <c r="C19" s="164" t="s">
        <v>49</v>
      </c>
      <c r="D19" s="349">
        <f>'2023-2024 исходные'!F19</f>
        <v>0.56605839264873614</v>
      </c>
      <c r="E19" s="350">
        <f t="shared" si="21"/>
        <v>0.50341346766864925</v>
      </c>
      <c r="F19" s="145" t="str">
        <f t="shared" si="0"/>
        <v>B</v>
      </c>
      <c r="G19" s="351">
        <f>'2023-2024 исходные'!I19</f>
        <v>19127.389705882353</v>
      </c>
      <c r="H19" s="350">
        <f t="shared" si="22"/>
        <v>0.16867957124831637</v>
      </c>
      <c r="I19" s="350">
        <f t="shared" si="23"/>
        <v>0.23407396093152893</v>
      </c>
      <c r="J19" s="47" t="str">
        <f t="shared" si="1"/>
        <v>C</v>
      </c>
      <c r="K19" s="352">
        <f>'2023-2024 исходные'!L19</f>
        <v>63150.887950367651</v>
      </c>
      <c r="L19" s="353">
        <f t="shared" si="24"/>
        <v>0.22255301495475016</v>
      </c>
      <c r="M19" s="350">
        <f t="shared" si="25"/>
        <v>0.24662367207624272</v>
      </c>
      <c r="N19" s="52" t="str">
        <f t="shared" si="2"/>
        <v>C</v>
      </c>
      <c r="O19" s="354">
        <f>'2023-2024 исходные'!P19</f>
        <v>2657.2634283088237</v>
      </c>
      <c r="P19" s="350">
        <f t="shared" si="26"/>
        <v>5.1203991649144305E-2</v>
      </c>
      <c r="Q19" s="350">
        <f t="shared" si="27"/>
        <v>9.1517861772697676E-2</v>
      </c>
      <c r="R19" s="36" t="str">
        <f t="shared" si="3"/>
        <v>C</v>
      </c>
      <c r="S19" s="357">
        <f>'2023-2024 исходные'!S19</f>
        <v>589502.36955882353</v>
      </c>
      <c r="T19" s="356">
        <f t="shared" si="28"/>
        <v>0.64093500157215633</v>
      </c>
      <c r="U19" s="356">
        <f t="shared" si="29"/>
        <v>0.70231944832141757</v>
      </c>
      <c r="V19" s="52" t="str">
        <f t="shared" si="4"/>
        <v>C</v>
      </c>
      <c r="W19" s="93" t="str">
        <f t="shared" si="5"/>
        <v>C</v>
      </c>
      <c r="X19" s="105">
        <f t="shared" si="6"/>
        <v>2.5</v>
      </c>
      <c r="Y19" s="87">
        <f t="shared" si="7"/>
        <v>2</v>
      </c>
      <c r="Z19" s="87">
        <f t="shared" si="8"/>
        <v>2</v>
      </c>
      <c r="AA19" s="87">
        <f t="shared" si="9"/>
        <v>2</v>
      </c>
      <c r="AB19" s="87">
        <f t="shared" si="10"/>
        <v>2</v>
      </c>
      <c r="AC19" s="106">
        <f t="shared" si="11"/>
        <v>2.1</v>
      </c>
    </row>
    <row r="20" spans="1:29" x14ac:dyDescent="0.25">
      <c r="A20" s="74">
        <v>4</v>
      </c>
      <c r="B20" s="13">
        <v>20060</v>
      </c>
      <c r="C20" s="164" t="s">
        <v>54</v>
      </c>
      <c r="D20" s="349">
        <f>'2023-2024 исходные'!F20</f>
        <v>0.67776149934144825</v>
      </c>
      <c r="E20" s="350">
        <f t="shared" si="21"/>
        <v>0.50341346766864925</v>
      </c>
      <c r="F20" s="145" t="str">
        <f t="shared" si="0"/>
        <v>B</v>
      </c>
      <c r="G20" s="351">
        <f>'2023-2024 исходные'!I20</f>
        <v>21121.706371191136</v>
      </c>
      <c r="H20" s="350">
        <f t="shared" si="22"/>
        <v>0.1862669412559553</v>
      </c>
      <c r="I20" s="350">
        <f t="shared" si="23"/>
        <v>0.23407396093152893</v>
      </c>
      <c r="J20" s="47" t="str">
        <f t="shared" si="1"/>
        <v>C</v>
      </c>
      <c r="K20" s="352">
        <f>'2023-2024 исходные'!L20</f>
        <v>85065.301434903042</v>
      </c>
      <c r="L20" s="353">
        <f t="shared" si="24"/>
        <v>0.29978263040816183</v>
      </c>
      <c r="M20" s="350">
        <f t="shared" si="25"/>
        <v>0.24662367207624272</v>
      </c>
      <c r="N20" s="52" t="str">
        <f t="shared" si="2"/>
        <v>B</v>
      </c>
      <c r="O20" s="354">
        <f>'2023-2024 исходные'!P20</f>
        <v>5978.1125983379507</v>
      </c>
      <c r="P20" s="350">
        <f t="shared" si="26"/>
        <v>0.11519491229281535</v>
      </c>
      <c r="Q20" s="350">
        <f t="shared" si="27"/>
        <v>9.1517861772697676E-2</v>
      </c>
      <c r="R20" s="36" t="str">
        <f t="shared" si="3"/>
        <v>B</v>
      </c>
      <c r="S20" s="357">
        <f>'2023-2024 исходные'!S20</f>
        <v>757948.42200000002</v>
      </c>
      <c r="T20" s="356">
        <f t="shared" si="28"/>
        <v>0.82407755783873615</v>
      </c>
      <c r="U20" s="356">
        <f t="shared" si="29"/>
        <v>0.70231944832141757</v>
      </c>
      <c r="V20" s="52" t="str">
        <f t="shared" si="4"/>
        <v>B</v>
      </c>
      <c r="W20" s="95" t="str">
        <f t="shared" si="5"/>
        <v>C</v>
      </c>
      <c r="X20" s="105">
        <f t="shared" si="6"/>
        <v>2.5</v>
      </c>
      <c r="Y20" s="87">
        <f t="shared" si="7"/>
        <v>2</v>
      </c>
      <c r="Z20" s="87">
        <f t="shared" si="8"/>
        <v>2.5</v>
      </c>
      <c r="AA20" s="87">
        <f t="shared" si="9"/>
        <v>2.5</v>
      </c>
      <c r="AB20" s="87">
        <f t="shared" si="10"/>
        <v>2.5</v>
      </c>
      <c r="AC20" s="106">
        <f t="shared" si="11"/>
        <v>2.4</v>
      </c>
    </row>
    <row r="21" spans="1:29" x14ac:dyDescent="0.25">
      <c r="A21" s="74">
        <v>5</v>
      </c>
      <c r="B21" s="13">
        <v>20400</v>
      </c>
      <c r="C21" s="164" t="s">
        <v>47</v>
      </c>
      <c r="D21" s="367">
        <f>'2023-2024 исходные'!F21</f>
        <v>0.1829446551024721</v>
      </c>
      <c r="E21" s="350">
        <f t="shared" si="21"/>
        <v>0.50341346766864925</v>
      </c>
      <c r="F21" s="145" t="str">
        <f t="shared" si="0"/>
        <v>D</v>
      </c>
      <c r="G21" s="351">
        <f>'2023-2024 исходные'!I21</f>
        <v>31266.629986244843</v>
      </c>
      <c r="H21" s="350">
        <f t="shared" si="22"/>
        <v>0.27573243508692541</v>
      </c>
      <c r="I21" s="350">
        <f t="shared" si="23"/>
        <v>0.23407396093152893</v>
      </c>
      <c r="J21" s="47" t="str">
        <f t="shared" si="1"/>
        <v>B</v>
      </c>
      <c r="K21" s="352">
        <f>'2023-2024 исходные'!L21</f>
        <v>60270.677345254473</v>
      </c>
      <c r="L21" s="353">
        <f t="shared" si="24"/>
        <v>0.2124027292710973</v>
      </c>
      <c r="M21" s="350">
        <f t="shared" si="25"/>
        <v>0.24662367207624272</v>
      </c>
      <c r="N21" s="52" t="str">
        <f t="shared" si="2"/>
        <v>C</v>
      </c>
      <c r="O21" s="354">
        <f>'2023-2024 исходные'!P21</f>
        <v>0</v>
      </c>
      <c r="P21" s="350">
        <f t="shared" si="26"/>
        <v>0</v>
      </c>
      <c r="Q21" s="350">
        <f t="shared" si="27"/>
        <v>9.1517861772697676E-2</v>
      </c>
      <c r="R21" s="36" t="str">
        <f t="shared" si="3"/>
        <v>D</v>
      </c>
      <c r="S21" s="357">
        <f>'2023-2024 исходные'!S21</f>
        <v>559080.28574468079</v>
      </c>
      <c r="T21" s="356">
        <f t="shared" si="28"/>
        <v>0.60785866576058301</v>
      </c>
      <c r="U21" s="356">
        <f t="shared" si="29"/>
        <v>0.70231944832141757</v>
      </c>
      <c r="V21" s="52" t="str">
        <f t="shared" si="4"/>
        <v>C</v>
      </c>
      <c r="W21" s="95" t="str">
        <f t="shared" si="5"/>
        <v>C</v>
      </c>
      <c r="X21" s="105">
        <f t="shared" si="6"/>
        <v>1</v>
      </c>
      <c r="Y21" s="87">
        <f t="shared" si="7"/>
        <v>2.5</v>
      </c>
      <c r="Z21" s="87">
        <f t="shared" si="8"/>
        <v>2</v>
      </c>
      <c r="AA21" s="87">
        <f t="shared" si="9"/>
        <v>1</v>
      </c>
      <c r="AB21" s="87">
        <f t="shared" si="10"/>
        <v>2</v>
      </c>
      <c r="AC21" s="106">
        <f t="shared" si="11"/>
        <v>1.7</v>
      </c>
    </row>
    <row r="22" spans="1:29" x14ac:dyDescent="0.25">
      <c r="A22" s="74">
        <v>6</v>
      </c>
      <c r="B22" s="13">
        <v>20080</v>
      </c>
      <c r="C22" s="164" t="s">
        <v>163</v>
      </c>
      <c r="D22" s="349">
        <f>'2023-2024 исходные'!F22</f>
        <v>0.46810648319860065</v>
      </c>
      <c r="E22" s="350">
        <f t="shared" si="21"/>
        <v>0.50341346766864925</v>
      </c>
      <c r="F22" s="145" t="str">
        <f t="shared" si="0"/>
        <v>C</v>
      </c>
      <c r="G22" s="351">
        <f>'2023-2024 исходные'!I22</f>
        <v>27407.960151802657</v>
      </c>
      <c r="H22" s="350">
        <f t="shared" si="22"/>
        <v>0.24170380999636479</v>
      </c>
      <c r="I22" s="350">
        <f t="shared" si="23"/>
        <v>0.23407396093152893</v>
      </c>
      <c r="J22" s="47" t="str">
        <f t="shared" si="1"/>
        <v>B</v>
      </c>
      <c r="K22" s="352">
        <f>'2023-2024 исходные'!L22</f>
        <v>68599.018918406073</v>
      </c>
      <c r="L22" s="353">
        <f t="shared" si="24"/>
        <v>0.24175302958887906</v>
      </c>
      <c r="M22" s="350">
        <f t="shared" si="25"/>
        <v>0.24662367207624272</v>
      </c>
      <c r="N22" s="52" t="str">
        <f t="shared" si="2"/>
        <v>C</v>
      </c>
      <c r="O22" s="354">
        <f>'2023-2024 исходные'!P22</f>
        <v>2930.8172675521819</v>
      </c>
      <c r="P22" s="350">
        <f t="shared" si="26"/>
        <v>5.6475222326158078E-2</v>
      </c>
      <c r="Q22" s="350">
        <f t="shared" si="27"/>
        <v>9.1517861772697676E-2</v>
      </c>
      <c r="R22" s="36" t="str">
        <f t="shared" si="3"/>
        <v>C</v>
      </c>
      <c r="S22" s="357">
        <f>'2023-2024 исходные'!S22</f>
        <v>761897.10526315786</v>
      </c>
      <c r="T22" s="356">
        <f t="shared" si="28"/>
        <v>0.82837075400582549</v>
      </c>
      <c r="U22" s="356">
        <f t="shared" si="29"/>
        <v>0.70231944832141757</v>
      </c>
      <c r="V22" s="52" t="str">
        <f t="shared" si="4"/>
        <v>B</v>
      </c>
      <c r="W22" s="93" t="str">
        <f t="shared" si="5"/>
        <v>C</v>
      </c>
      <c r="X22" s="105">
        <f t="shared" si="6"/>
        <v>2</v>
      </c>
      <c r="Y22" s="87">
        <f t="shared" si="7"/>
        <v>2.5</v>
      </c>
      <c r="Z22" s="87">
        <f t="shared" si="8"/>
        <v>2</v>
      </c>
      <c r="AA22" s="87">
        <f t="shared" si="9"/>
        <v>2</v>
      </c>
      <c r="AB22" s="87">
        <f t="shared" si="10"/>
        <v>2.5</v>
      </c>
      <c r="AC22" s="106">
        <f t="shared" si="11"/>
        <v>2.2000000000000002</v>
      </c>
    </row>
    <row r="23" spans="1:29" x14ac:dyDescent="0.25">
      <c r="A23" s="74">
        <v>7</v>
      </c>
      <c r="B23" s="13">
        <v>20460</v>
      </c>
      <c r="C23" s="164" t="s">
        <v>196</v>
      </c>
      <c r="D23" s="349">
        <f>'2023-2024 исходные'!F23</f>
        <v>0.47615011121738859</v>
      </c>
      <c r="E23" s="350">
        <f t="shared" si="21"/>
        <v>0.50341346766864925</v>
      </c>
      <c r="F23" s="26" t="str">
        <f t="shared" si="0"/>
        <v>C</v>
      </c>
      <c r="G23" s="351">
        <f>'2023-2024 исходные'!I23</f>
        <v>19294.441340782123</v>
      </c>
      <c r="H23" s="350">
        <f t="shared" si="22"/>
        <v>0.17015275700886776</v>
      </c>
      <c r="I23" s="350">
        <f t="shared" si="23"/>
        <v>0.23407396093152893</v>
      </c>
      <c r="J23" s="47" t="str">
        <f t="shared" si="1"/>
        <v>C</v>
      </c>
      <c r="K23" s="352">
        <f>'2023-2024 исходные'!L23</f>
        <v>57260.800307262572</v>
      </c>
      <c r="L23" s="353">
        <f t="shared" si="24"/>
        <v>0.20179548001159942</v>
      </c>
      <c r="M23" s="350">
        <f t="shared" si="25"/>
        <v>0.24662367207624272</v>
      </c>
      <c r="N23" s="52" t="str">
        <f t="shared" si="2"/>
        <v>C</v>
      </c>
      <c r="O23" s="354">
        <f>'2023-2024 исходные'!P23</f>
        <v>3050.5278677839851</v>
      </c>
      <c r="P23" s="350">
        <f t="shared" si="26"/>
        <v>5.8781979160757815E-2</v>
      </c>
      <c r="Q23" s="350">
        <f t="shared" si="27"/>
        <v>9.1517861772697676E-2</v>
      </c>
      <c r="R23" s="36" t="str">
        <f t="shared" si="3"/>
        <v>C</v>
      </c>
      <c r="S23" s="357">
        <f>'2023-2024 исходные'!S23</f>
        <v>641295.17241379316</v>
      </c>
      <c r="T23" s="356">
        <f t="shared" si="28"/>
        <v>0.69724659910503761</v>
      </c>
      <c r="U23" s="356">
        <f t="shared" si="29"/>
        <v>0.70231944832141757</v>
      </c>
      <c r="V23" s="52" t="str">
        <f t="shared" si="4"/>
        <v>C</v>
      </c>
      <c r="W23" s="93" t="str">
        <f t="shared" si="5"/>
        <v>C</v>
      </c>
      <c r="X23" s="105">
        <f t="shared" si="6"/>
        <v>2</v>
      </c>
      <c r="Y23" s="87">
        <f t="shared" si="7"/>
        <v>2</v>
      </c>
      <c r="Z23" s="87">
        <f t="shared" si="8"/>
        <v>2</v>
      </c>
      <c r="AA23" s="87">
        <f t="shared" si="9"/>
        <v>2</v>
      </c>
      <c r="AB23" s="87">
        <f t="shared" si="10"/>
        <v>2</v>
      </c>
      <c r="AC23" s="106">
        <f t="shared" si="11"/>
        <v>2</v>
      </c>
    </row>
    <row r="24" spans="1:29" x14ac:dyDescent="0.25">
      <c r="A24" s="74">
        <v>8</v>
      </c>
      <c r="B24" s="13">
        <v>20550</v>
      </c>
      <c r="C24" s="164" t="s">
        <v>48</v>
      </c>
      <c r="D24" s="349">
        <f>'2023-2024 исходные'!F24</f>
        <v>0.37501579287673131</v>
      </c>
      <c r="E24" s="350">
        <f t="shared" si="21"/>
        <v>0.50341346766864925</v>
      </c>
      <c r="F24" s="26" t="str">
        <f t="shared" si="0"/>
        <v>C</v>
      </c>
      <c r="G24" s="351">
        <f>'2023-2024 исходные'!I24</f>
        <v>45289.458333333336</v>
      </c>
      <c r="H24" s="350">
        <f t="shared" si="22"/>
        <v>0.39939618166433688</v>
      </c>
      <c r="I24" s="350">
        <f t="shared" si="23"/>
        <v>0.23407396093152893</v>
      </c>
      <c r="J24" s="47" t="str">
        <f t="shared" si="1"/>
        <v>B</v>
      </c>
      <c r="K24" s="352">
        <f>'2023-2024 исходные'!L24</f>
        <v>183930.90941666666</v>
      </c>
      <c r="L24" s="353">
        <f t="shared" si="24"/>
        <v>0.64819957030881148</v>
      </c>
      <c r="M24" s="350">
        <f t="shared" si="25"/>
        <v>0.24662367207624272</v>
      </c>
      <c r="N24" s="52" t="str">
        <f t="shared" si="2"/>
        <v>A</v>
      </c>
      <c r="O24" s="354">
        <f>'2023-2024 исходные'!P24</f>
        <v>14763.498958333334</v>
      </c>
      <c r="P24" s="350">
        <f t="shared" si="26"/>
        <v>0.28448443211208607</v>
      </c>
      <c r="Q24" s="350">
        <f t="shared" si="27"/>
        <v>9.1517861772697676E-2</v>
      </c>
      <c r="R24" s="36" t="str">
        <f t="shared" si="3"/>
        <v>B</v>
      </c>
      <c r="S24" s="357">
        <f>'2023-2024 исходные'!S24</f>
        <v>663602.91487179487</v>
      </c>
      <c r="T24" s="356">
        <f t="shared" si="28"/>
        <v>0.72150063723229896</v>
      </c>
      <c r="U24" s="356">
        <f t="shared" si="29"/>
        <v>0.70231944832141757</v>
      </c>
      <c r="V24" s="52" t="str">
        <f t="shared" si="4"/>
        <v>B</v>
      </c>
      <c r="W24" s="93" t="str">
        <f t="shared" si="5"/>
        <v>B</v>
      </c>
      <c r="X24" s="105">
        <f t="shared" si="6"/>
        <v>2</v>
      </c>
      <c r="Y24" s="87">
        <f t="shared" si="7"/>
        <v>2.5</v>
      </c>
      <c r="Z24" s="87">
        <f t="shared" si="8"/>
        <v>4.2</v>
      </c>
      <c r="AA24" s="87">
        <f t="shared" si="9"/>
        <v>2.5</v>
      </c>
      <c r="AB24" s="87">
        <f t="shared" si="10"/>
        <v>2.5</v>
      </c>
      <c r="AC24" s="106">
        <f t="shared" si="11"/>
        <v>2.7399999999999998</v>
      </c>
    </row>
    <row r="25" spans="1:29" x14ac:dyDescent="0.25">
      <c r="A25" s="74">
        <v>9</v>
      </c>
      <c r="B25" s="13">
        <v>20630</v>
      </c>
      <c r="C25" s="164" t="s">
        <v>232</v>
      </c>
      <c r="D25" s="349">
        <f>'2023-2024 исходные'!F25</f>
        <v>0.31047442729827501</v>
      </c>
      <c r="E25" s="350">
        <f t="shared" si="21"/>
        <v>0.50341346766864925</v>
      </c>
      <c r="F25" s="26" t="str">
        <f t="shared" si="0"/>
        <v>C</v>
      </c>
      <c r="G25" s="351">
        <f>'2023-2024 исходные'!I25</f>
        <v>24677.976060935798</v>
      </c>
      <c r="H25" s="350">
        <f t="shared" si="22"/>
        <v>0.21762877659959509</v>
      </c>
      <c r="I25" s="350">
        <f t="shared" si="23"/>
        <v>0.23407396093152893</v>
      </c>
      <c r="J25" s="47" t="str">
        <f t="shared" si="1"/>
        <v>C</v>
      </c>
      <c r="K25" s="352">
        <f>'2023-2024 исходные'!L25</f>
        <v>62965.238356909678</v>
      </c>
      <c r="L25" s="353">
        <f t="shared" si="24"/>
        <v>0.22189875848916146</v>
      </c>
      <c r="M25" s="350">
        <f t="shared" si="25"/>
        <v>0.24662367207624272</v>
      </c>
      <c r="N25" s="52" t="str">
        <f t="shared" si="2"/>
        <v>C</v>
      </c>
      <c r="O25" s="354">
        <f>'2023-2024 исходные'!P25</f>
        <v>0</v>
      </c>
      <c r="P25" s="350">
        <f t="shared" si="26"/>
        <v>0</v>
      </c>
      <c r="Q25" s="350">
        <f t="shared" si="27"/>
        <v>9.1517861772697676E-2</v>
      </c>
      <c r="R25" s="36" t="str">
        <f t="shared" si="3"/>
        <v>D</v>
      </c>
      <c r="S25" s="357">
        <f>'2023-2024 исходные'!S25</f>
        <v>540461.14754098363</v>
      </c>
      <c r="T25" s="356">
        <f t="shared" si="28"/>
        <v>0.58761505353763321</v>
      </c>
      <c r="U25" s="356">
        <f t="shared" si="29"/>
        <v>0.70231944832141757</v>
      </c>
      <c r="V25" s="52" t="str">
        <f t="shared" si="4"/>
        <v>C</v>
      </c>
      <c r="W25" s="93" t="str">
        <f t="shared" si="5"/>
        <v>C</v>
      </c>
      <c r="X25" s="105">
        <f t="shared" si="6"/>
        <v>2</v>
      </c>
      <c r="Y25" s="87">
        <f t="shared" si="7"/>
        <v>2</v>
      </c>
      <c r="Z25" s="87">
        <f t="shared" si="8"/>
        <v>2</v>
      </c>
      <c r="AA25" s="87">
        <f t="shared" si="9"/>
        <v>1</v>
      </c>
      <c r="AB25" s="87">
        <f t="shared" si="10"/>
        <v>2</v>
      </c>
      <c r="AC25" s="106">
        <f t="shared" si="11"/>
        <v>1.8</v>
      </c>
    </row>
    <row r="26" spans="1:29" x14ac:dyDescent="0.25">
      <c r="A26" s="74">
        <v>10</v>
      </c>
      <c r="B26" s="13">
        <v>20810</v>
      </c>
      <c r="C26" s="164" t="s">
        <v>164</v>
      </c>
      <c r="D26" s="349">
        <f>'2023-2024 исходные'!F26</f>
        <v>0.20535180624955174</v>
      </c>
      <c r="E26" s="350">
        <f t="shared" si="21"/>
        <v>0.50341346766864925</v>
      </c>
      <c r="F26" s="26" t="str">
        <f t="shared" si="0"/>
        <v>D</v>
      </c>
      <c r="G26" s="351">
        <f>'2023-2024 исходные'!I26</f>
        <v>22148.330078125</v>
      </c>
      <c r="H26" s="350">
        <f t="shared" si="22"/>
        <v>0.19532047388020593</v>
      </c>
      <c r="I26" s="350">
        <f t="shared" si="23"/>
        <v>0.23407396093152893</v>
      </c>
      <c r="J26" s="47" t="str">
        <f t="shared" si="1"/>
        <v>C</v>
      </c>
      <c r="K26" s="352">
        <f>'2023-2024 исходные'!L26</f>
        <v>77709.407939453129</v>
      </c>
      <c r="L26" s="353">
        <f t="shared" si="24"/>
        <v>0.27385938010667688</v>
      </c>
      <c r="M26" s="350">
        <f t="shared" si="25"/>
        <v>0.24662367207624272</v>
      </c>
      <c r="N26" s="52" t="str">
        <f t="shared" si="2"/>
        <v>B</v>
      </c>
      <c r="O26" s="354">
        <f>'2023-2024 исходные'!P26</f>
        <v>0</v>
      </c>
      <c r="P26" s="350">
        <f t="shared" si="26"/>
        <v>0</v>
      </c>
      <c r="Q26" s="350">
        <f t="shared" si="27"/>
        <v>9.1517861772697676E-2</v>
      </c>
      <c r="R26" s="36" t="str">
        <f t="shared" si="3"/>
        <v>D</v>
      </c>
      <c r="S26" s="357">
        <f>'2023-2024 исходные'!S26</f>
        <v>651197.60162162164</v>
      </c>
      <c r="T26" s="356">
        <f t="shared" si="28"/>
        <v>0.70801299090875103</v>
      </c>
      <c r="U26" s="356">
        <f t="shared" si="29"/>
        <v>0.70231944832141757</v>
      </c>
      <c r="V26" s="52" t="str">
        <f t="shared" si="4"/>
        <v>B</v>
      </c>
      <c r="W26" s="93" t="str">
        <f t="shared" si="5"/>
        <v>C</v>
      </c>
      <c r="X26" s="105">
        <f t="shared" si="6"/>
        <v>1</v>
      </c>
      <c r="Y26" s="87">
        <f t="shared" si="7"/>
        <v>2</v>
      </c>
      <c r="Z26" s="87">
        <f t="shared" si="8"/>
        <v>2.5</v>
      </c>
      <c r="AA26" s="87">
        <f t="shared" si="9"/>
        <v>1</v>
      </c>
      <c r="AB26" s="87">
        <f t="shared" si="10"/>
        <v>2.5</v>
      </c>
      <c r="AC26" s="106">
        <f t="shared" si="11"/>
        <v>1.8</v>
      </c>
    </row>
    <row r="27" spans="1:29" x14ac:dyDescent="0.25">
      <c r="A27" s="368">
        <v>11</v>
      </c>
      <c r="B27" s="13">
        <v>20900</v>
      </c>
      <c r="C27" s="164" t="s">
        <v>132</v>
      </c>
      <c r="D27" s="349">
        <f>'2023-2024 исходные'!F27</f>
        <v>0.25616588853782141</v>
      </c>
      <c r="E27" s="350">
        <f t="shared" si="21"/>
        <v>0.50341346766864925</v>
      </c>
      <c r="F27" s="26" t="str">
        <f t="shared" si="0"/>
        <v>D</v>
      </c>
      <c r="G27" s="351">
        <f>'2023-2024 исходные'!I27</f>
        <v>22985.211640211641</v>
      </c>
      <c r="H27" s="350">
        <f t="shared" si="22"/>
        <v>0.20270071892404393</v>
      </c>
      <c r="I27" s="350">
        <f t="shared" si="23"/>
        <v>0.23407396093152893</v>
      </c>
      <c r="J27" s="47" t="str">
        <f t="shared" si="1"/>
        <v>C</v>
      </c>
      <c r="K27" s="352">
        <f>'2023-2024 исходные'!L27</f>
        <v>53966.506646825394</v>
      </c>
      <c r="L27" s="353">
        <f t="shared" si="24"/>
        <v>0.1901859047534839</v>
      </c>
      <c r="M27" s="350">
        <f t="shared" si="25"/>
        <v>0.24662367207624272</v>
      </c>
      <c r="N27" s="52" t="str">
        <f t="shared" si="2"/>
        <v>C</v>
      </c>
      <c r="O27" s="354">
        <f>'2023-2024 исходные'!P27</f>
        <v>2294.5941005291006</v>
      </c>
      <c r="P27" s="350">
        <f t="shared" si="26"/>
        <v>4.4215554961535806E-2</v>
      </c>
      <c r="Q27" s="350">
        <f t="shared" si="27"/>
        <v>9.1517861772697676E-2</v>
      </c>
      <c r="R27" s="36" t="str">
        <f t="shared" si="3"/>
        <v>D</v>
      </c>
      <c r="S27" s="357">
        <f>'2023-2024 исходные'!S27</f>
        <v>614127.25609756098</v>
      </c>
      <c r="T27" s="356">
        <f t="shared" si="28"/>
        <v>0.66770834890277286</v>
      </c>
      <c r="U27" s="356">
        <f t="shared" si="29"/>
        <v>0.70231944832141757</v>
      </c>
      <c r="V27" s="52" t="str">
        <f t="shared" si="4"/>
        <v>C</v>
      </c>
      <c r="W27" s="93" t="str">
        <f t="shared" si="5"/>
        <v>C</v>
      </c>
      <c r="X27" s="105">
        <f t="shared" si="6"/>
        <v>1</v>
      </c>
      <c r="Y27" s="87">
        <f t="shared" si="7"/>
        <v>2</v>
      </c>
      <c r="Z27" s="87">
        <f t="shared" si="8"/>
        <v>2</v>
      </c>
      <c r="AA27" s="87">
        <f t="shared" si="9"/>
        <v>1</v>
      </c>
      <c r="AB27" s="87">
        <f t="shared" si="10"/>
        <v>2</v>
      </c>
      <c r="AC27" s="106">
        <f t="shared" si="11"/>
        <v>1.6</v>
      </c>
    </row>
    <row r="28" spans="1:29" ht="15.75" thickBot="1" x14ac:dyDescent="0.3">
      <c r="A28" s="368">
        <v>12</v>
      </c>
      <c r="B28" s="15">
        <v>21350</v>
      </c>
      <c r="C28" s="167" t="s">
        <v>197</v>
      </c>
      <c r="D28" s="369">
        <f>'2023-2024 исходные'!F28</f>
        <v>0.55687752897596365</v>
      </c>
      <c r="E28" s="370">
        <f t="shared" si="21"/>
        <v>0.50341346766864925</v>
      </c>
      <c r="F28" s="31" t="str">
        <f t="shared" si="0"/>
        <v>B</v>
      </c>
      <c r="G28" s="371">
        <f>'2023-2024 исходные'!I28</f>
        <v>19342.389610389611</v>
      </c>
      <c r="H28" s="370">
        <f t="shared" si="22"/>
        <v>0.17057560056901139</v>
      </c>
      <c r="I28" s="370">
        <f t="shared" si="23"/>
        <v>0.23407396093152893</v>
      </c>
      <c r="J28" s="48" t="str">
        <f t="shared" si="1"/>
        <v>C</v>
      </c>
      <c r="K28" s="372">
        <f>'2023-2024 исходные'!L28</f>
        <v>71837.018415584418</v>
      </c>
      <c r="L28" s="373">
        <f t="shared" si="24"/>
        <v>0.25316421593807764</v>
      </c>
      <c r="M28" s="370">
        <f t="shared" si="25"/>
        <v>0.24662367207624272</v>
      </c>
      <c r="N28" s="42" t="str">
        <f t="shared" si="2"/>
        <v>B</v>
      </c>
      <c r="O28" s="374">
        <f>'2023-2024 исходные'!P28</f>
        <v>3474.9194415584411</v>
      </c>
      <c r="P28" s="370">
        <f t="shared" si="26"/>
        <v>6.6959769276713516E-2</v>
      </c>
      <c r="Q28" s="370">
        <f t="shared" si="27"/>
        <v>9.1517861772697676E-2</v>
      </c>
      <c r="R28" s="37" t="str">
        <f t="shared" si="3"/>
        <v>C</v>
      </c>
      <c r="S28" s="375">
        <f>'2023-2024 исходные'!S28</f>
        <v>738116.62341463414</v>
      </c>
      <c r="T28" s="376">
        <f t="shared" si="28"/>
        <v>0.80251548359804592</v>
      </c>
      <c r="U28" s="376">
        <f t="shared" si="29"/>
        <v>0.70231944832141757</v>
      </c>
      <c r="V28" s="42" t="str">
        <f t="shared" si="4"/>
        <v>B</v>
      </c>
      <c r="W28" s="91" t="str">
        <f t="shared" si="5"/>
        <v>C</v>
      </c>
      <c r="X28" s="101">
        <f t="shared" si="6"/>
        <v>2.5</v>
      </c>
      <c r="Y28" s="89">
        <f t="shared" si="7"/>
        <v>2</v>
      </c>
      <c r="Z28" s="89">
        <f t="shared" si="8"/>
        <v>2.5</v>
      </c>
      <c r="AA28" s="89">
        <f t="shared" si="9"/>
        <v>2</v>
      </c>
      <c r="AB28" s="89">
        <f t="shared" si="10"/>
        <v>2.5</v>
      </c>
      <c r="AC28" s="102">
        <f t="shared" si="11"/>
        <v>2.2999999999999998</v>
      </c>
    </row>
    <row r="29" spans="1:29" ht="15.75" thickBot="1" x14ac:dyDescent="0.3">
      <c r="A29" s="346"/>
      <c r="B29" s="62"/>
      <c r="C29" s="63" t="s">
        <v>125</v>
      </c>
      <c r="D29" s="160">
        <f>AVERAGE(D30:D46)</f>
        <v>0.48579343328236863</v>
      </c>
      <c r="E29" s="377"/>
      <c r="F29" s="149" t="str">
        <f t="shared" si="0"/>
        <v>C</v>
      </c>
      <c r="G29" s="44">
        <f>AVERAGE(G30:G46)</f>
        <v>22278.817005794506</v>
      </c>
      <c r="H29" s="139">
        <f>AVERAGE(H30:H46)</f>
        <v>0.19647120481376523</v>
      </c>
      <c r="I29" s="139"/>
      <c r="J29" s="40" t="str">
        <f t="shared" si="1"/>
        <v>C</v>
      </c>
      <c r="K29" s="44">
        <f>AVERAGE(K30:K46)</f>
        <v>67668.655440345829</v>
      </c>
      <c r="L29" s="140">
        <f>AVERAGE(L30:L46)</f>
        <v>0.23847429188991226</v>
      </c>
      <c r="M29" s="139"/>
      <c r="N29" s="40" t="str">
        <f t="shared" si="2"/>
        <v>C</v>
      </c>
      <c r="O29" s="39">
        <f>AVERAGE(O30:O46)</f>
        <v>2801.8897732362939</v>
      </c>
      <c r="P29" s="139">
        <f>AVERAGE(P30:P46)</f>
        <v>5.3990861057355566E-2</v>
      </c>
      <c r="Q29" s="139"/>
      <c r="R29" s="35" t="str">
        <f t="shared" si="3"/>
        <v>C</v>
      </c>
      <c r="S29" s="44">
        <f>AVERAGE(S30:S46)</f>
        <v>664738.24611401814</v>
      </c>
      <c r="T29" s="139">
        <f>AVERAGE(T30:T46)</f>
        <v>0.72273502333334871</v>
      </c>
      <c r="U29" s="348"/>
      <c r="V29" s="40" t="str">
        <f t="shared" si="4"/>
        <v>B</v>
      </c>
      <c r="W29" s="92" t="str">
        <f t="shared" si="5"/>
        <v>C</v>
      </c>
      <c r="X29" s="142">
        <f t="shared" si="6"/>
        <v>2</v>
      </c>
      <c r="Y29" s="143">
        <f t="shared" si="7"/>
        <v>2</v>
      </c>
      <c r="Z29" s="143">
        <f t="shared" si="8"/>
        <v>2</v>
      </c>
      <c r="AA29" s="143">
        <f t="shared" si="9"/>
        <v>2</v>
      </c>
      <c r="AB29" s="143">
        <f t="shared" si="10"/>
        <v>2.5</v>
      </c>
      <c r="AC29" s="144">
        <f t="shared" si="11"/>
        <v>2.1</v>
      </c>
    </row>
    <row r="30" spans="1:29" x14ac:dyDescent="0.25">
      <c r="A30" s="74">
        <v>1</v>
      </c>
      <c r="B30" s="13">
        <v>30070</v>
      </c>
      <c r="C30" s="164" t="s">
        <v>50</v>
      </c>
      <c r="D30" s="349">
        <f>'2023-2024 исходные'!F30</f>
        <v>0.33292132135705865</v>
      </c>
      <c r="E30" s="350">
        <f t="shared" ref="E30:E46" si="30">$D$124</f>
        <v>0.50341346766864925</v>
      </c>
      <c r="F30" s="26" t="str">
        <f t="shared" si="0"/>
        <v>C</v>
      </c>
      <c r="G30" s="351">
        <f>'2023-2024 исходные'!I30</f>
        <v>32644.769001490313</v>
      </c>
      <c r="H30" s="350">
        <f t="shared" ref="H30:H46" si="31">G30/$G$125</f>
        <v>0.28788589155886063</v>
      </c>
      <c r="I30" s="350">
        <f t="shared" ref="I30:I46" si="32">$H$124</f>
        <v>0.23407396093152893</v>
      </c>
      <c r="J30" s="47" t="str">
        <f t="shared" si="1"/>
        <v>B</v>
      </c>
      <c r="K30" s="352">
        <f>'2023-2024 исходные'!L30</f>
        <v>64764.320916542478</v>
      </c>
      <c r="L30" s="353">
        <f t="shared" ref="L30:L46" si="33">K30/$K$125</f>
        <v>0.22823898996957184</v>
      </c>
      <c r="M30" s="350">
        <f t="shared" ref="M30:M46" si="34">$L$124</f>
        <v>0.24662367207624272</v>
      </c>
      <c r="N30" s="52" t="str">
        <f t="shared" si="2"/>
        <v>C</v>
      </c>
      <c r="O30" s="354">
        <f>'2023-2024 исходные'!P30</f>
        <v>3046.5723919523098</v>
      </c>
      <c r="P30" s="350">
        <f t="shared" ref="P30:P46" si="35">O30/$O$125</f>
        <v>5.8705759336522174E-2</v>
      </c>
      <c r="Q30" s="350">
        <f t="shared" ref="Q30:Q46" si="36">$P$124</f>
        <v>9.1517861772697676E-2</v>
      </c>
      <c r="R30" s="36" t="str">
        <f t="shared" si="3"/>
        <v>C</v>
      </c>
      <c r="S30" s="357">
        <f>'2023-2024 исходные'!S30</f>
        <v>755437.86</v>
      </c>
      <c r="T30" s="356">
        <f t="shared" ref="T30:T46" si="37">S30/$S$125</f>
        <v>0.82134795547832284</v>
      </c>
      <c r="U30" s="356">
        <f t="shared" ref="U30:U46" si="38">$T$124</f>
        <v>0.70231944832141757</v>
      </c>
      <c r="V30" s="52" t="str">
        <f t="shared" si="4"/>
        <v>B</v>
      </c>
      <c r="W30" s="93" t="str">
        <f t="shared" si="5"/>
        <v>C</v>
      </c>
      <c r="X30" s="103">
        <f t="shared" si="6"/>
        <v>2</v>
      </c>
      <c r="Y30" s="88">
        <f t="shared" si="7"/>
        <v>2.5</v>
      </c>
      <c r="Z30" s="88">
        <f t="shared" si="8"/>
        <v>2</v>
      </c>
      <c r="AA30" s="88">
        <f t="shared" si="9"/>
        <v>2</v>
      </c>
      <c r="AB30" s="88">
        <f t="shared" si="10"/>
        <v>2.5</v>
      </c>
      <c r="AC30" s="104">
        <f t="shared" si="11"/>
        <v>2.2000000000000002</v>
      </c>
    </row>
    <row r="31" spans="1:29" x14ac:dyDescent="0.25">
      <c r="A31" s="74">
        <v>2</v>
      </c>
      <c r="B31" s="13">
        <v>30480</v>
      </c>
      <c r="C31" s="164" t="s">
        <v>114</v>
      </c>
      <c r="D31" s="349">
        <f>'2023-2024 исходные'!F31</f>
        <v>0.61941976167089596</v>
      </c>
      <c r="E31" s="350">
        <f t="shared" si="30"/>
        <v>0.50341346766864925</v>
      </c>
      <c r="F31" s="26" t="str">
        <f t="shared" si="0"/>
        <v>B</v>
      </c>
      <c r="G31" s="351">
        <f>'2023-2024 исходные'!I31</f>
        <v>12246.166407465007</v>
      </c>
      <c r="H31" s="350">
        <f t="shared" si="31"/>
        <v>0.10799581808130686</v>
      </c>
      <c r="I31" s="350">
        <f t="shared" si="32"/>
        <v>0.23407396093152893</v>
      </c>
      <c r="J31" s="47" t="str">
        <f t="shared" si="1"/>
        <v>D</v>
      </c>
      <c r="K31" s="352">
        <f>'2023-2024 исходные'!L31</f>
        <v>60727.35084758942</v>
      </c>
      <c r="L31" s="353">
        <f t="shared" si="33"/>
        <v>0.21401211384340077</v>
      </c>
      <c r="M31" s="350">
        <f t="shared" si="34"/>
        <v>0.24662367207624272</v>
      </c>
      <c r="N31" s="52" t="str">
        <f t="shared" si="2"/>
        <v>C</v>
      </c>
      <c r="O31" s="354">
        <f>'2023-2024 исходные'!P31</f>
        <v>3298.0297278382586</v>
      </c>
      <c r="P31" s="350">
        <f t="shared" si="35"/>
        <v>6.3551202656010719E-2</v>
      </c>
      <c r="Q31" s="350">
        <f t="shared" si="36"/>
        <v>9.1517861772697676E-2</v>
      </c>
      <c r="R31" s="36" t="str">
        <f t="shared" si="3"/>
        <v>C</v>
      </c>
      <c r="S31" s="357">
        <f>'2023-2024 исходные'!S31</f>
        <v>493534.61290322582</v>
      </c>
      <c r="T31" s="356">
        <f t="shared" si="37"/>
        <v>0.53659429415657034</v>
      </c>
      <c r="U31" s="356">
        <f t="shared" si="38"/>
        <v>0.70231944832141757</v>
      </c>
      <c r="V31" s="52" t="str">
        <f t="shared" si="4"/>
        <v>C</v>
      </c>
      <c r="W31" s="95" t="str">
        <f t="shared" si="5"/>
        <v>C</v>
      </c>
      <c r="X31" s="105">
        <f t="shared" si="6"/>
        <v>2.5</v>
      </c>
      <c r="Y31" s="87">
        <f t="shared" si="7"/>
        <v>1</v>
      </c>
      <c r="Z31" s="87">
        <f t="shared" si="8"/>
        <v>2</v>
      </c>
      <c r="AA31" s="87">
        <f t="shared" si="9"/>
        <v>2</v>
      </c>
      <c r="AB31" s="87">
        <f t="shared" si="10"/>
        <v>2</v>
      </c>
      <c r="AC31" s="106">
        <f t="shared" si="11"/>
        <v>1.9</v>
      </c>
    </row>
    <row r="32" spans="1:29" x14ac:dyDescent="0.25">
      <c r="A32" s="74">
        <v>3</v>
      </c>
      <c r="B32" s="13">
        <v>30460</v>
      </c>
      <c r="C32" s="164" t="s">
        <v>51</v>
      </c>
      <c r="D32" s="349">
        <f>'2023-2024 исходные'!F32</f>
        <v>0.67213618642964768</v>
      </c>
      <c r="E32" s="350">
        <f t="shared" si="30"/>
        <v>0.50341346766864925</v>
      </c>
      <c r="F32" s="26" t="str">
        <f t="shared" si="0"/>
        <v>B</v>
      </c>
      <c r="G32" s="351">
        <f>'2023-2024 исходные'!I32</f>
        <v>21178.688858695652</v>
      </c>
      <c r="H32" s="350">
        <f t="shared" si="31"/>
        <v>0.18676945527949551</v>
      </c>
      <c r="I32" s="350">
        <f t="shared" si="32"/>
        <v>0.23407396093152893</v>
      </c>
      <c r="J32" s="47" t="str">
        <f t="shared" si="1"/>
        <v>C</v>
      </c>
      <c r="K32" s="352">
        <f>'2023-2024 исходные'!L32</f>
        <v>55080.604809782606</v>
      </c>
      <c r="L32" s="353">
        <f t="shared" si="33"/>
        <v>0.19411215049869884</v>
      </c>
      <c r="M32" s="350">
        <f t="shared" si="34"/>
        <v>0.24662367207624272</v>
      </c>
      <c r="N32" s="52" t="str">
        <f t="shared" si="2"/>
        <v>C</v>
      </c>
      <c r="O32" s="354">
        <f>'2023-2024 исходные'!P32</f>
        <v>2846.9895448369566</v>
      </c>
      <c r="P32" s="350">
        <f t="shared" si="35"/>
        <v>5.4859908628558683E-2</v>
      </c>
      <c r="Q32" s="350">
        <f t="shared" si="36"/>
        <v>9.1517861772697676E-2</v>
      </c>
      <c r="R32" s="36" t="str">
        <f t="shared" si="3"/>
        <v>C</v>
      </c>
      <c r="S32" s="357">
        <f>'2023-2024 исходные'!S32</f>
        <v>671277.04959459463</v>
      </c>
      <c r="T32" s="356">
        <f t="shared" si="37"/>
        <v>0.72984432133708654</v>
      </c>
      <c r="U32" s="356">
        <f t="shared" si="38"/>
        <v>0.70231944832141757</v>
      </c>
      <c r="V32" s="52" t="str">
        <f t="shared" si="4"/>
        <v>B</v>
      </c>
      <c r="W32" s="93" t="str">
        <f t="shared" si="5"/>
        <v>C</v>
      </c>
      <c r="X32" s="105">
        <f t="shared" si="6"/>
        <v>2.5</v>
      </c>
      <c r="Y32" s="87">
        <f t="shared" si="7"/>
        <v>2</v>
      </c>
      <c r="Z32" s="87">
        <f t="shared" si="8"/>
        <v>2</v>
      </c>
      <c r="AA32" s="87">
        <f t="shared" si="9"/>
        <v>2</v>
      </c>
      <c r="AB32" s="87">
        <f t="shared" si="10"/>
        <v>2.5</v>
      </c>
      <c r="AC32" s="106">
        <f t="shared" si="11"/>
        <v>2.2000000000000002</v>
      </c>
    </row>
    <row r="33" spans="1:29" x14ac:dyDescent="0.25">
      <c r="A33" s="74">
        <v>4</v>
      </c>
      <c r="B33" s="16">
        <v>30030</v>
      </c>
      <c r="C33" s="164" t="s">
        <v>165</v>
      </c>
      <c r="D33" s="358">
        <f>'2023-2024 исходные'!F33</f>
        <v>0.41805515434904428</v>
      </c>
      <c r="E33" s="359">
        <f t="shared" si="30"/>
        <v>0.50341346766864925</v>
      </c>
      <c r="F33" s="27" t="str">
        <f t="shared" si="0"/>
        <v>C</v>
      </c>
      <c r="G33" s="360">
        <f>'2023-2024 исходные'!I33</f>
        <v>25048.779011099898</v>
      </c>
      <c r="H33" s="359">
        <f t="shared" si="31"/>
        <v>0.22089879324133557</v>
      </c>
      <c r="I33" s="359">
        <f t="shared" si="32"/>
        <v>0.23407396093152893</v>
      </c>
      <c r="J33" s="46" t="str">
        <f t="shared" si="1"/>
        <v>C</v>
      </c>
      <c r="K33" s="361">
        <f>'2023-2024 исходные'!L33</f>
        <v>63011.715539858727</v>
      </c>
      <c r="L33" s="362">
        <f t="shared" si="33"/>
        <v>0.22206255091596067</v>
      </c>
      <c r="M33" s="359">
        <f t="shared" si="34"/>
        <v>0.24662367207624272</v>
      </c>
      <c r="N33" s="41" t="str">
        <f t="shared" si="2"/>
        <v>C</v>
      </c>
      <c r="O33" s="363">
        <f>'2023-2024 исходные'!P33</f>
        <v>2883.4694046417762</v>
      </c>
      <c r="P33" s="359">
        <f t="shared" si="35"/>
        <v>5.5562855282965749E-2</v>
      </c>
      <c r="Q33" s="359">
        <f t="shared" si="36"/>
        <v>9.1517861772697676E-2</v>
      </c>
      <c r="R33" s="38" t="str">
        <f t="shared" si="3"/>
        <v>C</v>
      </c>
      <c r="S33" s="364">
        <f>'2023-2024 исходные'!S33</f>
        <v>621404.16921874997</v>
      </c>
      <c r="T33" s="365">
        <f t="shared" si="37"/>
        <v>0.67562015479807436</v>
      </c>
      <c r="U33" s="365">
        <f t="shared" si="38"/>
        <v>0.70231944832141757</v>
      </c>
      <c r="V33" s="41" t="str">
        <f t="shared" si="4"/>
        <v>C</v>
      </c>
      <c r="W33" s="95" t="str">
        <f t="shared" si="5"/>
        <v>C</v>
      </c>
      <c r="X33" s="105">
        <f t="shared" si="6"/>
        <v>2</v>
      </c>
      <c r="Y33" s="87">
        <f t="shared" si="7"/>
        <v>2</v>
      </c>
      <c r="Z33" s="87">
        <f t="shared" si="8"/>
        <v>2</v>
      </c>
      <c r="AA33" s="87">
        <f t="shared" si="9"/>
        <v>2</v>
      </c>
      <c r="AB33" s="87">
        <f t="shared" si="10"/>
        <v>2</v>
      </c>
      <c r="AC33" s="106">
        <f t="shared" si="11"/>
        <v>2</v>
      </c>
    </row>
    <row r="34" spans="1:29" x14ac:dyDescent="0.25">
      <c r="A34" s="74">
        <v>5</v>
      </c>
      <c r="B34" s="13">
        <v>31000</v>
      </c>
      <c r="C34" s="164" t="s">
        <v>52</v>
      </c>
      <c r="D34" s="349">
        <f>'2023-2024 исходные'!F34</f>
        <v>0.5041294475053677</v>
      </c>
      <c r="E34" s="350">
        <f t="shared" si="30"/>
        <v>0.50341346766864925</v>
      </c>
      <c r="F34" s="26" t="str">
        <f t="shared" si="0"/>
        <v>B</v>
      </c>
      <c r="G34" s="351">
        <f>'2023-2024 исходные'!I34</f>
        <v>19959.005076142133</v>
      </c>
      <c r="H34" s="350">
        <f t="shared" si="31"/>
        <v>0.17601337508961049</v>
      </c>
      <c r="I34" s="350">
        <f t="shared" si="32"/>
        <v>0.23407396093152893</v>
      </c>
      <c r="J34" s="47" t="str">
        <f t="shared" si="1"/>
        <v>C</v>
      </c>
      <c r="K34" s="352">
        <f>'2023-2024 исходные'!L34</f>
        <v>68873.072842639594</v>
      </c>
      <c r="L34" s="353">
        <f t="shared" si="33"/>
        <v>0.24271883591524909</v>
      </c>
      <c r="M34" s="350">
        <f t="shared" si="34"/>
        <v>0.24662367207624272</v>
      </c>
      <c r="N34" s="52" t="str">
        <f t="shared" si="2"/>
        <v>C</v>
      </c>
      <c r="O34" s="354">
        <f>'2023-2024 исходные'!P34</f>
        <v>2798.1687309644672</v>
      </c>
      <c r="P34" s="350">
        <f t="shared" si="35"/>
        <v>5.39191586377223E-2</v>
      </c>
      <c r="Q34" s="350">
        <f t="shared" si="36"/>
        <v>9.1517861772697676E-2</v>
      </c>
      <c r="R34" s="36" t="str">
        <f t="shared" si="3"/>
        <v>C</v>
      </c>
      <c r="S34" s="357">
        <f>'2023-2024 исходные'!S34</f>
        <v>668722.36546875001</v>
      </c>
      <c r="T34" s="356">
        <f t="shared" si="37"/>
        <v>0.72706674730385579</v>
      </c>
      <c r="U34" s="356">
        <f t="shared" si="38"/>
        <v>0.70231944832141757</v>
      </c>
      <c r="V34" s="52" t="str">
        <f t="shared" si="4"/>
        <v>B</v>
      </c>
      <c r="W34" s="93" t="str">
        <f t="shared" si="5"/>
        <v>C</v>
      </c>
      <c r="X34" s="105">
        <f t="shared" si="6"/>
        <v>2.5</v>
      </c>
      <c r="Y34" s="87">
        <f t="shared" si="7"/>
        <v>2</v>
      </c>
      <c r="Z34" s="87">
        <f t="shared" si="8"/>
        <v>2</v>
      </c>
      <c r="AA34" s="87">
        <f t="shared" si="9"/>
        <v>2</v>
      </c>
      <c r="AB34" s="87">
        <f t="shared" si="10"/>
        <v>2.5</v>
      </c>
      <c r="AC34" s="106">
        <f t="shared" si="11"/>
        <v>2.2000000000000002</v>
      </c>
    </row>
    <row r="35" spans="1:29" x14ac:dyDescent="0.25">
      <c r="A35" s="74">
        <v>6</v>
      </c>
      <c r="B35" s="13">
        <v>30130</v>
      </c>
      <c r="C35" s="164" t="s">
        <v>1</v>
      </c>
      <c r="D35" s="349">
        <f>'2023-2024 исходные'!F35</f>
        <v>0.47403053069594198</v>
      </c>
      <c r="E35" s="350">
        <f t="shared" si="30"/>
        <v>0.50341346766864925</v>
      </c>
      <c r="F35" s="26" t="str">
        <f t="shared" si="0"/>
        <v>C</v>
      </c>
      <c r="G35" s="351">
        <f>'2023-2024 исходные'!I35</f>
        <v>40594.007220216605</v>
      </c>
      <c r="H35" s="350">
        <f t="shared" si="31"/>
        <v>0.35798819590377157</v>
      </c>
      <c r="I35" s="350">
        <f t="shared" si="32"/>
        <v>0.23407396093152893</v>
      </c>
      <c r="J35" s="47" t="str">
        <f t="shared" si="1"/>
        <v>B</v>
      </c>
      <c r="K35" s="352">
        <f>'2023-2024 исходные'!L35</f>
        <v>98777.843971119131</v>
      </c>
      <c r="L35" s="353">
        <f t="shared" si="33"/>
        <v>0.34810764662216398</v>
      </c>
      <c r="M35" s="350">
        <f t="shared" si="34"/>
        <v>0.24662367207624272</v>
      </c>
      <c r="N35" s="52" t="str">
        <f t="shared" si="2"/>
        <v>B</v>
      </c>
      <c r="O35" s="354">
        <f>'2023-2024 исходные'!P35</f>
        <v>4558.2541696750905</v>
      </c>
      <c r="P35" s="350">
        <f t="shared" si="35"/>
        <v>8.7835028304764293E-2</v>
      </c>
      <c r="Q35" s="350">
        <f t="shared" si="36"/>
        <v>9.1517861772697676E-2</v>
      </c>
      <c r="R35" s="36" t="str">
        <f t="shared" si="3"/>
        <v>C</v>
      </c>
      <c r="S35" s="357">
        <f>'2023-2024 исходные'!S35</f>
        <v>715413.4163043478</v>
      </c>
      <c r="T35" s="356">
        <f t="shared" si="37"/>
        <v>0.7778314775001326</v>
      </c>
      <c r="U35" s="356">
        <f t="shared" si="38"/>
        <v>0.70231944832141757</v>
      </c>
      <c r="V35" s="52" t="str">
        <f t="shared" si="4"/>
        <v>B</v>
      </c>
      <c r="W35" s="93" t="str">
        <f t="shared" si="5"/>
        <v>C</v>
      </c>
      <c r="X35" s="105">
        <f t="shared" si="6"/>
        <v>2</v>
      </c>
      <c r="Y35" s="87">
        <f t="shared" si="7"/>
        <v>2.5</v>
      </c>
      <c r="Z35" s="87">
        <f t="shared" si="8"/>
        <v>2.5</v>
      </c>
      <c r="AA35" s="87">
        <f t="shared" si="9"/>
        <v>2</v>
      </c>
      <c r="AB35" s="87">
        <f t="shared" si="10"/>
        <v>2.5</v>
      </c>
      <c r="AC35" s="106">
        <f t="shared" si="11"/>
        <v>2.2999999999999998</v>
      </c>
    </row>
    <row r="36" spans="1:29" x14ac:dyDescent="0.25">
      <c r="A36" s="74">
        <v>7</v>
      </c>
      <c r="B36" s="13">
        <v>30160</v>
      </c>
      <c r="C36" s="164" t="s">
        <v>198</v>
      </c>
      <c r="D36" s="349">
        <f>'2023-2024 исходные'!F36</f>
        <v>0.27306396650272907</v>
      </c>
      <c r="E36" s="350">
        <f t="shared" si="30"/>
        <v>0.50341346766864925</v>
      </c>
      <c r="F36" s="26" t="str">
        <f t="shared" si="0"/>
        <v>C</v>
      </c>
      <c r="G36" s="351">
        <f>'2023-2024 исходные'!I36</f>
        <v>18785.580192165558</v>
      </c>
      <c r="H36" s="350">
        <f t="shared" si="31"/>
        <v>0.16566524032763599</v>
      </c>
      <c r="I36" s="350">
        <f t="shared" si="32"/>
        <v>0.23407396093152893</v>
      </c>
      <c r="J36" s="47" t="str">
        <f t="shared" si="1"/>
        <v>C</v>
      </c>
      <c r="K36" s="352">
        <f>'2023-2024 исходные'!L36</f>
        <v>51113.165572801183</v>
      </c>
      <c r="L36" s="353">
        <f t="shared" si="33"/>
        <v>0.18013031124833168</v>
      </c>
      <c r="M36" s="350">
        <f t="shared" si="34"/>
        <v>0.24662367207624272</v>
      </c>
      <c r="N36" s="52" t="str">
        <f t="shared" si="2"/>
        <v>C</v>
      </c>
      <c r="O36" s="354">
        <f>'2023-2024 исходные'!P36</f>
        <v>2576.8649519586102</v>
      </c>
      <c r="P36" s="350">
        <f t="shared" si="35"/>
        <v>4.9654757625982253E-2</v>
      </c>
      <c r="Q36" s="350">
        <f t="shared" si="36"/>
        <v>9.1517861772697676E-2</v>
      </c>
      <c r="R36" s="36" t="str">
        <f t="shared" si="3"/>
        <v>C</v>
      </c>
      <c r="S36" s="357">
        <f>'2023-2024 исходные'!S36</f>
        <v>809288.76789473696</v>
      </c>
      <c r="T36" s="356">
        <f t="shared" si="37"/>
        <v>0.87989722265430692</v>
      </c>
      <c r="U36" s="356">
        <f t="shared" si="38"/>
        <v>0.70231944832141757</v>
      </c>
      <c r="V36" s="52" t="str">
        <f t="shared" si="4"/>
        <v>A</v>
      </c>
      <c r="W36" s="93" t="str">
        <f t="shared" si="5"/>
        <v>C</v>
      </c>
      <c r="X36" s="105">
        <f t="shared" si="6"/>
        <v>2</v>
      </c>
      <c r="Y36" s="87">
        <f t="shared" si="7"/>
        <v>2</v>
      </c>
      <c r="Z36" s="87">
        <f t="shared" si="8"/>
        <v>2</v>
      </c>
      <c r="AA36" s="87">
        <f t="shared" si="9"/>
        <v>2</v>
      </c>
      <c r="AB36" s="87">
        <f t="shared" si="10"/>
        <v>4.2</v>
      </c>
      <c r="AC36" s="106">
        <f t="shared" si="11"/>
        <v>2.44</v>
      </c>
    </row>
    <row r="37" spans="1:29" x14ac:dyDescent="0.25">
      <c r="A37" s="74">
        <v>8</v>
      </c>
      <c r="B37" s="13">
        <v>30310</v>
      </c>
      <c r="C37" s="164" t="s">
        <v>6</v>
      </c>
      <c r="D37" s="349">
        <f>'2023-2024 исходные'!F37</f>
        <v>0.52391240279804407</v>
      </c>
      <c r="E37" s="350">
        <f t="shared" si="30"/>
        <v>0.50341346766864925</v>
      </c>
      <c r="F37" s="26" t="str">
        <f t="shared" ref="F37:F68" si="39">IF(D37&gt;=$D$128,"A",IF(D37&gt;=$D$124,"B",IF(D37&gt;=$D$129,"C","D")))</f>
        <v>B</v>
      </c>
      <c r="G37" s="351">
        <f>'2023-2024 исходные'!I37</f>
        <v>18584.172876304023</v>
      </c>
      <c r="H37" s="350">
        <f t="shared" si="31"/>
        <v>0.16388908057932752</v>
      </c>
      <c r="I37" s="350">
        <f t="shared" si="32"/>
        <v>0.23407396093152893</v>
      </c>
      <c r="J37" s="47" t="str">
        <f t="shared" ref="J37:J68" si="40">IF(G37&gt;=$G$128,"A",IF(G37&gt;=$G$124,"B",IF(G37&gt;=$G$129,"C","D")))</f>
        <v>C</v>
      </c>
      <c r="K37" s="352">
        <f>'2023-2024 исходные'!L37</f>
        <v>65657.817675111772</v>
      </c>
      <c r="L37" s="353">
        <f t="shared" si="33"/>
        <v>0.23138780392810518</v>
      </c>
      <c r="M37" s="350">
        <f t="shared" si="34"/>
        <v>0.24662367207624272</v>
      </c>
      <c r="N37" s="52" t="str">
        <f t="shared" ref="N37:N68" si="41">IF(K37&gt;=$K$128,"A",IF(K37&gt;=$K$124,"B",IF(K37&gt;=$K$129,"C","D")))</f>
        <v>C</v>
      </c>
      <c r="O37" s="354">
        <f>'2023-2024 исходные'!P37</f>
        <v>3160.2196572280172</v>
      </c>
      <c r="P37" s="350">
        <f t="shared" si="35"/>
        <v>6.0895679071288164E-2</v>
      </c>
      <c r="Q37" s="350">
        <f t="shared" si="36"/>
        <v>9.1517861772697676E-2</v>
      </c>
      <c r="R37" s="36" t="str">
        <f t="shared" ref="R37:R68" si="42">IF(O37&gt;=$O$128,"A",IF(O37&gt;=$O$124,"B",IF(O37&gt;=$O$129,"C","D")))</f>
        <v>C</v>
      </c>
      <c r="S37" s="357">
        <f>'2023-2024 исходные'!S37</f>
        <v>672373.15578947368</v>
      </c>
      <c r="T37" s="356">
        <f t="shared" si="37"/>
        <v>0.73103606010187527</v>
      </c>
      <c r="U37" s="356">
        <f t="shared" si="38"/>
        <v>0.70231944832141757</v>
      </c>
      <c r="V37" s="52" t="str">
        <f t="shared" ref="V37:V68" si="43">IF(S37&gt;=$S$128,"A",IF(S37&gt;=$S$124,"B",IF(S37&gt;=$S$129,"C","D")))</f>
        <v>B</v>
      </c>
      <c r="W37" s="93" t="str">
        <f t="shared" si="5"/>
        <v>C</v>
      </c>
      <c r="X37" s="105">
        <f t="shared" si="6"/>
        <v>2.5</v>
      </c>
      <c r="Y37" s="87">
        <f t="shared" si="7"/>
        <v>2</v>
      </c>
      <c r="Z37" s="87">
        <f t="shared" si="8"/>
        <v>2</v>
      </c>
      <c r="AA37" s="87">
        <f t="shared" si="9"/>
        <v>2</v>
      </c>
      <c r="AB37" s="87">
        <f t="shared" si="10"/>
        <v>2.5</v>
      </c>
      <c r="AC37" s="106">
        <f t="shared" si="11"/>
        <v>2.2000000000000002</v>
      </c>
    </row>
    <row r="38" spans="1:29" x14ac:dyDescent="0.25">
      <c r="A38" s="74">
        <v>9</v>
      </c>
      <c r="B38" s="13">
        <v>30440</v>
      </c>
      <c r="C38" s="164" t="s">
        <v>7</v>
      </c>
      <c r="D38" s="349">
        <f>'2023-2024 исходные'!F38</f>
        <v>0.59868737440513842</v>
      </c>
      <c r="E38" s="350">
        <f t="shared" si="30"/>
        <v>0.50341346766864925</v>
      </c>
      <c r="F38" s="26" t="str">
        <f t="shared" si="39"/>
        <v>B</v>
      </c>
      <c r="G38" s="351">
        <f>'2023-2024 исходные'!I38</f>
        <v>17468.30583058306</v>
      </c>
      <c r="H38" s="350">
        <f t="shared" si="31"/>
        <v>0.15404853371242011</v>
      </c>
      <c r="I38" s="350">
        <f t="shared" si="32"/>
        <v>0.23407396093152893</v>
      </c>
      <c r="J38" s="47" t="str">
        <f t="shared" si="40"/>
        <v>C</v>
      </c>
      <c r="K38" s="352">
        <f>'2023-2024 исходные'!L38</f>
        <v>66502.217997799773</v>
      </c>
      <c r="L38" s="353">
        <f t="shared" si="33"/>
        <v>0.23436359482736654</v>
      </c>
      <c r="M38" s="350">
        <f t="shared" si="34"/>
        <v>0.24662367207624272</v>
      </c>
      <c r="N38" s="52" t="str">
        <f t="shared" si="41"/>
        <v>C</v>
      </c>
      <c r="O38" s="354">
        <f>'2023-2024 исходные'!P38</f>
        <v>0</v>
      </c>
      <c r="P38" s="350">
        <f t="shared" si="35"/>
        <v>0</v>
      </c>
      <c r="Q38" s="350">
        <f t="shared" si="36"/>
        <v>9.1517861772697676E-2</v>
      </c>
      <c r="R38" s="36" t="str">
        <f t="shared" si="42"/>
        <v>D</v>
      </c>
      <c r="S38" s="357">
        <f>'2023-2024 исходные'!S38</f>
        <v>702147.3427777777</v>
      </c>
      <c r="T38" s="356">
        <f t="shared" si="37"/>
        <v>0.76340797168289243</v>
      </c>
      <c r="U38" s="356">
        <f t="shared" si="38"/>
        <v>0.70231944832141757</v>
      </c>
      <c r="V38" s="52" t="str">
        <f t="shared" si="43"/>
        <v>B</v>
      </c>
      <c r="W38" s="93" t="str">
        <f t="shared" si="5"/>
        <v>C</v>
      </c>
      <c r="X38" s="105">
        <f t="shared" si="6"/>
        <v>2.5</v>
      </c>
      <c r="Y38" s="87">
        <f t="shared" si="7"/>
        <v>2</v>
      </c>
      <c r="Z38" s="87">
        <f t="shared" si="8"/>
        <v>2</v>
      </c>
      <c r="AA38" s="87">
        <f t="shared" si="9"/>
        <v>1</v>
      </c>
      <c r="AB38" s="87">
        <f t="shared" si="10"/>
        <v>2.5</v>
      </c>
      <c r="AC38" s="106">
        <f t="shared" si="11"/>
        <v>2</v>
      </c>
    </row>
    <row r="39" spans="1:29" x14ac:dyDescent="0.25">
      <c r="A39" s="74">
        <v>10</v>
      </c>
      <c r="B39" s="13">
        <v>30500</v>
      </c>
      <c r="C39" s="164" t="s">
        <v>199</v>
      </c>
      <c r="D39" s="349">
        <f>'2023-2024 исходные'!F39</f>
        <v>0.37169141242202713</v>
      </c>
      <c r="E39" s="350">
        <f t="shared" si="30"/>
        <v>0.50341346766864925</v>
      </c>
      <c r="F39" s="26" t="str">
        <f t="shared" si="39"/>
        <v>C</v>
      </c>
      <c r="G39" s="351">
        <f>'2023-2024 исходные'!I39</f>
        <v>37975.179640718561</v>
      </c>
      <c r="H39" s="350">
        <f t="shared" si="31"/>
        <v>0.33489342342955652</v>
      </c>
      <c r="I39" s="350">
        <f t="shared" si="32"/>
        <v>0.23407396093152893</v>
      </c>
      <c r="J39" s="47" t="str">
        <f t="shared" si="40"/>
        <v>B</v>
      </c>
      <c r="K39" s="352">
        <f>'2023-2024 исходные'!L39</f>
        <v>69950.650209580839</v>
      </c>
      <c r="L39" s="353">
        <f t="shared" si="33"/>
        <v>0.24651637700522167</v>
      </c>
      <c r="M39" s="350">
        <f t="shared" si="34"/>
        <v>0.24662367207624272</v>
      </c>
      <c r="N39" s="52" t="str">
        <f t="shared" si="41"/>
        <v>C</v>
      </c>
      <c r="O39" s="354">
        <f>'2023-2024 исходные'!P39</f>
        <v>2403.6541916167666</v>
      </c>
      <c r="P39" s="350">
        <f t="shared" si="35"/>
        <v>4.6317082395291899E-2</v>
      </c>
      <c r="Q39" s="350">
        <f t="shared" si="36"/>
        <v>9.1517861772697676E-2</v>
      </c>
      <c r="R39" s="36" t="str">
        <f t="shared" si="42"/>
        <v>C</v>
      </c>
      <c r="S39" s="357">
        <f>'2023-2024 исходные'!S39</f>
        <v>692028.18391304347</v>
      </c>
      <c r="T39" s="356">
        <f t="shared" si="37"/>
        <v>0.75240594109269954</v>
      </c>
      <c r="U39" s="356">
        <f t="shared" si="38"/>
        <v>0.70231944832141757</v>
      </c>
      <c r="V39" s="52" t="str">
        <f t="shared" si="43"/>
        <v>B</v>
      </c>
      <c r="W39" s="96" t="str">
        <f t="shared" si="5"/>
        <v>C</v>
      </c>
      <c r="X39" s="105">
        <f t="shared" si="6"/>
        <v>2</v>
      </c>
      <c r="Y39" s="87">
        <f t="shared" si="7"/>
        <v>2.5</v>
      </c>
      <c r="Z39" s="87">
        <f t="shared" si="8"/>
        <v>2</v>
      </c>
      <c r="AA39" s="87">
        <f t="shared" si="9"/>
        <v>2</v>
      </c>
      <c r="AB39" s="87">
        <f t="shared" si="10"/>
        <v>2.5</v>
      </c>
      <c r="AC39" s="106">
        <f t="shared" si="11"/>
        <v>2.2000000000000002</v>
      </c>
    </row>
    <row r="40" spans="1:29" x14ac:dyDescent="0.25">
      <c r="A40" s="368">
        <v>11</v>
      </c>
      <c r="B40" s="13">
        <v>30530</v>
      </c>
      <c r="C40" s="164" t="s">
        <v>166</v>
      </c>
      <c r="D40" s="349">
        <f>'2023-2024 исходные'!F40</f>
        <v>0.48827344300397379</v>
      </c>
      <c r="E40" s="350">
        <f t="shared" si="30"/>
        <v>0.50341346766864925</v>
      </c>
      <c r="F40" s="26" t="str">
        <f t="shared" si="39"/>
        <v>C</v>
      </c>
      <c r="G40" s="351">
        <f>'2023-2024 исходные'!I40</f>
        <v>16370.374298190893</v>
      </c>
      <c r="H40" s="350">
        <f t="shared" si="31"/>
        <v>0.14436615556298751</v>
      </c>
      <c r="I40" s="350">
        <f t="shared" si="32"/>
        <v>0.23407396093152893</v>
      </c>
      <c r="J40" s="47" t="str">
        <f t="shared" si="40"/>
        <v>C</v>
      </c>
      <c r="K40" s="352">
        <f>'2023-2024 исходные'!L40</f>
        <v>59338.416793512166</v>
      </c>
      <c r="L40" s="353">
        <f t="shared" si="33"/>
        <v>0.20911730600552592</v>
      </c>
      <c r="M40" s="350">
        <f t="shared" si="34"/>
        <v>0.24662367207624272</v>
      </c>
      <c r="N40" s="52" t="str">
        <f t="shared" si="41"/>
        <v>C</v>
      </c>
      <c r="O40" s="354">
        <f>'2023-2024 исходные'!P40</f>
        <v>0</v>
      </c>
      <c r="P40" s="350">
        <f t="shared" si="35"/>
        <v>0</v>
      </c>
      <c r="Q40" s="350">
        <f t="shared" si="36"/>
        <v>9.1517861772697676E-2</v>
      </c>
      <c r="R40" s="36" t="str">
        <f t="shared" si="42"/>
        <v>D</v>
      </c>
      <c r="S40" s="357">
        <f>'2023-2024 исходные'!S40</f>
        <v>582107.22727272729</v>
      </c>
      <c r="T40" s="356">
        <f t="shared" si="37"/>
        <v>0.63289465130806388</v>
      </c>
      <c r="U40" s="356">
        <f t="shared" si="38"/>
        <v>0.70231944832141757</v>
      </c>
      <c r="V40" s="52" t="str">
        <f t="shared" si="43"/>
        <v>C</v>
      </c>
      <c r="W40" s="95" t="str">
        <f t="shared" si="5"/>
        <v>C</v>
      </c>
      <c r="X40" s="105">
        <f t="shared" si="6"/>
        <v>2</v>
      </c>
      <c r="Y40" s="87">
        <f t="shared" si="7"/>
        <v>2</v>
      </c>
      <c r="Z40" s="87">
        <f t="shared" si="8"/>
        <v>2</v>
      </c>
      <c r="AA40" s="87">
        <f t="shared" si="9"/>
        <v>1</v>
      </c>
      <c r="AB40" s="87">
        <f t="shared" si="10"/>
        <v>2</v>
      </c>
      <c r="AC40" s="106">
        <f t="shared" si="11"/>
        <v>1.8</v>
      </c>
    </row>
    <row r="41" spans="1:29" x14ac:dyDescent="0.25">
      <c r="A41" s="368">
        <v>12</v>
      </c>
      <c r="B41" s="13">
        <v>30640</v>
      </c>
      <c r="C41" s="164" t="s">
        <v>11</v>
      </c>
      <c r="D41" s="367">
        <f>'2023-2024 исходные'!F41</f>
        <v>0.46475785099020428</v>
      </c>
      <c r="E41" s="350">
        <f t="shared" si="30"/>
        <v>0.50341346766864925</v>
      </c>
      <c r="F41" s="26" t="str">
        <f t="shared" si="39"/>
        <v>C</v>
      </c>
      <c r="G41" s="351">
        <f>'2023-2024 исходные'!I41</f>
        <v>20261.123046875</v>
      </c>
      <c r="H41" s="350">
        <f t="shared" si="31"/>
        <v>0.17867767641630738</v>
      </c>
      <c r="I41" s="350">
        <f t="shared" si="32"/>
        <v>0.23407396093152893</v>
      </c>
      <c r="J41" s="47" t="str">
        <f t="shared" si="40"/>
        <v>C</v>
      </c>
      <c r="K41" s="352">
        <f>'2023-2024 исходные'!L41</f>
        <v>55019.004960937498</v>
      </c>
      <c r="L41" s="353">
        <f t="shared" si="33"/>
        <v>0.19389506357361855</v>
      </c>
      <c r="M41" s="350">
        <f t="shared" si="34"/>
        <v>0.24662367207624272</v>
      </c>
      <c r="N41" s="52" t="str">
        <f t="shared" si="41"/>
        <v>C</v>
      </c>
      <c r="O41" s="354">
        <f>'2023-2024 исходные'!P41</f>
        <v>0</v>
      </c>
      <c r="P41" s="350">
        <f t="shared" si="35"/>
        <v>0</v>
      </c>
      <c r="Q41" s="350">
        <f t="shared" si="36"/>
        <v>9.1517861772697676E-2</v>
      </c>
      <c r="R41" s="36" t="str">
        <f t="shared" si="42"/>
        <v>D</v>
      </c>
      <c r="S41" s="357">
        <f>'2023-2024 исходные'!S41</f>
        <v>604269.25925925921</v>
      </c>
      <c r="T41" s="356">
        <f t="shared" si="37"/>
        <v>0.65699026608355737</v>
      </c>
      <c r="U41" s="356">
        <f t="shared" si="38"/>
        <v>0.70231944832141757</v>
      </c>
      <c r="V41" s="52" t="str">
        <f t="shared" si="43"/>
        <v>C</v>
      </c>
      <c r="W41" s="93" t="str">
        <f t="shared" si="5"/>
        <v>C</v>
      </c>
      <c r="X41" s="105">
        <f t="shared" si="6"/>
        <v>2</v>
      </c>
      <c r="Y41" s="87">
        <f t="shared" si="7"/>
        <v>2</v>
      </c>
      <c r="Z41" s="87">
        <f t="shared" si="8"/>
        <v>2</v>
      </c>
      <c r="AA41" s="87">
        <f t="shared" si="9"/>
        <v>1</v>
      </c>
      <c r="AB41" s="87">
        <f t="shared" si="10"/>
        <v>2</v>
      </c>
      <c r="AC41" s="106">
        <f t="shared" si="11"/>
        <v>1.8</v>
      </c>
    </row>
    <row r="42" spans="1:29" x14ac:dyDescent="0.25">
      <c r="A42" s="368">
        <v>13</v>
      </c>
      <c r="B42" s="13">
        <v>30650</v>
      </c>
      <c r="C42" s="164" t="s">
        <v>200</v>
      </c>
      <c r="D42" s="349">
        <f>'2023-2024 исходные'!F42</f>
        <v>0.46182921252601694</v>
      </c>
      <c r="E42" s="350">
        <f t="shared" si="30"/>
        <v>0.50341346766864925</v>
      </c>
      <c r="F42" s="26" t="str">
        <f t="shared" si="39"/>
        <v>C</v>
      </c>
      <c r="G42" s="351">
        <f>'2023-2024 исходные'!I42</f>
        <v>19515.485661424605</v>
      </c>
      <c r="H42" s="350">
        <f t="shared" si="31"/>
        <v>0.17210209049379083</v>
      </c>
      <c r="I42" s="350">
        <f t="shared" si="32"/>
        <v>0.23407396093152893</v>
      </c>
      <c r="J42" s="47" t="str">
        <f t="shared" si="40"/>
        <v>C</v>
      </c>
      <c r="K42" s="352">
        <f>'2023-2024 исходные'!L42</f>
        <v>66312.076697502314</v>
      </c>
      <c r="L42" s="353">
        <f t="shared" si="33"/>
        <v>0.23369350892640703</v>
      </c>
      <c r="M42" s="350">
        <f t="shared" si="34"/>
        <v>0.24662367207624272</v>
      </c>
      <c r="N42" s="52" t="str">
        <f t="shared" si="41"/>
        <v>C</v>
      </c>
      <c r="O42" s="354">
        <f>'2023-2024 исходные'!P42</f>
        <v>0</v>
      </c>
      <c r="P42" s="350">
        <f t="shared" si="35"/>
        <v>0</v>
      </c>
      <c r="Q42" s="350">
        <f t="shared" si="36"/>
        <v>9.1517861772697676E-2</v>
      </c>
      <c r="R42" s="36" t="str">
        <f t="shared" si="42"/>
        <v>D</v>
      </c>
      <c r="S42" s="357">
        <f>'2023-2024 исходные'!S42</f>
        <v>625131.98507462686</v>
      </c>
      <c r="T42" s="356">
        <f t="shared" si="37"/>
        <v>0.6796732134197645</v>
      </c>
      <c r="U42" s="356">
        <f t="shared" si="38"/>
        <v>0.70231944832141757</v>
      </c>
      <c r="V42" s="52" t="str">
        <f t="shared" si="43"/>
        <v>C</v>
      </c>
      <c r="W42" s="93" t="str">
        <f t="shared" si="5"/>
        <v>C</v>
      </c>
      <c r="X42" s="105">
        <f t="shared" si="6"/>
        <v>2</v>
      </c>
      <c r="Y42" s="87">
        <f t="shared" si="7"/>
        <v>2</v>
      </c>
      <c r="Z42" s="87">
        <f t="shared" si="8"/>
        <v>2</v>
      </c>
      <c r="AA42" s="87">
        <f t="shared" si="9"/>
        <v>1</v>
      </c>
      <c r="AB42" s="87">
        <f t="shared" si="10"/>
        <v>2</v>
      </c>
      <c r="AC42" s="106">
        <f t="shared" si="11"/>
        <v>1.8</v>
      </c>
    </row>
    <row r="43" spans="1:29" x14ac:dyDescent="0.25">
      <c r="A43" s="368">
        <v>14</v>
      </c>
      <c r="B43" s="13">
        <v>30790</v>
      </c>
      <c r="C43" s="164" t="s">
        <v>12</v>
      </c>
      <c r="D43" s="349">
        <f>'2023-2024 исходные'!F43</f>
        <v>0.37878904332945207</v>
      </c>
      <c r="E43" s="350">
        <f t="shared" si="30"/>
        <v>0.50341346766864925</v>
      </c>
      <c r="F43" s="26" t="str">
        <f t="shared" si="39"/>
        <v>C</v>
      </c>
      <c r="G43" s="351">
        <f>'2023-2024 исходные'!I43</f>
        <v>23074.486552567236</v>
      </c>
      <c r="H43" s="350">
        <f t="shared" si="31"/>
        <v>0.2034880116059482</v>
      </c>
      <c r="I43" s="350">
        <f t="shared" si="32"/>
        <v>0.23407396093152893</v>
      </c>
      <c r="J43" s="47" t="str">
        <f t="shared" si="40"/>
        <v>C</v>
      </c>
      <c r="K43" s="352">
        <f>'2023-2024 исходные'!L43</f>
        <v>60027.916992665036</v>
      </c>
      <c r="L43" s="353">
        <f t="shared" si="33"/>
        <v>0.21154720609266284</v>
      </c>
      <c r="M43" s="350">
        <f t="shared" si="34"/>
        <v>0.24662367207624272</v>
      </c>
      <c r="N43" s="52" t="str">
        <f t="shared" si="41"/>
        <v>C</v>
      </c>
      <c r="O43" s="354">
        <f>'2023-2024 исходные'!P43</f>
        <v>2812.8197799511004</v>
      </c>
      <c r="P43" s="350">
        <f t="shared" si="35"/>
        <v>5.4201476221282401E-2</v>
      </c>
      <c r="Q43" s="350">
        <f t="shared" si="36"/>
        <v>9.1517861772697676E-2</v>
      </c>
      <c r="R43" s="36" t="str">
        <f t="shared" si="42"/>
        <v>C</v>
      </c>
      <c r="S43" s="357">
        <f>'2023-2024 исходные'!S43</f>
        <v>661820.6333333333</v>
      </c>
      <c r="T43" s="356">
        <f t="shared" si="37"/>
        <v>0.71956285601267334</v>
      </c>
      <c r="U43" s="356">
        <f t="shared" si="38"/>
        <v>0.70231944832141757</v>
      </c>
      <c r="V43" s="52" t="str">
        <f t="shared" si="43"/>
        <v>B</v>
      </c>
      <c r="W43" s="95" t="str">
        <f t="shared" si="5"/>
        <v>C</v>
      </c>
      <c r="X43" s="105">
        <f t="shared" si="6"/>
        <v>2</v>
      </c>
      <c r="Y43" s="87">
        <f t="shared" si="7"/>
        <v>2</v>
      </c>
      <c r="Z43" s="87">
        <f t="shared" si="8"/>
        <v>2</v>
      </c>
      <c r="AA43" s="87">
        <f t="shared" si="9"/>
        <v>2</v>
      </c>
      <c r="AB43" s="87">
        <f t="shared" si="10"/>
        <v>2.5</v>
      </c>
      <c r="AC43" s="106">
        <f t="shared" si="11"/>
        <v>2.1</v>
      </c>
    </row>
    <row r="44" spans="1:29" x14ac:dyDescent="0.25">
      <c r="A44" s="368">
        <v>15</v>
      </c>
      <c r="B44" s="13">
        <v>30890</v>
      </c>
      <c r="C44" s="164" t="s">
        <v>167</v>
      </c>
      <c r="D44" s="349">
        <f>'2023-2024 исходные'!F44</f>
        <v>0.59473261330218818</v>
      </c>
      <c r="E44" s="350">
        <f t="shared" si="30"/>
        <v>0.50341346766864925</v>
      </c>
      <c r="F44" s="26" t="str">
        <f t="shared" si="39"/>
        <v>B</v>
      </c>
      <c r="G44" s="351">
        <f>'2023-2024 исходные'!I44</f>
        <v>16479.12985274431</v>
      </c>
      <c r="H44" s="350">
        <f t="shared" si="31"/>
        <v>0.14532524305976716</v>
      </c>
      <c r="I44" s="350">
        <f t="shared" si="32"/>
        <v>0.23407396093152893</v>
      </c>
      <c r="J44" s="47" t="str">
        <f t="shared" si="40"/>
        <v>C</v>
      </c>
      <c r="K44" s="352">
        <f>'2023-2024 исходные'!L44</f>
        <v>66208.64725568943</v>
      </c>
      <c r="L44" s="353">
        <f t="shared" si="33"/>
        <v>0.23332900836501136</v>
      </c>
      <c r="M44" s="350">
        <f t="shared" si="34"/>
        <v>0.24662367207624272</v>
      </c>
      <c r="N44" s="52" t="str">
        <f t="shared" si="41"/>
        <v>C</v>
      </c>
      <c r="O44" s="354">
        <f>'2023-2024 исходные'!P44</f>
        <v>0</v>
      </c>
      <c r="P44" s="350">
        <f t="shared" si="35"/>
        <v>0</v>
      </c>
      <c r="Q44" s="350">
        <f t="shared" si="36"/>
        <v>9.1517861772697676E-2</v>
      </c>
      <c r="R44" s="36" t="str">
        <f t="shared" si="42"/>
        <v>D</v>
      </c>
      <c r="S44" s="357">
        <f>'2023-2024 исходные'!S44</f>
        <v>617244.42562500003</v>
      </c>
      <c r="T44" s="356">
        <f t="shared" si="37"/>
        <v>0.67109748380559786</v>
      </c>
      <c r="U44" s="356">
        <f t="shared" si="38"/>
        <v>0.70231944832141757</v>
      </c>
      <c r="V44" s="52" t="str">
        <f t="shared" si="43"/>
        <v>C</v>
      </c>
      <c r="W44" s="93" t="str">
        <f t="shared" si="5"/>
        <v>C</v>
      </c>
      <c r="X44" s="105">
        <f t="shared" si="6"/>
        <v>2.5</v>
      </c>
      <c r="Y44" s="87">
        <f t="shared" si="7"/>
        <v>2</v>
      </c>
      <c r="Z44" s="87">
        <f t="shared" si="8"/>
        <v>2</v>
      </c>
      <c r="AA44" s="87">
        <f t="shared" si="9"/>
        <v>1</v>
      </c>
      <c r="AB44" s="87">
        <f t="shared" si="10"/>
        <v>2</v>
      </c>
      <c r="AC44" s="106">
        <f t="shared" si="11"/>
        <v>1.9</v>
      </c>
    </row>
    <row r="45" spans="1:29" x14ac:dyDescent="0.25">
      <c r="A45" s="368">
        <v>16</v>
      </c>
      <c r="B45" s="13">
        <v>30940</v>
      </c>
      <c r="C45" s="164" t="s">
        <v>3</v>
      </c>
      <c r="D45" s="349">
        <f>'2023-2024 исходные'!F45</f>
        <v>0.44296257825414648</v>
      </c>
      <c r="E45" s="350">
        <f t="shared" si="30"/>
        <v>0.50341346766864925</v>
      </c>
      <c r="F45" s="26" t="str">
        <f t="shared" si="39"/>
        <v>C</v>
      </c>
      <c r="G45" s="351">
        <f>'2023-2024 исходные'!I45</f>
        <v>19598.788617886177</v>
      </c>
      <c r="H45" s="350">
        <f t="shared" si="31"/>
        <v>0.17283671801985279</v>
      </c>
      <c r="I45" s="350">
        <f t="shared" si="32"/>
        <v>0.23407396093152893</v>
      </c>
      <c r="J45" s="47" t="str">
        <f t="shared" si="40"/>
        <v>C</v>
      </c>
      <c r="K45" s="352">
        <f>'2023-2024 исходные'!L45</f>
        <v>57419.698414634142</v>
      </c>
      <c r="L45" s="353">
        <f t="shared" si="33"/>
        <v>0.20235546030663407</v>
      </c>
      <c r="M45" s="350">
        <f t="shared" si="34"/>
        <v>0.24662367207624272</v>
      </c>
      <c r="N45" s="52" t="str">
        <f t="shared" si="41"/>
        <v>C</v>
      </c>
      <c r="O45" s="354">
        <f>'2023-2024 исходные'!P45</f>
        <v>2784.9430000000002</v>
      </c>
      <c r="P45" s="350">
        <f t="shared" si="35"/>
        <v>5.3664306141487331E-2</v>
      </c>
      <c r="Q45" s="350">
        <f t="shared" si="36"/>
        <v>9.1517861772697676E-2</v>
      </c>
      <c r="R45" s="36" t="str">
        <f t="shared" si="42"/>
        <v>C</v>
      </c>
      <c r="S45" s="357">
        <f>'2023-2024 исходные'!S45</f>
        <v>646854.93869565218</v>
      </c>
      <c r="T45" s="356">
        <f t="shared" si="37"/>
        <v>0.70329144132216215</v>
      </c>
      <c r="U45" s="356">
        <f t="shared" si="38"/>
        <v>0.70231944832141757</v>
      </c>
      <c r="V45" s="52" t="str">
        <f t="shared" si="43"/>
        <v>B</v>
      </c>
      <c r="W45" s="93" t="str">
        <f t="shared" si="5"/>
        <v>C</v>
      </c>
      <c r="X45" s="105">
        <f t="shared" si="6"/>
        <v>2</v>
      </c>
      <c r="Y45" s="87">
        <f t="shared" si="7"/>
        <v>2</v>
      </c>
      <c r="Z45" s="87">
        <f t="shared" si="8"/>
        <v>2</v>
      </c>
      <c r="AA45" s="87">
        <f t="shared" si="9"/>
        <v>2</v>
      </c>
      <c r="AB45" s="87">
        <f t="shared" si="10"/>
        <v>2.5</v>
      </c>
      <c r="AC45" s="106">
        <f t="shared" si="11"/>
        <v>2.1</v>
      </c>
    </row>
    <row r="46" spans="1:29" ht="15.75" thickBot="1" x14ac:dyDescent="0.3">
      <c r="A46" s="368">
        <v>17</v>
      </c>
      <c r="B46" s="14">
        <v>31480</v>
      </c>
      <c r="C46" s="165" t="s">
        <v>53</v>
      </c>
      <c r="D46" s="369">
        <f>'2023-2024 исходные'!F46</f>
        <v>0.63909606625839066</v>
      </c>
      <c r="E46" s="370">
        <f t="shared" si="30"/>
        <v>0.50341346766864925</v>
      </c>
      <c r="F46" s="31" t="str">
        <f t="shared" si="39"/>
        <v>B</v>
      </c>
      <c r="G46" s="371">
        <f>'2023-2024 исходные'!I46</f>
        <v>18955.846953937595</v>
      </c>
      <c r="H46" s="370">
        <f t="shared" si="31"/>
        <v>0.16716677947203445</v>
      </c>
      <c r="I46" s="370">
        <f t="shared" si="32"/>
        <v>0.23407396093152893</v>
      </c>
      <c r="J46" s="48" t="str">
        <f t="shared" si="40"/>
        <v>C</v>
      </c>
      <c r="K46" s="372">
        <f>'2023-2024 исходные'!L46</f>
        <v>121582.62098811292</v>
      </c>
      <c r="L46" s="373">
        <f t="shared" si="33"/>
        <v>0.4284750340845791</v>
      </c>
      <c r="M46" s="370">
        <f t="shared" si="34"/>
        <v>0.24662367207624272</v>
      </c>
      <c r="N46" s="42" t="str">
        <f t="shared" si="41"/>
        <v>B</v>
      </c>
      <c r="O46" s="374">
        <f>'2023-2024 исходные'!P46</f>
        <v>14462.140594353641</v>
      </c>
      <c r="P46" s="370">
        <f t="shared" si="35"/>
        <v>0.27867742367316867</v>
      </c>
      <c r="Q46" s="370">
        <f t="shared" si="36"/>
        <v>9.1517861772697676E-2</v>
      </c>
      <c r="R46" s="37" t="str">
        <f t="shared" si="42"/>
        <v>B</v>
      </c>
      <c r="S46" s="375">
        <f>'2023-2024 исходные'!S46</f>
        <v>761494.79081300809</v>
      </c>
      <c r="T46" s="376">
        <f t="shared" si="37"/>
        <v>0.82793333860928986</v>
      </c>
      <c r="U46" s="376">
        <f t="shared" si="38"/>
        <v>0.70231944832141757</v>
      </c>
      <c r="V46" s="42" t="str">
        <f t="shared" si="43"/>
        <v>B</v>
      </c>
      <c r="W46" s="95" t="str">
        <f t="shared" si="5"/>
        <v>C</v>
      </c>
      <c r="X46" s="101">
        <f t="shared" si="6"/>
        <v>2.5</v>
      </c>
      <c r="Y46" s="89">
        <f t="shared" si="7"/>
        <v>2</v>
      </c>
      <c r="Z46" s="89">
        <f t="shared" si="8"/>
        <v>2.5</v>
      </c>
      <c r="AA46" s="89">
        <f t="shared" si="9"/>
        <v>2.5</v>
      </c>
      <c r="AB46" s="89">
        <f t="shared" si="10"/>
        <v>2.5</v>
      </c>
      <c r="AC46" s="102">
        <f t="shared" si="11"/>
        <v>2.4</v>
      </c>
    </row>
    <row r="47" spans="1:29" ht="15.75" thickBot="1" x14ac:dyDescent="0.3">
      <c r="A47" s="10"/>
      <c r="B47" s="62"/>
      <c r="C47" s="64" t="s">
        <v>126</v>
      </c>
      <c r="D47" s="50">
        <f>AVERAGE(D48:D67)</f>
        <v>0.36533655914528418</v>
      </c>
      <c r="E47" s="377"/>
      <c r="F47" s="35" t="str">
        <f t="shared" si="39"/>
        <v>C</v>
      </c>
      <c r="G47" s="44">
        <f>AVERAGE(G48:G67)</f>
        <v>25935.823884474237</v>
      </c>
      <c r="H47" s="139">
        <f>AVERAGE(H48:H67)</f>
        <v>0.22872141573293386</v>
      </c>
      <c r="I47" s="139"/>
      <c r="J47" s="40" t="str">
        <f t="shared" si="40"/>
        <v>C</v>
      </c>
      <c r="K47" s="44">
        <f>AVERAGE(K48:K67)</f>
        <v>79920.629445263243</v>
      </c>
      <c r="L47" s="140">
        <f>AVERAGE(L48:L67)</f>
        <v>0.28165204983505177</v>
      </c>
      <c r="M47" s="139"/>
      <c r="N47" s="40" t="str">
        <f t="shared" si="41"/>
        <v>B</v>
      </c>
      <c r="O47" s="39">
        <f>AVERAGE(O48:O67)</f>
        <v>8183.6781986060423</v>
      </c>
      <c r="P47" s="139">
        <f>AVERAGE(P48:P67)</f>
        <v>0.15769493745954952</v>
      </c>
      <c r="Q47" s="139"/>
      <c r="R47" s="35" t="str">
        <f t="shared" si="42"/>
        <v>B</v>
      </c>
      <c r="S47" s="44">
        <f>AVERAGE(S48:S67)</f>
        <v>619120.57551588537</v>
      </c>
      <c r="T47" s="139">
        <f>AVERAGE(T48:T67)</f>
        <v>0.67313732316055064</v>
      </c>
      <c r="U47" s="348"/>
      <c r="V47" s="40" t="str">
        <f t="shared" si="43"/>
        <v>C</v>
      </c>
      <c r="W47" s="92" t="str">
        <f t="shared" si="5"/>
        <v>C</v>
      </c>
      <c r="X47" s="142">
        <f t="shared" si="6"/>
        <v>2</v>
      </c>
      <c r="Y47" s="143">
        <f t="shared" si="7"/>
        <v>2</v>
      </c>
      <c r="Z47" s="143">
        <f t="shared" si="8"/>
        <v>2.5</v>
      </c>
      <c r="AA47" s="143">
        <f t="shared" si="9"/>
        <v>2.5</v>
      </c>
      <c r="AB47" s="143">
        <f t="shared" si="10"/>
        <v>2</v>
      </c>
      <c r="AC47" s="144">
        <f t="shared" si="11"/>
        <v>2.2000000000000002</v>
      </c>
    </row>
    <row r="48" spans="1:29" x14ac:dyDescent="0.25">
      <c r="A48" s="74">
        <v>1</v>
      </c>
      <c r="B48" s="16">
        <v>40010</v>
      </c>
      <c r="C48" s="168" t="s">
        <v>55</v>
      </c>
      <c r="D48" s="358">
        <f>'2023-2024 исходные'!F48</f>
        <v>0.48918047198210074</v>
      </c>
      <c r="E48" s="359">
        <f t="shared" ref="E48:E67" si="44">$D$124</f>
        <v>0.50341346766864925</v>
      </c>
      <c r="F48" s="27" t="str">
        <f t="shared" si="39"/>
        <v>C</v>
      </c>
      <c r="G48" s="360">
        <f>'2023-2024 исходные'!I48</f>
        <v>41804.504065040652</v>
      </c>
      <c r="H48" s="359">
        <f t="shared" ref="H48:H65" si="45">G48/$G$125</f>
        <v>0.36866325883300993</v>
      </c>
      <c r="I48" s="359">
        <f t="shared" ref="I48:I67" si="46">$H$124</f>
        <v>0.23407396093152893</v>
      </c>
      <c r="J48" s="46" t="str">
        <f t="shared" si="40"/>
        <v>B</v>
      </c>
      <c r="K48" s="361">
        <f>'2023-2024 исходные'!L48</f>
        <v>100584.09517073171</v>
      </c>
      <c r="L48" s="362">
        <f t="shared" ref="L48:L65" si="47">K48/$K$125</f>
        <v>0.35447314144395253</v>
      </c>
      <c r="M48" s="359">
        <f t="shared" ref="M48:M67" si="48">$L$124</f>
        <v>0.24662367207624272</v>
      </c>
      <c r="N48" s="41" t="str">
        <f t="shared" si="41"/>
        <v>B</v>
      </c>
      <c r="O48" s="363">
        <f>'2023-2024 исходные'!P48</f>
        <v>0</v>
      </c>
      <c r="P48" s="359">
        <f t="shared" ref="P48:P65" si="49">O48/$O$125</f>
        <v>0</v>
      </c>
      <c r="Q48" s="359">
        <f t="shared" ref="Q48:Q67" si="50">$P$124</f>
        <v>9.1517861772697676E-2</v>
      </c>
      <c r="R48" s="38" t="str">
        <f t="shared" si="42"/>
        <v>D</v>
      </c>
      <c r="S48" s="364">
        <f>'2023-2024 исходные'!S48</f>
        <v>729964.08695652173</v>
      </c>
      <c r="T48" s="365">
        <f t="shared" ref="T48:T65" si="51">S48/$S$125</f>
        <v>0.79365165838304663</v>
      </c>
      <c r="U48" s="365">
        <f t="shared" ref="U48:U67" si="52">$T$124</f>
        <v>0.70231944832141757</v>
      </c>
      <c r="V48" s="41" t="str">
        <f t="shared" si="43"/>
        <v>B</v>
      </c>
      <c r="W48" s="93" t="str">
        <f t="shared" si="5"/>
        <v>C</v>
      </c>
      <c r="X48" s="103">
        <f t="shared" si="6"/>
        <v>2</v>
      </c>
      <c r="Y48" s="88">
        <f t="shared" si="7"/>
        <v>2.5</v>
      </c>
      <c r="Z48" s="88">
        <f t="shared" si="8"/>
        <v>2.5</v>
      </c>
      <c r="AA48" s="88">
        <f t="shared" si="9"/>
        <v>1</v>
      </c>
      <c r="AB48" s="88">
        <f t="shared" si="10"/>
        <v>2.5</v>
      </c>
      <c r="AC48" s="104">
        <f t="shared" si="11"/>
        <v>2.1</v>
      </c>
    </row>
    <row r="49" spans="1:29" x14ac:dyDescent="0.25">
      <c r="A49" s="74">
        <v>2</v>
      </c>
      <c r="B49" s="13">
        <v>40030</v>
      </c>
      <c r="C49" s="164" t="s">
        <v>168</v>
      </c>
      <c r="D49" s="349">
        <f>'2023-2024 исходные'!F49</f>
        <v>0.2354685064087462</v>
      </c>
      <c r="E49" s="350">
        <f t="shared" si="44"/>
        <v>0.50341346766864925</v>
      </c>
      <c r="F49" s="26" t="str">
        <f t="shared" si="39"/>
        <v>D</v>
      </c>
      <c r="G49" s="351">
        <f>'2023-2024 исходные'!I49</f>
        <v>16182.934131736527</v>
      </c>
      <c r="H49" s="350">
        <f t="shared" si="45"/>
        <v>0.14271316854288657</v>
      </c>
      <c r="I49" s="350">
        <f t="shared" si="46"/>
        <v>0.23407396093152893</v>
      </c>
      <c r="J49" s="47" t="str">
        <f t="shared" si="40"/>
        <v>C</v>
      </c>
      <c r="K49" s="352">
        <f>'2023-2024 исходные'!L49</f>
        <v>59896.576197604787</v>
      </c>
      <c r="L49" s="353">
        <f t="shared" si="47"/>
        <v>0.21108434181828897</v>
      </c>
      <c r="M49" s="350">
        <f t="shared" si="48"/>
        <v>0.24662367207624272</v>
      </c>
      <c r="N49" s="52" t="str">
        <f t="shared" si="41"/>
        <v>C</v>
      </c>
      <c r="O49" s="354">
        <f>'2023-2024 исходные'!P49</f>
        <v>3213.1913473053892</v>
      </c>
      <c r="P49" s="350">
        <f t="shared" si="49"/>
        <v>6.1916414143116945E-2</v>
      </c>
      <c r="Q49" s="350">
        <f t="shared" si="50"/>
        <v>9.1517861772697676E-2</v>
      </c>
      <c r="R49" s="36" t="str">
        <f t="shared" si="42"/>
        <v>C</v>
      </c>
      <c r="S49" s="357">
        <f>'2023-2024 исходные'!S49</f>
        <v>617512.26190476189</v>
      </c>
      <c r="T49" s="356">
        <f t="shared" si="51"/>
        <v>0.67138868814209396</v>
      </c>
      <c r="U49" s="356">
        <f t="shared" si="52"/>
        <v>0.70231944832141757</v>
      </c>
      <c r="V49" s="52" t="str">
        <f t="shared" si="43"/>
        <v>C</v>
      </c>
      <c r="W49" s="93" t="str">
        <f t="shared" si="5"/>
        <v>C</v>
      </c>
      <c r="X49" s="105">
        <f t="shared" si="6"/>
        <v>1</v>
      </c>
      <c r="Y49" s="87">
        <f t="shared" si="7"/>
        <v>2</v>
      </c>
      <c r="Z49" s="87">
        <f t="shared" si="8"/>
        <v>2</v>
      </c>
      <c r="AA49" s="87">
        <f t="shared" si="9"/>
        <v>2</v>
      </c>
      <c r="AB49" s="87">
        <f t="shared" si="10"/>
        <v>2</v>
      </c>
      <c r="AC49" s="106">
        <f t="shared" si="11"/>
        <v>1.8</v>
      </c>
    </row>
    <row r="50" spans="1:29" x14ac:dyDescent="0.25">
      <c r="A50" s="74">
        <v>3</v>
      </c>
      <c r="B50" s="13">
        <v>40410</v>
      </c>
      <c r="C50" s="164" t="s">
        <v>59</v>
      </c>
      <c r="D50" s="349">
        <f>'2023-2024 исходные'!F50</f>
        <v>0.71235761140954679</v>
      </c>
      <c r="E50" s="350">
        <f t="shared" si="44"/>
        <v>0.50341346766864925</v>
      </c>
      <c r="F50" s="26" t="str">
        <f t="shared" si="39"/>
        <v>B</v>
      </c>
      <c r="G50" s="351">
        <f>'2023-2024 исходные'!I50</f>
        <v>39740.099540636038</v>
      </c>
      <c r="H50" s="350">
        <f t="shared" si="45"/>
        <v>0.35045780187237907</v>
      </c>
      <c r="I50" s="350">
        <f t="shared" si="46"/>
        <v>0.23407396093152893</v>
      </c>
      <c r="J50" s="47" t="str">
        <f t="shared" si="40"/>
        <v>B</v>
      </c>
      <c r="K50" s="352">
        <f>'2023-2024 исходные'!L50</f>
        <v>70318.108616860161</v>
      </c>
      <c r="L50" s="353">
        <f t="shared" si="47"/>
        <v>0.24781135446420463</v>
      </c>
      <c r="M50" s="350">
        <f t="shared" si="48"/>
        <v>0.24662367207624272</v>
      </c>
      <c r="N50" s="52" t="str">
        <f t="shared" si="41"/>
        <v>B</v>
      </c>
      <c r="O50" s="354">
        <f>'2023-2024 исходные'!P50</f>
        <v>4697.8816607773852</v>
      </c>
      <c r="P50" s="350">
        <f t="shared" si="49"/>
        <v>9.0525572573814439E-2</v>
      </c>
      <c r="Q50" s="350">
        <f t="shared" si="50"/>
        <v>9.1517861772697676E-2</v>
      </c>
      <c r="R50" s="36" t="str">
        <f t="shared" si="42"/>
        <v>C</v>
      </c>
      <c r="S50" s="357">
        <f>'2023-2024 исходные'!S50</f>
        <v>615384.4044117647</v>
      </c>
      <c r="T50" s="356">
        <f t="shared" si="51"/>
        <v>0.6690751803157553</v>
      </c>
      <c r="U50" s="356">
        <f t="shared" si="52"/>
        <v>0.70231944832141757</v>
      </c>
      <c r="V50" s="52" t="str">
        <f t="shared" si="43"/>
        <v>C</v>
      </c>
      <c r="W50" s="93" t="str">
        <f t="shared" si="5"/>
        <v>C</v>
      </c>
      <c r="X50" s="105">
        <f t="shared" si="6"/>
        <v>2.5</v>
      </c>
      <c r="Y50" s="87">
        <f t="shared" si="7"/>
        <v>2.5</v>
      </c>
      <c r="Z50" s="87">
        <f t="shared" si="8"/>
        <v>2.5</v>
      </c>
      <c r="AA50" s="87">
        <f t="shared" si="9"/>
        <v>2</v>
      </c>
      <c r="AB50" s="87">
        <f t="shared" si="10"/>
        <v>2</v>
      </c>
      <c r="AC50" s="106">
        <f t="shared" si="11"/>
        <v>2.2999999999999998</v>
      </c>
    </row>
    <row r="51" spans="1:29" x14ac:dyDescent="0.25">
      <c r="A51" s="74">
        <v>4</v>
      </c>
      <c r="B51" s="13">
        <v>40011</v>
      </c>
      <c r="C51" s="164" t="s">
        <v>56</v>
      </c>
      <c r="D51" s="349">
        <f>'2023-2024 исходные'!F51</f>
        <v>0.63347994802997831</v>
      </c>
      <c r="E51" s="350">
        <f t="shared" si="44"/>
        <v>0.50341346766864925</v>
      </c>
      <c r="F51" s="26" t="str">
        <f t="shared" si="39"/>
        <v>B</v>
      </c>
      <c r="G51" s="351">
        <f>'2023-2024 исходные'!I51</f>
        <v>21020.713765477056</v>
      </c>
      <c r="H51" s="350">
        <f t="shared" si="45"/>
        <v>0.18537631322499809</v>
      </c>
      <c r="I51" s="350">
        <f t="shared" si="46"/>
        <v>0.23407396093152893</v>
      </c>
      <c r="J51" s="47" t="str">
        <f t="shared" si="40"/>
        <v>C</v>
      </c>
      <c r="K51" s="352">
        <f>'2023-2024 исходные'!L51</f>
        <v>53070.815112891483</v>
      </c>
      <c r="L51" s="353">
        <f t="shared" si="47"/>
        <v>0.18702935608384202</v>
      </c>
      <c r="M51" s="350">
        <f t="shared" si="48"/>
        <v>0.24662367207624272</v>
      </c>
      <c r="N51" s="52" t="str">
        <f t="shared" si="41"/>
        <v>C</v>
      </c>
      <c r="O51" s="354">
        <f>'2023-2024 исходные'!P51</f>
        <v>2699.2002913328479</v>
      </c>
      <c r="P51" s="350">
        <f t="shared" si="49"/>
        <v>5.2012091727291272E-2</v>
      </c>
      <c r="Q51" s="350">
        <f t="shared" si="50"/>
        <v>9.1517861772697676E-2</v>
      </c>
      <c r="R51" s="36" t="str">
        <f t="shared" si="42"/>
        <v>C</v>
      </c>
      <c r="S51" s="357">
        <f>'2023-2024 исходные'!S51</f>
        <v>628004.73739999998</v>
      </c>
      <c r="T51" s="356">
        <f t="shared" si="51"/>
        <v>0.68279660632072503</v>
      </c>
      <c r="U51" s="356">
        <f t="shared" si="52"/>
        <v>0.70231944832141757</v>
      </c>
      <c r="V51" s="52" t="str">
        <f t="shared" si="43"/>
        <v>C</v>
      </c>
      <c r="W51" s="93" t="str">
        <f t="shared" si="5"/>
        <v>C</v>
      </c>
      <c r="X51" s="105">
        <f t="shared" si="6"/>
        <v>2.5</v>
      </c>
      <c r="Y51" s="87">
        <f t="shared" si="7"/>
        <v>2</v>
      </c>
      <c r="Z51" s="87">
        <f t="shared" si="8"/>
        <v>2</v>
      </c>
      <c r="AA51" s="87">
        <f t="shared" si="9"/>
        <v>2</v>
      </c>
      <c r="AB51" s="87">
        <f t="shared" si="10"/>
        <v>2</v>
      </c>
      <c r="AC51" s="106">
        <f t="shared" si="11"/>
        <v>2.1</v>
      </c>
    </row>
    <row r="52" spans="1:29" x14ac:dyDescent="0.25">
      <c r="A52" s="74">
        <v>5</v>
      </c>
      <c r="B52" s="13">
        <v>40080</v>
      </c>
      <c r="C52" s="164" t="s">
        <v>57</v>
      </c>
      <c r="D52" s="349">
        <f>'2023-2024 исходные'!F52</f>
        <v>0.14421641629205048</v>
      </c>
      <c r="E52" s="350">
        <f t="shared" si="44"/>
        <v>0.50341346766864925</v>
      </c>
      <c r="F52" s="26" t="str">
        <f t="shared" si="39"/>
        <v>D</v>
      </c>
      <c r="G52" s="351">
        <f>'2023-2024 исходные'!I52</f>
        <v>14902.689271054494</v>
      </c>
      <c r="H52" s="350">
        <f t="shared" si="45"/>
        <v>0.13142301565149161</v>
      </c>
      <c r="I52" s="350">
        <f t="shared" si="46"/>
        <v>0.23407396093152893</v>
      </c>
      <c r="J52" s="47" t="str">
        <f t="shared" si="40"/>
        <v>C</v>
      </c>
      <c r="K52" s="352">
        <f>'2023-2024 исходные'!L52</f>
        <v>54871.09124557679</v>
      </c>
      <c r="L52" s="353">
        <f t="shared" si="47"/>
        <v>0.1933737938911945</v>
      </c>
      <c r="M52" s="350">
        <f t="shared" si="48"/>
        <v>0.24662367207624272</v>
      </c>
      <c r="N52" s="52" t="str">
        <f t="shared" si="41"/>
        <v>C</v>
      </c>
      <c r="O52" s="354">
        <f>'2023-2024 исходные'!P52</f>
        <v>3161.1731564048123</v>
      </c>
      <c r="P52" s="350">
        <f t="shared" si="49"/>
        <v>6.0914052471292827E-2</v>
      </c>
      <c r="Q52" s="350">
        <f t="shared" si="50"/>
        <v>9.1517861772697676E-2</v>
      </c>
      <c r="R52" s="36" t="str">
        <f t="shared" si="42"/>
        <v>C</v>
      </c>
      <c r="S52" s="357">
        <f>'2023-2024 исходные'!S52</f>
        <v>623512.43209876539</v>
      </c>
      <c r="T52" s="356">
        <f t="shared" si="51"/>
        <v>0.67791235842963649</v>
      </c>
      <c r="U52" s="356">
        <f t="shared" si="52"/>
        <v>0.70231944832141757</v>
      </c>
      <c r="V52" s="52" t="str">
        <f t="shared" si="43"/>
        <v>C</v>
      </c>
      <c r="W52" s="93" t="str">
        <f t="shared" si="5"/>
        <v>C</v>
      </c>
      <c r="X52" s="105">
        <f t="shared" si="6"/>
        <v>1</v>
      </c>
      <c r="Y52" s="87">
        <f t="shared" si="7"/>
        <v>2</v>
      </c>
      <c r="Z52" s="87">
        <f t="shared" si="8"/>
        <v>2</v>
      </c>
      <c r="AA52" s="87">
        <f t="shared" si="9"/>
        <v>2</v>
      </c>
      <c r="AB52" s="87">
        <f t="shared" si="10"/>
        <v>2</v>
      </c>
      <c r="AC52" s="106">
        <f t="shared" si="11"/>
        <v>1.8</v>
      </c>
    </row>
    <row r="53" spans="1:29" x14ac:dyDescent="0.25">
      <c r="A53" s="74">
        <v>6</v>
      </c>
      <c r="B53" s="13">
        <v>40100</v>
      </c>
      <c r="C53" s="164" t="s">
        <v>58</v>
      </c>
      <c r="D53" s="349">
        <f>'2023-2024 исходные'!F53</f>
        <v>0.35651554911687844</v>
      </c>
      <c r="E53" s="350">
        <f t="shared" si="44"/>
        <v>0.50341346766864925</v>
      </c>
      <c r="F53" s="26" t="str">
        <f t="shared" si="39"/>
        <v>C</v>
      </c>
      <c r="G53" s="351">
        <f>'2023-2024 исходные'!I53</f>
        <v>37643.131504257333</v>
      </c>
      <c r="H53" s="350">
        <f t="shared" si="45"/>
        <v>0.33196517560518884</v>
      </c>
      <c r="I53" s="350">
        <f t="shared" si="46"/>
        <v>0.23407396093152893</v>
      </c>
      <c r="J53" s="47" t="str">
        <f t="shared" si="40"/>
        <v>B</v>
      </c>
      <c r="K53" s="352">
        <f>'2023-2024 исходные'!L53</f>
        <v>133993.67773888365</v>
      </c>
      <c r="L53" s="353">
        <f t="shared" si="47"/>
        <v>0.47221342301791241</v>
      </c>
      <c r="M53" s="350">
        <f t="shared" si="48"/>
        <v>0.24662367207624272</v>
      </c>
      <c r="N53" s="52" t="str">
        <f t="shared" si="41"/>
        <v>B</v>
      </c>
      <c r="O53" s="354">
        <f>'2023-2024 исходные'!P53</f>
        <v>16608.986045411541</v>
      </c>
      <c r="P53" s="350">
        <f t="shared" si="49"/>
        <v>0.32004594415061849</v>
      </c>
      <c r="Q53" s="350">
        <f t="shared" si="50"/>
        <v>9.1517861772697676E-2</v>
      </c>
      <c r="R53" s="36" t="str">
        <f t="shared" si="42"/>
        <v>B</v>
      </c>
      <c r="S53" s="357">
        <f>'2023-2024 исходные'!S53</f>
        <v>684881.85360655736</v>
      </c>
      <c r="T53" s="356">
        <f t="shared" si="51"/>
        <v>0.7446361110415487</v>
      </c>
      <c r="U53" s="356">
        <f t="shared" si="52"/>
        <v>0.70231944832141757</v>
      </c>
      <c r="V53" s="52" t="str">
        <f t="shared" si="43"/>
        <v>B</v>
      </c>
      <c r="W53" s="93" t="str">
        <f t="shared" si="5"/>
        <v>C</v>
      </c>
      <c r="X53" s="105">
        <f t="shared" si="6"/>
        <v>2</v>
      </c>
      <c r="Y53" s="87">
        <f t="shared" si="7"/>
        <v>2.5</v>
      </c>
      <c r="Z53" s="87">
        <f t="shared" si="8"/>
        <v>2.5</v>
      </c>
      <c r="AA53" s="87">
        <f t="shared" si="9"/>
        <v>2.5</v>
      </c>
      <c r="AB53" s="87">
        <f t="shared" si="10"/>
        <v>2.5</v>
      </c>
      <c r="AC53" s="106">
        <f t="shared" si="11"/>
        <v>2.4</v>
      </c>
    </row>
    <row r="54" spans="1:29" x14ac:dyDescent="0.25">
      <c r="A54" s="74">
        <v>7</v>
      </c>
      <c r="B54" s="13">
        <v>40020</v>
      </c>
      <c r="C54" s="164" t="s">
        <v>169</v>
      </c>
      <c r="D54" s="349">
        <f>'2023-2024 исходные'!F54</f>
        <v>0.62300245957240841</v>
      </c>
      <c r="E54" s="350">
        <f t="shared" si="44"/>
        <v>0.50341346766864925</v>
      </c>
      <c r="F54" s="26" t="str">
        <f t="shared" si="39"/>
        <v>B</v>
      </c>
      <c r="G54" s="351">
        <f>'2023-2024 исходные'!I54</f>
        <v>113394.82051282052</v>
      </c>
      <c r="H54" s="350">
        <f t="shared" si="45"/>
        <v>1</v>
      </c>
      <c r="I54" s="350">
        <f t="shared" si="46"/>
        <v>0.23407396093152893</v>
      </c>
      <c r="J54" s="47" t="str">
        <f t="shared" si="40"/>
        <v>A</v>
      </c>
      <c r="K54" s="352">
        <f>'2023-2024 исходные'!L54</f>
        <v>283756.60497435898</v>
      </c>
      <c r="L54" s="353">
        <f t="shared" si="47"/>
        <v>1</v>
      </c>
      <c r="M54" s="350">
        <f t="shared" si="48"/>
        <v>0.24662367207624272</v>
      </c>
      <c r="N54" s="52" t="str">
        <f t="shared" si="41"/>
        <v>A</v>
      </c>
      <c r="O54" s="354">
        <f>'2023-2024 исходные'!P54</f>
        <v>39825.364153846152</v>
      </c>
      <c r="P54" s="350">
        <f t="shared" si="49"/>
        <v>0.76741266666794095</v>
      </c>
      <c r="Q54" s="350">
        <f t="shared" si="50"/>
        <v>9.1517861772697676E-2</v>
      </c>
      <c r="R54" s="36" t="str">
        <f t="shared" si="42"/>
        <v>A</v>
      </c>
      <c r="S54" s="357">
        <f>'2023-2024 исходные'!S54</f>
        <v>851257.272</v>
      </c>
      <c r="T54" s="356">
        <f t="shared" si="51"/>
        <v>0.92552737553192599</v>
      </c>
      <c r="U54" s="356">
        <f t="shared" si="52"/>
        <v>0.70231944832141757</v>
      </c>
      <c r="V54" s="52" t="str">
        <f t="shared" si="43"/>
        <v>A</v>
      </c>
      <c r="W54" s="93" t="str">
        <f t="shared" si="5"/>
        <v>A</v>
      </c>
      <c r="X54" s="105">
        <f t="shared" si="6"/>
        <v>2.5</v>
      </c>
      <c r="Y54" s="87">
        <f t="shared" si="7"/>
        <v>4.2</v>
      </c>
      <c r="Z54" s="87">
        <f t="shared" si="8"/>
        <v>4.2</v>
      </c>
      <c r="AA54" s="87">
        <f t="shared" si="9"/>
        <v>4.2</v>
      </c>
      <c r="AB54" s="87">
        <f t="shared" si="10"/>
        <v>4.2</v>
      </c>
      <c r="AC54" s="106">
        <f t="shared" si="11"/>
        <v>3.8600000000000003</v>
      </c>
    </row>
    <row r="55" spans="1:29" x14ac:dyDescent="0.25">
      <c r="A55" s="74">
        <v>8</v>
      </c>
      <c r="B55" s="13">
        <v>40031</v>
      </c>
      <c r="C55" s="164" t="s">
        <v>14</v>
      </c>
      <c r="D55" s="349">
        <f>'2023-2024 исходные'!F55</f>
        <v>0.39282578327368145</v>
      </c>
      <c r="E55" s="350">
        <f t="shared" si="44"/>
        <v>0.50341346766864925</v>
      </c>
      <c r="F55" s="26" t="str">
        <f t="shared" si="39"/>
        <v>C</v>
      </c>
      <c r="G55" s="351">
        <f>'2023-2024 исходные'!I55</f>
        <v>14925.575471698114</v>
      </c>
      <c r="H55" s="350">
        <f t="shared" si="45"/>
        <v>0.13162484321769014</v>
      </c>
      <c r="I55" s="350">
        <f t="shared" si="46"/>
        <v>0.23407396093152893</v>
      </c>
      <c r="J55" s="47" t="str">
        <f t="shared" si="40"/>
        <v>C</v>
      </c>
      <c r="K55" s="352">
        <f>'2023-2024 исходные'!L55</f>
        <v>50213.238849056601</v>
      </c>
      <c r="L55" s="353">
        <f t="shared" si="47"/>
        <v>0.17695883714704722</v>
      </c>
      <c r="M55" s="350">
        <f t="shared" si="48"/>
        <v>0.24662367207624272</v>
      </c>
      <c r="N55" s="52" t="str">
        <f t="shared" si="41"/>
        <v>C</v>
      </c>
      <c r="O55" s="354">
        <f>'2023-2024 исходные'!P55</f>
        <v>3018.6363962264149</v>
      </c>
      <c r="P55" s="350">
        <f t="shared" si="49"/>
        <v>5.8167448201607852E-2</v>
      </c>
      <c r="Q55" s="350">
        <f t="shared" si="50"/>
        <v>9.1517861772697676E-2</v>
      </c>
      <c r="R55" s="36" t="str">
        <f t="shared" si="42"/>
        <v>C</v>
      </c>
      <c r="S55" s="357">
        <f>'2023-2024 исходные'!S55</f>
        <v>678352.72549019603</v>
      </c>
      <c r="T55" s="356">
        <f t="shared" si="51"/>
        <v>0.73753733255375953</v>
      </c>
      <c r="U55" s="356">
        <f t="shared" si="52"/>
        <v>0.70231944832141757</v>
      </c>
      <c r="V55" s="52" t="str">
        <f t="shared" si="43"/>
        <v>B</v>
      </c>
      <c r="W55" s="93" t="str">
        <f t="shared" si="5"/>
        <v>C</v>
      </c>
      <c r="X55" s="105">
        <f t="shared" si="6"/>
        <v>2</v>
      </c>
      <c r="Y55" s="87">
        <f t="shared" si="7"/>
        <v>2</v>
      </c>
      <c r="Z55" s="87">
        <f t="shared" si="8"/>
        <v>2</v>
      </c>
      <c r="AA55" s="87">
        <f t="shared" si="9"/>
        <v>2</v>
      </c>
      <c r="AB55" s="87">
        <f t="shared" si="10"/>
        <v>2.5</v>
      </c>
      <c r="AC55" s="106">
        <f t="shared" si="11"/>
        <v>2.1</v>
      </c>
    </row>
    <row r="56" spans="1:29" x14ac:dyDescent="0.25">
      <c r="A56" s="74">
        <v>9</v>
      </c>
      <c r="B56" s="13">
        <v>40210</v>
      </c>
      <c r="C56" s="164" t="s">
        <v>15</v>
      </c>
      <c r="D56" s="349">
        <f>'2023-2024 исходные'!F56</f>
        <v>0.24825917221275903</v>
      </c>
      <c r="E56" s="350">
        <f t="shared" si="44"/>
        <v>0.50341346766864925</v>
      </c>
      <c r="F56" s="26" t="str">
        <f t="shared" si="39"/>
        <v>D</v>
      </c>
      <c r="G56" s="351">
        <f>'2023-2024 исходные'!I56</f>
        <v>19012.983114446528</v>
      </c>
      <c r="H56" s="350">
        <f t="shared" si="45"/>
        <v>0.16767064869860526</v>
      </c>
      <c r="I56" s="350">
        <f t="shared" si="46"/>
        <v>0.23407396093152893</v>
      </c>
      <c r="J56" s="47" t="str">
        <f t="shared" si="40"/>
        <v>C</v>
      </c>
      <c r="K56" s="352">
        <f>'2023-2024 исходные'!L56</f>
        <v>75349.028686679172</v>
      </c>
      <c r="L56" s="353">
        <f t="shared" si="47"/>
        <v>0.26554105654558391</v>
      </c>
      <c r="M56" s="350">
        <f t="shared" si="48"/>
        <v>0.24662367207624272</v>
      </c>
      <c r="N56" s="52" t="str">
        <f t="shared" si="41"/>
        <v>B</v>
      </c>
      <c r="O56" s="354">
        <f>'2023-2024 исходные'!P56</f>
        <v>2770.2600562851785</v>
      </c>
      <c r="P56" s="350">
        <f t="shared" si="49"/>
        <v>5.3381373964214614E-2</v>
      </c>
      <c r="Q56" s="350">
        <f t="shared" si="50"/>
        <v>9.1517861772697676E-2</v>
      </c>
      <c r="R56" s="36" t="str">
        <f t="shared" si="42"/>
        <v>C</v>
      </c>
      <c r="S56" s="357">
        <f>'2023-2024 исходные'!S56</f>
        <v>578192.31111111108</v>
      </c>
      <c r="T56" s="356">
        <f t="shared" si="51"/>
        <v>0.62863816833908415</v>
      </c>
      <c r="U56" s="356">
        <f t="shared" si="52"/>
        <v>0.70231944832141757</v>
      </c>
      <c r="V56" s="52" t="str">
        <f t="shared" si="43"/>
        <v>C</v>
      </c>
      <c r="W56" s="96" t="str">
        <f t="shared" si="5"/>
        <v>C</v>
      </c>
      <c r="X56" s="105">
        <f t="shared" si="6"/>
        <v>1</v>
      </c>
      <c r="Y56" s="87">
        <f t="shared" si="7"/>
        <v>2</v>
      </c>
      <c r="Z56" s="87">
        <f t="shared" si="8"/>
        <v>2.5</v>
      </c>
      <c r="AA56" s="87">
        <f t="shared" si="9"/>
        <v>2</v>
      </c>
      <c r="AB56" s="87">
        <f t="shared" si="10"/>
        <v>2</v>
      </c>
      <c r="AC56" s="106">
        <f t="shared" si="11"/>
        <v>1.9</v>
      </c>
    </row>
    <row r="57" spans="1:29" x14ac:dyDescent="0.25">
      <c r="A57" s="74">
        <v>10</v>
      </c>
      <c r="B57" s="13">
        <v>40300</v>
      </c>
      <c r="C57" s="164" t="s">
        <v>16</v>
      </c>
      <c r="D57" s="349">
        <f>'2023-2024 исходные'!F57</f>
        <v>0.41802260219084114</v>
      </c>
      <c r="E57" s="350">
        <f t="shared" si="44"/>
        <v>0.50341346766864925</v>
      </c>
      <c r="F57" s="26" t="str">
        <f t="shared" si="39"/>
        <v>C</v>
      </c>
      <c r="G57" s="351">
        <f>'2023-2024 исходные'!I57</f>
        <v>15975.261780104713</v>
      </c>
      <c r="H57" s="350">
        <f t="shared" si="45"/>
        <v>0.14088175904205905</v>
      </c>
      <c r="I57" s="350">
        <f t="shared" si="46"/>
        <v>0.23407396093152893</v>
      </c>
      <c r="J57" s="47" t="str">
        <f t="shared" si="40"/>
        <v>C</v>
      </c>
      <c r="K57" s="352">
        <f>'2023-2024 исходные'!L57</f>
        <v>61194.386937172771</v>
      </c>
      <c r="L57" s="353">
        <f t="shared" si="47"/>
        <v>0.21565801769690071</v>
      </c>
      <c r="M57" s="350">
        <f t="shared" si="48"/>
        <v>0.24662367207624272</v>
      </c>
      <c r="N57" s="52" t="str">
        <f t="shared" si="41"/>
        <v>C</v>
      </c>
      <c r="O57" s="354">
        <f>'2023-2024 исходные'!P57</f>
        <v>2098.5574083769634</v>
      </c>
      <c r="P57" s="350">
        <f t="shared" si="49"/>
        <v>4.0438036691820126E-2</v>
      </c>
      <c r="Q57" s="350">
        <f t="shared" si="50"/>
        <v>9.1517861772697676E-2</v>
      </c>
      <c r="R57" s="36" t="str">
        <f t="shared" si="42"/>
        <v>D</v>
      </c>
      <c r="S57" s="357">
        <f>'2023-2024 исходные'!S57</f>
        <v>482958.93333333335</v>
      </c>
      <c r="T57" s="356">
        <f t="shared" si="51"/>
        <v>0.52509591255239041</v>
      </c>
      <c r="U57" s="356">
        <f t="shared" si="52"/>
        <v>0.70231944832141757</v>
      </c>
      <c r="V57" s="52" t="str">
        <f t="shared" si="43"/>
        <v>C</v>
      </c>
      <c r="W57" s="93" t="str">
        <f t="shared" si="5"/>
        <v>C</v>
      </c>
      <c r="X57" s="105">
        <f t="shared" si="6"/>
        <v>2</v>
      </c>
      <c r="Y57" s="87">
        <f t="shared" si="7"/>
        <v>2</v>
      </c>
      <c r="Z57" s="87">
        <f t="shared" si="8"/>
        <v>2</v>
      </c>
      <c r="AA57" s="87">
        <f t="shared" si="9"/>
        <v>1</v>
      </c>
      <c r="AB57" s="87">
        <f t="shared" si="10"/>
        <v>2</v>
      </c>
      <c r="AC57" s="106">
        <f t="shared" si="11"/>
        <v>1.8</v>
      </c>
    </row>
    <row r="58" spans="1:29" x14ac:dyDescent="0.25">
      <c r="A58" s="74">
        <v>11</v>
      </c>
      <c r="B58" s="13">
        <v>40360</v>
      </c>
      <c r="C58" s="164" t="s">
        <v>17</v>
      </c>
      <c r="D58" s="349">
        <f>'2023-2024 исходные'!F58</f>
        <v>3.2905853379980192E-2</v>
      </c>
      <c r="E58" s="350">
        <f t="shared" si="44"/>
        <v>0.50341346766864925</v>
      </c>
      <c r="F58" s="26" t="str">
        <f t="shared" si="39"/>
        <v>D</v>
      </c>
      <c r="G58" s="351">
        <f>'2023-2024 исходные'!I58</f>
        <v>15916.526655896607</v>
      </c>
      <c r="H58" s="350">
        <f t="shared" si="45"/>
        <v>0.14036378896245152</v>
      </c>
      <c r="I58" s="350">
        <f t="shared" si="46"/>
        <v>0.23407396093152893</v>
      </c>
      <c r="J58" s="47" t="str">
        <f t="shared" si="40"/>
        <v>C</v>
      </c>
      <c r="K58" s="352">
        <f>'2023-2024 исходные'!L58</f>
        <v>57202.445654281095</v>
      </c>
      <c r="L58" s="353">
        <f t="shared" si="47"/>
        <v>0.20158982963392189</v>
      </c>
      <c r="M58" s="350">
        <f t="shared" si="48"/>
        <v>0.24662367207624272</v>
      </c>
      <c r="N58" s="52" t="str">
        <f t="shared" si="41"/>
        <v>C</v>
      </c>
      <c r="O58" s="354">
        <f>'2023-2024 исходные'!P58</f>
        <v>51895.630452342491</v>
      </c>
      <c r="P58" s="350">
        <f t="shared" si="49"/>
        <v>1</v>
      </c>
      <c r="Q58" s="350">
        <f t="shared" si="50"/>
        <v>9.1517861772697676E-2</v>
      </c>
      <c r="R58" s="36" t="str">
        <f t="shared" si="42"/>
        <v>A</v>
      </c>
      <c r="S58" s="357">
        <f>'2023-2024 исходные'!S58</f>
        <v>528840.75558139535</v>
      </c>
      <c r="T58" s="356">
        <f t="shared" si="51"/>
        <v>0.57498081095696008</v>
      </c>
      <c r="U58" s="356">
        <f t="shared" si="52"/>
        <v>0.70231944832141757</v>
      </c>
      <c r="V58" s="52" t="str">
        <f t="shared" si="43"/>
        <v>C</v>
      </c>
      <c r="W58" s="95" t="str">
        <f t="shared" si="5"/>
        <v>C</v>
      </c>
      <c r="X58" s="105">
        <f t="shared" si="6"/>
        <v>1</v>
      </c>
      <c r="Y58" s="87">
        <f t="shared" si="7"/>
        <v>2</v>
      </c>
      <c r="Z58" s="87">
        <f t="shared" si="8"/>
        <v>2</v>
      </c>
      <c r="AA58" s="87">
        <f t="shared" si="9"/>
        <v>4.2</v>
      </c>
      <c r="AB58" s="87">
        <f t="shared" si="10"/>
        <v>2</v>
      </c>
      <c r="AC58" s="106">
        <f t="shared" si="11"/>
        <v>2.2399999999999998</v>
      </c>
    </row>
    <row r="59" spans="1:29" x14ac:dyDescent="0.25">
      <c r="A59" s="74">
        <v>12</v>
      </c>
      <c r="B59" s="13">
        <v>40390</v>
      </c>
      <c r="C59" s="164" t="s">
        <v>18</v>
      </c>
      <c r="D59" s="367">
        <f>'2023-2024 исходные'!F59</f>
        <v>0.46340270659070881</v>
      </c>
      <c r="E59" s="350">
        <f t="shared" si="44"/>
        <v>0.50341346766864925</v>
      </c>
      <c r="F59" s="147" t="str">
        <f t="shared" si="39"/>
        <v>C</v>
      </c>
      <c r="G59" s="351">
        <f>'2023-2024 исходные'!I59</f>
        <v>44631.980198019803</v>
      </c>
      <c r="H59" s="350">
        <f t="shared" si="45"/>
        <v>0.39359804968317469</v>
      </c>
      <c r="I59" s="350">
        <f t="shared" si="46"/>
        <v>0.23407396093152893</v>
      </c>
      <c r="J59" s="47" t="str">
        <f t="shared" si="40"/>
        <v>B</v>
      </c>
      <c r="K59" s="352">
        <f>'2023-2024 исходные'!L59</f>
        <v>115191.86663366336</v>
      </c>
      <c r="L59" s="353">
        <f t="shared" si="47"/>
        <v>0.40595307603173647</v>
      </c>
      <c r="M59" s="350">
        <f t="shared" si="48"/>
        <v>0.24662367207624272</v>
      </c>
      <c r="N59" s="52" t="str">
        <f t="shared" si="41"/>
        <v>B</v>
      </c>
      <c r="O59" s="354">
        <f>'2023-2024 исходные'!P59</f>
        <v>6819.9047920792082</v>
      </c>
      <c r="P59" s="350">
        <f t="shared" si="49"/>
        <v>0.13141578072439369</v>
      </c>
      <c r="Q59" s="350">
        <f t="shared" si="50"/>
        <v>9.1517861772697676E-2</v>
      </c>
      <c r="R59" s="36" t="str">
        <f t="shared" si="42"/>
        <v>B</v>
      </c>
      <c r="S59" s="357">
        <f>'2023-2024 исходные'!S59</f>
        <v>831938.65909090906</v>
      </c>
      <c r="T59" s="356">
        <f t="shared" si="51"/>
        <v>0.90452326115571646</v>
      </c>
      <c r="U59" s="356">
        <f t="shared" si="52"/>
        <v>0.70231944832141757</v>
      </c>
      <c r="V59" s="52" t="str">
        <f t="shared" si="43"/>
        <v>A</v>
      </c>
      <c r="W59" s="93" t="str">
        <f t="shared" si="5"/>
        <v>B</v>
      </c>
      <c r="X59" s="105">
        <f t="shared" si="6"/>
        <v>2</v>
      </c>
      <c r="Y59" s="87">
        <f t="shared" si="7"/>
        <v>2.5</v>
      </c>
      <c r="Z59" s="87">
        <f t="shared" si="8"/>
        <v>2.5</v>
      </c>
      <c r="AA59" s="87">
        <f t="shared" si="9"/>
        <v>2.5</v>
      </c>
      <c r="AB59" s="87">
        <f t="shared" si="10"/>
        <v>4.2</v>
      </c>
      <c r="AC59" s="106">
        <f t="shared" si="11"/>
        <v>2.7399999999999998</v>
      </c>
    </row>
    <row r="60" spans="1:29" x14ac:dyDescent="0.25">
      <c r="A60" s="74">
        <v>13</v>
      </c>
      <c r="B60" s="13">
        <v>40720</v>
      </c>
      <c r="C60" s="164" t="s">
        <v>115</v>
      </c>
      <c r="D60" s="349">
        <f>'2023-2024 исходные'!F60</f>
        <v>0.30301658541662196</v>
      </c>
      <c r="E60" s="350">
        <f t="shared" si="44"/>
        <v>0.50341346766864925</v>
      </c>
      <c r="F60" s="26" t="str">
        <f t="shared" si="39"/>
        <v>C</v>
      </c>
      <c r="G60" s="351">
        <f>'2023-2024 исходные'!I60</f>
        <v>19130.751879699248</v>
      </c>
      <c r="H60" s="350">
        <f t="shared" si="45"/>
        <v>0.16870922140166278</v>
      </c>
      <c r="I60" s="350">
        <f t="shared" si="46"/>
        <v>0.23407396093152893</v>
      </c>
      <c r="J60" s="47" t="str">
        <f t="shared" si="40"/>
        <v>C</v>
      </c>
      <c r="K60" s="352">
        <f>'2023-2024 исходные'!L60</f>
        <v>53883.870843776109</v>
      </c>
      <c r="L60" s="353">
        <f t="shared" si="47"/>
        <v>0.18989468403262438</v>
      </c>
      <c r="M60" s="350">
        <f t="shared" si="48"/>
        <v>0.24662367207624272</v>
      </c>
      <c r="N60" s="52" t="str">
        <f t="shared" si="41"/>
        <v>C</v>
      </c>
      <c r="O60" s="354">
        <f>'2023-2024 исходные'!P60</f>
        <v>3882.1808354218879</v>
      </c>
      <c r="P60" s="350">
        <f t="shared" si="49"/>
        <v>7.4807470331958406E-2</v>
      </c>
      <c r="Q60" s="350">
        <f t="shared" si="50"/>
        <v>9.1517861772697676E-2</v>
      </c>
      <c r="R60" s="36" t="str">
        <f t="shared" si="42"/>
        <v>C</v>
      </c>
      <c r="S60" s="357">
        <f>'2023-2024 исходные'!S60</f>
        <v>655688.21626865678</v>
      </c>
      <c r="T60" s="356">
        <f t="shared" si="51"/>
        <v>0.71289540064021895</v>
      </c>
      <c r="U60" s="356">
        <f t="shared" si="52"/>
        <v>0.70231944832141757</v>
      </c>
      <c r="V60" s="52" t="str">
        <f t="shared" si="43"/>
        <v>B</v>
      </c>
      <c r="W60" s="95" t="str">
        <f t="shared" si="5"/>
        <v>C</v>
      </c>
      <c r="X60" s="105">
        <f t="shared" si="6"/>
        <v>2</v>
      </c>
      <c r="Y60" s="87">
        <f t="shared" si="7"/>
        <v>2</v>
      </c>
      <c r="Z60" s="87">
        <f t="shared" si="8"/>
        <v>2</v>
      </c>
      <c r="AA60" s="87">
        <f t="shared" si="9"/>
        <v>2</v>
      </c>
      <c r="AB60" s="87">
        <f t="shared" si="10"/>
        <v>2.5</v>
      </c>
      <c r="AC60" s="106">
        <f t="shared" si="11"/>
        <v>2.1</v>
      </c>
    </row>
    <row r="61" spans="1:29" x14ac:dyDescent="0.25">
      <c r="A61" s="74">
        <v>14</v>
      </c>
      <c r="B61" s="13">
        <v>40730</v>
      </c>
      <c r="C61" s="164" t="s">
        <v>19</v>
      </c>
      <c r="D61" s="349">
        <f>'2023-2024 исходные'!F61</f>
        <v>0.37214443979767647</v>
      </c>
      <c r="E61" s="350">
        <f t="shared" si="44"/>
        <v>0.50341346766864925</v>
      </c>
      <c r="F61" s="26" t="str">
        <f t="shared" si="39"/>
        <v>C</v>
      </c>
      <c r="G61" s="351">
        <f>'2023-2024 исходные'!I61</f>
        <v>21062.093023255813</v>
      </c>
      <c r="H61" s="350">
        <f t="shared" si="45"/>
        <v>0.18574122634529427</v>
      </c>
      <c r="I61" s="350">
        <f t="shared" si="46"/>
        <v>0.23407396093152893</v>
      </c>
      <c r="J61" s="47" t="str">
        <f t="shared" si="40"/>
        <v>C</v>
      </c>
      <c r="K61" s="352">
        <f>'2023-2024 исходные'!L61</f>
        <v>78828.943279069761</v>
      </c>
      <c r="L61" s="353">
        <f t="shared" si="47"/>
        <v>0.27780478726193159</v>
      </c>
      <c r="M61" s="350">
        <f t="shared" si="48"/>
        <v>0.24662367207624272</v>
      </c>
      <c r="N61" s="52" t="str">
        <f t="shared" si="41"/>
        <v>B</v>
      </c>
      <c r="O61" s="354">
        <f>'2023-2024 исходные'!P61</f>
        <v>2428.9385348837209</v>
      </c>
      <c r="P61" s="350">
        <f t="shared" si="49"/>
        <v>4.6804297658823067E-2</v>
      </c>
      <c r="Q61" s="350">
        <f t="shared" si="50"/>
        <v>9.1517861772697676E-2</v>
      </c>
      <c r="R61" s="36" t="str">
        <f t="shared" si="42"/>
        <v>C</v>
      </c>
      <c r="S61" s="357">
        <f>'2023-2024 исходные'!S61</f>
        <v>725777.25</v>
      </c>
      <c r="T61" s="356">
        <f t="shared" si="51"/>
        <v>0.78909953019852563</v>
      </c>
      <c r="U61" s="356">
        <f t="shared" si="52"/>
        <v>0.70231944832141757</v>
      </c>
      <c r="V61" s="52" t="str">
        <f t="shared" si="43"/>
        <v>B</v>
      </c>
      <c r="W61" s="93" t="str">
        <f t="shared" si="5"/>
        <v>C</v>
      </c>
      <c r="X61" s="105">
        <f t="shared" si="6"/>
        <v>2</v>
      </c>
      <c r="Y61" s="87">
        <f t="shared" si="7"/>
        <v>2</v>
      </c>
      <c r="Z61" s="87">
        <f t="shared" si="8"/>
        <v>2.5</v>
      </c>
      <c r="AA61" s="87">
        <f t="shared" si="9"/>
        <v>2</v>
      </c>
      <c r="AB61" s="87">
        <f t="shared" si="10"/>
        <v>2.5</v>
      </c>
      <c r="AC61" s="106">
        <f t="shared" si="11"/>
        <v>2.2000000000000002</v>
      </c>
    </row>
    <row r="62" spans="1:29" x14ac:dyDescent="0.25">
      <c r="A62" s="378">
        <v>15</v>
      </c>
      <c r="B62" s="13">
        <v>40820</v>
      </c>
      <c r="C62" s="164" t="s">
        <v>172</v>
      </c>
      <c r="D62" s="349">
        <f>'2023-2024 исходные'!F62</f>
        <v>0.34509302957422999</v>
      </c>
      <c r="E62" s="350">
        <f t="shared" si="44"/>
        <v>0.50341346766864925</v>
      </c>
      <c r="F62" s="26" t="str">
        <f t="shared" si="39"/>
        <v>C</v>
      </c>
      <c r="G62" s="351">
        <f>'2023-2024 исходные'!I62</f>
        <v>16786.004672897197</v>
      </c>
      <c r="H62" s="350">
        <f t="shared" si="45"/>
        <v>0.14803149382823316</v>
      </c>
      <c r="I62" s="350">
        <f t="shared" si="46"/>
        <v>0.23407396093152893</v>
      </c>
      <c r="J62" s="47" t="str">
        <f t="shared" si="40"/>
        <v>C</v>
      </c>
      <c r="K62" s="352">
        <f>'2023-2024 исходные'!L62</f>
        <v>53245.240712616818</v>
      </c>
      <c r="L62" s="353">
        <f t="shared" si="47"/>
        <v>0.18764405754512112</v>
      </c>
      <c r="M62" s="350">
        <f t="shared" si="48"/>
        <v>0.24662367207624272</v>
      </c>
      <c r="N62" s="52" t="str">
        <f t="shared" si="41"/>
        <v>C</v>
      </c>
      <c r="O62" s="354">
        <f>'2023-2024 исходные'!P62</f>
        <v>3237.7167289719623</v>
      </c>
      <c r="P62" s="350">
        <f t="shared" si="49"/>
        <v>6.2389004637784809E-2</v>
      </c>
      <c r="Q62" s="350">
        <f t="shared" si="50"/>
        <v>9.1517861772697676E-2</v>
      </c>
      <c r="R62" s="36" t="str">
        <f t="shared" si="42"/>
        <v>C</v>
      </c>
      <c r="S62" s="357">
        <f>'2023-2024 исходные'!S62</f>
        <v>565490.40384615387</v>
      </c>
      <c r="T62" s="356">
        <f t="shared" si="51"/>
        <v>0.61482805090235959</v>
      </c>
      <c r="U62" s="356">
        <f t="shared" si="52"/>
        <v>0.70231944832141757</v>
      </c>
      <c r="V62" s="52" t="str">
        <f t="shared" si="43"/>
        <v>C</v>
      </c>
      <c r="W62" s="95" t="str">
        <f t="shared" si="5"/>
        <v>C</v>
      </c>
      <c r="X62" s="105">
        <f t="shared" si="6"/>
        <v>2</v>
      </c>
      <c r="Y62" s="87">
        <f t="shared" si="7"/>
        <v>2</v>
      </c>
      <c r="Z62" s="87">
        <f t="shared" si="8"/>
        <v>2</v>
      </c>
      <c r="AA62" s="87">
        <f t="shared" si="9"/>
        <v>2</v>
      </c>
      <c r="AB62" s="87">
        <f t="shared" si="10"/>
        <v>2</v>
      </c>
      <c r="AC62" s="106">
        <f t="shared" si="11"/>
        <v>2</v>
      </c>
    </row>
    <row r="63" spans="1:29" x14ac:dyDescent="0.25">
      <c r="A63" s="378">
        <v>16</v>
      </c>
      <c r="B63" s="13">
        <v>40840</v>
      </c>
      <c r="C63" s="164" t="s">
        <v>20</v>
      </c>
      <c r="D63" s="349">
        <f>'2023-2024 исходные'!F63</f>
        <v>0.26489939777103882</v>
      </c>
      <c r="E63" s="350">
        <f t="shared" si="44"/>
        <v>0.50341346766864925</v>
      </c>
      <c r="F63" s="26" t="str">
        <f t="shared" si="39"/>
        <v>C</v>
      </c>
      <c r="G63" s="351">
        <f>'2023-2024 исходные'!I63</f>
        <v>12013.453159041394</v>
      </c>
      <c r="H63" s="350">
        <f t="shared" si="45"/>
        <v>0.10594357929851957</v>
      </c>
      <c r="I63" s="350">
        <f t="shared" si="46"/>
        <v>0.23407396093152893</v>
      </c>
      <c r="J63" s="47" t="str">
        <f t="shared" si="40"/>
        <v>D</v>
      </c>
      <c r="K63" s="352">
        <f>'2023-2024 исходные'!L63</f>
        <v>57193.28846405229</v>
      </c>
      <c r="L63" s="353">
        <f t="shared" si="47"/>
        <v>0.20155755834906619</v>
      </c>
      <c r="M63" s="350">
        <f t="shared" si="48"/>
        <v>0.24662367207624272</v>
      </c>
      <c r="N63" s="52" t="str">
        <f t="shared" si="41"/>
        <v>C</v>
      </c>
      <c r="O63" s="354">
        <f>'2023-2024 исходные'!P63</f>
        <v>2964.6162854030499</v>
      </c>
      <c r="P63" s="350">
        <f t="shared" si="49"/>
        <v>5.7126510643811468E-2</v>
      </c>
      <c r="Q63" s="350">
        <f t="shared" si="50"/>
        <v>9.1517861772697676E-2</v>
      </c>
      <c r="R63" s="36" t="str">
        <f t="shared" si="42"/>
        <v>C</v>
      </c>
      <c r="S63" s="357">
        <f>'2023-2024 исходные'!S63</f>
        <v>588245.0877192982</v>
      </c>
      <c r="T63" s="356">
        <f t="shared" si="51"/>
        <v>0.63956802498409626</v>
      </c>
      <c r="U63" s="356">
        <f t="shared" si="52"/>
        <v>0.70231944832141757</v>
      </c>
      <c r="V63" s="52" t="str">
        <f t="shared" si="43"/>
        <v>C</v>
      </c>
      <c r="W63" s="95" t="str">
        <f t="shared" si="5"/>
        <v>C</v>
      </c>
      <c r="X63" s="105">
        <f t="shared" si="6"/>
        <v>2</v>
      </c>
      <c r="Y63" s="87">
        <f t="shared" si="7"/>
        <v>1</v>
      </c>
      <c r="Z63" s="87">
        <f t="shared" si="8"/>
        <v>2</v>
      </c>
      <c r="AA63" s="87">
        <f t="shared" si="9"/>
        <v>2</v>
      </c>
      <c r="AB63" s="87">
        <f t="shared" si="10"/>
        <v>2</v>
      </c>
      <c r="AC63" s="106">
        <f t="shared" si="11"/>
        <v>1.8</v>
      </c>
    </row>
    <row r="64" spans="1:29" x14ac:dyDescent="0.25">
      <c r="A64" s="378">
        <v>17</v>
      </c>
      <c r="B64" s="13">
        <v>40950</v>
      </c>
      <c r="C64" s="164" t="s">
        <v>4</v>
      </c>
      <c r="D64" s="349">
        <f>'2023-2024 исходные'!F64</f>
        <v>0.36957072130175989</v>
      </c>
      <c r="E64" s="350">
        <f t="shared" si="44"/>
        <v>0.50341346766864925</v>
      </c>
      <c r="F64" s="26" t="str">
        <f t="shared" si="39"/>
        <v>C</v>
      </c>
      <c r="G64" s="351">
        <f>'2023-2024 исходные'!I64</f>
        <v>14305.431111111111</v>
      </c>
      <c r="H64" s="350">
        <f t="shared" si="45"/>
        <v>0.12615594827361384</v>
      </c>
      <c r="I64" s="350">
        <f t="shared" si="46"/>
        <v>0.23407396093152893</v>
      </c>
      <c r="J64" s="47" t="str">
        <f t="shared" si="40"/>
        <v>C</v>
      </c>
      <c r="K64" s="352">
        <f>'2023-2024 исходные'!L64</f>
        <v>60212.930853174599</v>
      </c>
      <c r="L64" s="353">
        <f t="shared" si="47"/>
        <v>0.21219922214186204</v>
      </c>
      <c r="M64" s="350">
        <f t="shared" si="48"/>
        <v>0.24662367207624272</v>
      </c>
      <c r="N64" s="52" t="str">
        <f t="shared" si="41"/>
        <v>C</v>
      </c>
      <c r="O64" s="354">
        <f>'2023-2024 исходные'!P64</f>
        <v>3111.7793055555558</v>
      </c>
      <c r="P64" s="350">
        <f t="shared" si="49"/>
        <v>5.9962260375913685E-2</v>
      </c>
      <c r="Q64" s="350">
        <f t="shared" si="50"/>
        <v>9.1517861772697676E-2</v>
      </c>
      <c r="R64" s="36" t="str">
        <f t="shared" si="42"/>
        <v>C</v>
      </c>
      <c r="S64" s="357">
        <f>'2023-2024 исходные'!S64</f>
        <v>587511.76307692309</v>
      </c>
      <c r="T64" s="356">
        <f t="shared" si="51"/>
        <v>0.63877071957009879</v>
      </c>
      <c r="U64" s="356">
        <f t="shared" si="52"/>
        <v>0.70231944832141757</v>
      </c>
      <c r="V64" s="52" t="str">
        <f t="shared" si="43"/>
        <v>C</v>
      </c>
      <c r="W64" s="95" t="str">
        <f t="shared" si="5"/>
        <v>C</v>
      </c>
      <c r="X64" s="105">
        <f t="shared" si="6"/>
        <v>2</v>
      </c>
      <c r="Y64" s="87">
        <f t="shared" si="7"/>
        <v>2</v>
      </c>
      <c r="Z64" s="87">
        <f t="shared" si="8"/>
        <v>2</v>
      </c>
      <c r="AA64" s="87">
        <f t="shared" si="9"/>
        <v>2</v>
      </c>
      <c r="AB64" s="87">
        <f t="shared" si="10"/>
        <v>2</v>
      </c>
      <c r="AC64" s="106">
        <f t="shared" si="11"/>
        <v>2</v>
      </c>
    </row>
    <row r="65" spans="1:29" x14ac:dyDescent="0.25">
      <c r="A65" s="379">
        <v>18</v>
      </c>
      <c r="B65" s="13">
        <v>40990</v>
      </c>
      <c r="C65" s="165" t="s">
        <v>21</v>
      </c>
      <c r="D65" s="349">
        <f>'2023-2024 исходные'!F65</f>
        <v>0.42553629390916636</v>
      </c>
      <c r="E65" s="350">
        <f t="shared" si="44"/>
        <v>0.50341346766864925</v>
      </c>
      <c r="F65" s="26" t="str">
        <f t="shared" si="39"/>
        <v>C</v>
      </c>
      <c r="G65" s="351">
        <f>'2023-2024 исходные'!I65</f>
        <v>20888.825503355703</v>
      </c>
      <c r="H65" s="350">
        <f t="shared" si="45"/>
        <v>0.18421322428032763</v>
      </c>
      <c r="I65" s="350">
        <f t="shared" si="46"/>
        <v>0.23407396093152893</v>
      </c>
      <c r="J65" s="47" t="str">
        <f t="shared" si="40"/>
        <v>C</v>
      </c>
      <c r="K65" s="352">
        <f>'2023-2024 исходные'!L65</f>
        <v>77691.747474832213</v>
      </c>
      <c r="L65" s="353">
        <f t="shared" si="47"/>
        <v>0.27379714203252697</v>
      </c>
      <c r="M65" s="350">
        <f t="shared" si="48"/>
        <v>0.24662367207624272</v>
      </c>
      <c r="N65" s="52" t="str">
        <f t="shared" si="41"/>
        <v>B</v>
      </c>
      <c r="O65" s="354">
        <f>'2023-2024 исходные'!P65</f>
        <v>5077.3411828859062</v>
      </c>
      <c r="P65" s="350">
        <f t="shared" si="49"/>
        <v>9.7837546988635199E-2</v>
      </c>
      <c r="Q65" s="350">
        <f t="shared" si="50"/>
        <v>9.1517861772697676E-2</v>
      </c>
      <c r="R65" s="36" t="str">
        <f t="shared" si="42"/>
        <v>B</v>
      </c>
      <c r="S65" s="357">
        <f>'2023-2024 исходные'!S65</f>
        <v>740701.55844155839</v>
      </c>
      <c r="T65" s="356">
        <f t="shared" si="51"/>
        <v>0.80532594784908107</v>
      </c>
      <c r="U65" s="356">
        <f t="shared" si="52"/>
        <v>0.70231944832141757</v>
      </c>
      <c r="V65" s="52" t="str">
        <f t="shared" si="43"/>
        <v>B</v>
      </c>
      <c r="W65" s="97" t="str">
        <f t="shared" si="5"/>
        <v>C</v>
      </c>
      <c r="X65" s="105">
        <f t="shared" si="6"/>
        <v>2</v>
      </c>
      <c r="Y65" s="87">
        <f t="shared" si="7"/>
        <v>2</v>
      </c>
      <c r="Z65" s="87">
        <f t="shared" si="8"/>
        <v>2.5</v>
      </c>
      <c r="AA65" s="87">
        <f t="shared" si="9"/>
        <v>2.5</v>
      </c>
      <c r="AB65" s="87">
        <f t="shared" si="10"/>
        <v>2.5</v>
      </c>
      <c r="AC65" s="106">
        <f t="shared" si="11"/>
        <v>2.2999999999999998</v>
      </c>
    </row>
    <row r="66" spans="1:29" x14ac:dyDescent="0.25">
      <c r="A66" s="378">
        <v>19</v>
      </c>
      <c r="B66" s="13">
        <v>40133</v>
      </c>
      <c r="C66" s="164" t="s">
        <v>22</v>
      </c>
      <c r="D66" s="349">
        <f>'2023-2024 исходные'!F66</f>
        <v>0.46250004704154557</v>
      </c>
      <c r="E66" s="350">
        <f t="shared" si="44"/>
        <v>0.50341346766864925</v>
      </c>
      <c r="F66" s="26" t="str">
        <f t="shared" ref="F66:F67" si="53">IF(D66&gt;=$D$128,"A",IF(D66&gt;=$D$124,"B",IF(D66&gt;=$D$129,"C","D")))</f>
        <v>C</v>
      </c>
      <c r="G66" s="351">
        <f>'2023-2024 исходные'!I66</f>
        <v>19378.698328935796</v>
      </c>
      <c r="H66" s="350">
        <f t="shared" ref="H66" si="54">G66/$G$125</f>
        <v>0.17089579789709022</v>
      </c>
      <c r="I66" s="350">
        <f t="shared" si="46"/>
        <v>0.23407396093152893</v>
      </c>
      <c r="J66" s="47" t="str">
        <f t="shared" ref="J66" si="55">IF(G66&gt;=$G$128,"A",IF(G66&gt;=$G$124,"B",IF(G66&gt;=$G$129,"C","D")))</f>
        <v>C</v>
      </c>
      <c r="K66" s="352">
        <f>'2023-2024 исходные'!L66</f>
        <v>101714.63145998241</v>
      </c>
      <c r="L66" s="353">
        <f t="shared" ref="L66" si="56">K66/$K$125</f>
        <v>0.35845731756331672</v>
      </c>
      <c r="M66" s="350">
        <f t="shared" si="48"/>
        <v>0.24662367207624272</v>
      </c>
      <c r="N66" s="52" t="str">
        <f t="shared" ref="N66" si="57">IF(K66&gt;=$K$128,"A",IF(K66&gt;=$K$124,"B",IF(K66&gt;=$K$129,"C","D")))</f>
        <v>B</v>
      </c>
      <c r="O66" s="354">
        <f>'2023-2024 исходные'!P66</f>
        <v>6162.205338610378</v>
      </c>
      <c r="P66" s="350">
        <f t="shared" ref="P66" si="58">O66/$O$125</f>
        <v>0.11874227723795241</v>
      </c>
      <c r="Q66" s="350">
        <f t="shared" si="50"/>
        <v>9.1517861772697676E-2</v>
      </c>
      <c r="R66" s="36" t="str">
        <f t="shared" ref="R66" si="59">IF(O66&gt;=$O$128,"A",IF(O66&gt;=$O$124,"B",IF(O66&gt;=$O$129,"C","D")))</f>
        <v>B</v>
      </c>
      <c r="S66" s="357">
        <f>'2023-2024 исходные'!S66</f>
        <v>668196.79797979794</v>
      </c>
      <c r="T66" s="356">
        <f t="shared" ref="T66" si="60">S66/$S$125</f>
        <v>0.72649532534399186</v>
      </c>
      <c r="U66" s="356">
        <f t="shared" si="52"/>
        <v>0.70231944832141757</v>
      </c>
      <c r="V66" s="52" t="str">
        <f t="shared" ref="V66" si="61">IF(S66&gt;=$S$128,"A",IF(S66&gt;=$S$124,"B",IF(S66&gt;=$S$129,"C","D")))</f>
        <v>B</v>
      </c>
      <c r="W66" s="97" t="str">
        <f t="shared" ref="W66" si="62">IF(AC66&gt;=3.5,"A",IF(AC66&gt;=2.5,"B",IF(AC66&gt;=1.5,"C","D")))</f>
        <v>C</v>
      </c>
      <c r="X66" s="105">
        <f t="shared" ref="X66" si="63">IF(F66="A",4.2,IF(F66="B",2.5,IF(F66="C",2,1)))</f>
        <v>2</v>
      </c>
      <c r="Y66" s="87">
        <f t="shared" ref="Y66" si="64">IF(J66="A",4.2,IF(J66="B",2.5,IF(J66="C",2,1)))</f>
        <v>2</v>
      </c>
      <c r="Z66" s="87">
        <f t="shared" ref="Z66" si="65">IF(N66="A",4.2,IF(N66="B",2.5,IF(N66="C",2,1)))</f>
        <v>2.5</v>
      </c>
      <c r="AA66" s="87">
        <f t="shared" ref="AA66" si="66">IF(R66="A",4.2,IF(R66="B",2.5,IF(R66="C",2,1)))</f>
        <v>2.5</v>
      </c>
      <c r="AB66" s="87">
        <f t="shared" ref="AB66" si="67">IF(V66="A",4.2,IF(V66="B",2.5,IF(V66="C",2,1)))</f>
        <v>2.5</v>
      </c>
      <c r="AC66" s="106">
        <f t="shared" ref="AC66" si="68">AVERAGE(X66:AB66)</f>
        <v>2.2999999999999998</v>
      </c>
    </row>
    <row r="67" spans="1:29" ht="15.75" thickBot="1" x14ac:dyDescent="0.3">
      <c r="A67" s="379">
        <v>20</v>
      </c>
      <c r="B67" s="13">
        <v>41400</v>
      </c>
      <c r="C67" s="592" t="s">
        <v>242</v>
      </c>
      <c r="D67" s="349">
        <f>'2023-2024 исходные'!F67</f>
        <v>1.4333587633963966E-2</v>
      </c>
      <c r="E67" s="350">
        <f t="shared" si="44"/>
        <v>0.50341346766864925</v>
      </c>
      <c r="F67" s="26" t="str">
        <f t="shared" si="53"/>
        <v>D</v>
      </c>
      <c r="G67" s="351">
        <f>'2023-2024 исходные'!I67</f>
        <v>0</v>
      </c>
      <c r="H67" s="350">
        <f t="shared" ref="H67" si="69">G67/$G$125</f>
        <v>0</v>
      </c>
      <c r="I67" s="350">
        <f t="shared" si="46"/>
        <v>0.23407396093152893</v>
      </c>
      <c r="J67" s="47" t="str">
        <f t="shared" ref="J67" si="70">IF(G67&gt;=$G$128,"A",IF(G67&gt;=$G$124,"B",IF(G67&gt;=$G$129,"C","D")))</f>
        <v>D</v>
      </c>
      <c r="K67" s="352">
        <f>'2023-2024 исходные'!L67</f>
        <v>0</v>
      </c>
      <c r="L67" s="353">
        <f t="shared" ref="L67" si="71">K67/$K$125</f>
        <v>0</v>
      </c>
      <c r="M67" s="350">
        <f t="shared" si="48"/>
        <v>0.24662367207624272</v>
      </c>
      <c r="N67" s="52" t="str">
        <f t="shared" ref="N67" si="72">IF(K67&gt;=$K$128,"A",IF(K67&gt;=$K$124,"B",IF(K67&gt;=$K$129,"C","D")))</f>
        <v>D</v>
      </c>
      <c r="O67" s="354">
        <f>'2023-2024 исходные'!P67</f>
        <v>0</v>
      </c>
      <c r="P67" s="350">
        <f t="shared" ref="P67" si="73">O67/$O$125</f>
        <v>0</v>
      </c>
      <c r="Q67" s="350">
        <f t="shared" si="50"/>
        <v>9.1517861772697676E-2</v>
      </c>
      <c r="R67" s="36" t="str">
        <f t="shared" ref="R67" si="74">IF(O67&gt;=$O$128,"A",IF(O67&gt;=$O$124,"B",IF(O67&gt;=$O$129,"C","D")))</f>
        <v>D</v>
      </c>
      <c r="S67" s="357">
        <f>'2023-2024 исходные'!S67</f>
        <v>0</v>
      </c>
      <c r="T67" s="356">
        <f t="shared" ref="T67" si="75">S67/$S$125</f>
        <v>0</v>
      </c>
      <c r="U67" s="356">
        <f t="shared" si="52"/>
        <v>0.70231944832141757</v>
      </c>
      <c r="V67" s="52" t="str">
        <f t="shared" ref="V67" si="76">IF(S67&gt;=$S$128,"A",IF(S67&gt;=$S$124,"B",IF(S67&gt;=$S$129,"C","D")))</f>
        <v>D</v>
      </c>
      <c r="W67" s="93" t="str">
        <f t="shared" ref="W67" si="77">IF(AC67&gt;=3.5,"A",IF(AC67&gt;=2.5,"B",IF(AC67&gt;=1.5,"C","D")))</f>
        <v>D</v>
      </c>
      <c r="X67" s="101">
        <f t="shared" si="6"/>
        <v>1</v>
      </c>
      <c r="Y67" s="89">
        <f t="shared" si="7"/>
        <v>1</v>
      </c>
      <c r="Z67" s="89">
        <f t="shared" si="8"/>
        <v>1</v>
      </c>
      <c r="AA67" s="89">
        <f t="shared" si="9"/>
        <v>1</v>
      </c>
      <c r="AB67" s="89">
        <f t="shared" si="10"/>
        <v>1</v>
      </c>
      <c r="AC67" s="102">
        <f t="shared" si="11"/>
        <v>1</v>
      </c>
    </row>
    <row r="68" spans="1:29" ht="15.75" thickBot="1" x14ac:dyDescent="0.3">
      <c r="A68" s="366"/>
      <c r="B68" s="62"/>
      <c r="C68" s="63" t="s">
        <v>127</v>
      </c>
      <c r="D68" s="50">
        <f>AVERAGE(D69:D82)</f>
        <v>0.5134933440340701</v>
      </c>
      <c r="E68" s="377"/>
      <c r="F68" s="35" t="str">
        <f t="shared" si="39"/>
        <v>B</v>
      </c>
      <c r="G68" s="44">
        <f>AVERAGE(G69:G82)</f>
        <v>31293.872700235625</v>
      </c>
      <c r="H68" s="139">
        <f>AVERAGE(H69:H82)</f>
        <v>0.27597268163317484</v>
      </c>
      <c r="I68" s="139"/>
      <c r="J68" s="40" t="str">
        <f t="shared" si="40"/>
        <v>B</v>
      </c>
      <c r="K68" s="44">
        <f>AVERAGE(K69:K82)</f>
        <v>70173.75733287794</v>
      </c>
      <c r="L68" s="140">
        <f>AVERAGE(L69:L82)</f>
        <v>0.24730263931378452</v>
      </c>
      <c r="M68" s="139"/>
      <c r="N68" s="40" t="str">
        <f t="shared" si="41"/>
        <v>B</v>
      </c>
      <c r="O68" s="39">
        <f>AVERAGE(O69:O82)</f>
        <v>4131.2917669369062</v>
      </c>
      <c r="P68" s="139">
        <f>AVERAGE(P69:P82)</f>
        <v>7.9607699741326213E-2</v>
      </c>
      <c r="Q68" s="139"/>
      <c r="R68" s="35" t="str">
        <f t="shared" si="42"/>
        <v>C</v>
      </c>
      <c r="S68" s="44">
        <f>AVERAGE(S69:S82)</f>
        <v>695017.50036847836</v>
      </c>
      <c r="T68" s="139">
        <f>AVERAGE(T69:T82)</f>
        <v>0.75565606805741015</v>
      </c>
      <c r="U68" s="348"/>
      <c r="V68" s="40" t="str">
        <f t="shared" si="43"/>
        <v>B</v>
      </c>
      <c r="W68" s="98" t="str">
        <f t="shared" si="5"/>
        <v>C</v>
      </c>
      <c r="X68" s="142">
        <f t="shared" si="6"/>
        <v>2.5</v>
      </c>
      <c r="Y68" s="143">
        <f t="shared" si="7"/>
        <v>2.5</v>
      </c>
      <c r="Z68" s="143">
        <f t="shared" si="8"/>
        <v>2.5</v>
      </c>
      <c r="AA68" s="143">
        <f t="shared" si="9"/>
        <v>2</v>
      </c>
      <c r="AB68" s="143">
        <f t="shared" si="10"/>
        <v>2.5</v>
      </c>
      <c r="AC68" s="144">
        <f t="shared" si="11"/>
        <v>2.4</v>
      </c>
    </row>
    <row r="69" spans="1:29" x14ac:dyDescent="0.25">
      <c r="A69" s="74">
        <v>1</v>
      </c>
      <c r="B69" s="13">
        <v>50040</v>
      </c>
      <c r="C69" s="164" t="s">
        <v>63</v>
      </c>
      <c r="D69" s="349">
        <f>'2023-2024 исходные'!F69</f>
        <v>0.58418570747605159</v>
      </c>
      <c r="E69" s="350">
        <f t="shared" ref="E69:E82" si="78">$D$124</f>
        <v>0.50341346766864925</v>
      </c>
      <c r="F69" s="26" t="str">
        <f t="shared" ref="F69:F123" si="79">IF(D69&gt;=$D$128,"A",IF(D69&gt;=$D$124,"B",IF(D69&gt;=$D$129,"C","D")))</f>
        <v>B</v>
      </c>
      <c r="G69" s="351">
        <f>'2023-2024 исходные'!I69</f>
        <v>31703.179650238475</v>
      </c>
      <c r="H69" s="350">
        <f t="shared" ref="H69:H82" si="80">G69/$G$125</f>
        <v>0.27958225522879226</v>
      </c>
      <c r="I69" s="350">
        <f t="shared" ref="I69:I82" si="81">$H$124</f>
        <v>0.23407396093152893</v>
      </c>
      <c r="J69" s="47" t="str">
        <f t="shared" ref="J69:J123" si="82">IF(G69&gt;=$G$128,"A",IF(G69&gt;=$G$124,"B",IF(G69&gt;=$G$129,"C","D")))</f>
        <v>B</v>
      </c>
      <c r="K69" s="352">
        <f>'2023-2024 исходные'!L69</f>
        <v>82667.688116057237</v>
      </c>
      <c r="L69" s="353">
        <f t="shared" ref="L69:L82" si="83">K69/$K$125</f>
        <v>0.29133308852326911</v>
      </c>
      <c r="M69" s="350">
        <f t="shared" ref="M69:M82" si="84">$L$124</f>
        <v>0.24662367207624272</v>
      </c>
      <c r="N69" s="52" t="str">
        <f t="shared" ref="N69:N123" si="85">IF(K69&gt;=$K$128,"A",IF(K69&gt;=$K$124,"B",IF(K69&gt;=$K$129,"C","D")))</f>
        <v>B</v>
      </c>
      <c r="O69" s="354">
        <f>'2023-2024 исходные'!P69</f>
        <v>0</v>
      </c>
      <c r="P69" s="350">
        <f t="shared" ref="P69:P82" si="86">O69/$O$125</f>
        <v>0</v>
      </c>
      <c r="Q69" s="350">
        <f t="shared" ref="Q69:Q82" si="87">$P$124</f>
        <v>9.1517861772697676E-2</v>
      </c>
      <c r="R69" s="36" t="str">
        <f t="shared" ref="R69:R123" si="88">IF(O69&gt;=$O$128,"A",IF(O69&gt;=$O$124,"B",IF(O69&gt;=$O$129,"C","D")))</f>
        <v>D</v>
      </c>
      <c r="S69" s="357">
        <f>'2023-2024 исходные'!S69</f>
        <v>678730.35736842104</v>
      </c>
      <c r="T69" s="356">
        <f t="shared" ref="T69:T82" si="89">S69/$S$125</f>
        <v>0.73794791188467046</v>
      </c>
      <c r="U69" s="356">
        <f t="shared" ref="U69:U82" si="90">$T$124</f>
        <v>0.70231944832141757</v>
      </c>
      <c r="V69" s="52" t="str">
        <f t="shared" ref="V69:V123" si="91">IF(S69&gt;=$S$128,"A",IF(S69&gt;=$S$124,"B",IF(S69&gt;=$S$129,"C","D")))</f>
        <v>B</v>
      </c>
      <c r="W69" s="404" t="str">
        <f t="shared" si="5"/>
        <v>C</v>
      </c>
      <c r="X69" s="103">
        <f t="shared" si="6"/>
        <v>2.5</v>
      </c>
      <c r="Y69" s="88">
        <f t="shared" si="7"/>
        <v>2.5</v>
      </c>
      <c r="Z69" s="88">
        <f t="shared" si="8"/>
        <v>2.5</v>
      </c>
      <c r="AA69" s="88">
        <f t="shared" si="9"/>
        <v>1</v>
      </c>
      <c r="AB69" s="88">
        <f t="shared" si="10"/>
        <v>2.5</v>
      </c>
      <c r="AC69" s="104">
        <f t="shared" si="11"/>
        <v>2.2000000000000002</v>
      </c>
    </row>
    <row r="70" spans="1:29" x14ac:dyDescent="0.25">
      <c r="A70" s="74">
        <v>2</v>
      </c>
      <c r="B70" s="13">
        <v>50003</v>
      </c>
      <c r="C70" s="164" t="s">
        <v>62</v>
      </c>
      <c r="D70" s="349">
        <f>'2023-2024 исходные'!F70</f>
        <v>0.53199635851295368</v>
      </c>
      <c r="E70" s="350">
        <f t="shared" si="78"/>
        <v>0.50341346766864925</v>
      </c>
      <c r="F70" s="26" t="str">
        <f t="shared" si="79"/>
        <v>B</v>
      </c>
      <c r="G70" s="351">
        <f>'2023-2024 исходные'!I70</f>
        <v>39473.458248175186</v>
      </c>
      <c r="H70" s="350">
        <f t="shared" si="80"/>
        <v>0.34810636032280046</v>
      </c>
      <c r="I70" s="350">
        <f t="shared" si="81"/>
        <v>0.23407396093152893</v>
      </c>
      <c r="J70" s="47" t="str">
        <f t="shared" si="82"/>
        <v>B</v>
      </c>
      <c r="K70" s="352">
        <f>'2023-2024 исходные'!L70</f>
        <v>122747.06201135443</v>
      </c>
      <c r="L70" s="353">
        <f t="shared" si="83"/>
        <v>0.43257869547193867</v>
      </c>
      <c r="M70" s="350">
        <f t="shared" si="84"/>
        <v>0.24662367207624272</v>
      </c>
      <c r="N70" s="52" t="str">
        <f t="shared" si="85"/>
        <v>B</v>
      </c>
      <c r="O70" s="354">
        <f>'2023-2024 исходные'!P70</f>
        <v>19815.673146796435</v>
      </c>
      <c r="P70" s="350">
        <f t="shared" si="86"/>
        <v>0.38183702508429562</v>
      </c>
      <c r="Q70" s="350">
        <f t="shared" si="87"/>
        <v>9.1517861772697676E-2</v>
      </c>
      <c r="R70" s="36" t="str">
        <f t="shared" si="88"/>
        <v>B</v>
      </c>
      <c r="S70" s="355">
        <f>'2023-2024 исходные'!S70</f>
        <v>829501.31324074068</v>
      </c>
      <c r="T70" s="356">
        <f t="shared" si="89"/>
        <v>0.90187326287415115</v>
      </c>
      <c r="U70" s="356">
        <f t="shared" si="90"/>
        <v>0.70231944832141757</v>
      </c>
      <c r="V70" s="52" t="str">
        <f t="shared" si="91"/>
        <v>A</v>
      </c>
      <c r="W70" s="86" t="str">
        <f t="shared" si="5"/>
        <v>B</v>
      </c>
      <c r="X70" s="105">
        <f t="shared" si="6"/>
        <v>2.5</v>
      </c>
      <c r="Y70" s="87">
        <f t="shared" si="7"/>
        <v>2.5</v>
      </c>
      <c r="Z70" s="87">
        <f t="shared" si="8"/>
        <v>2.5</v>
      </c>
      <c r="AA70" s="87">
        <f t="shared" si="9"/>
        <v>2.5</v>
      </c>
      <c r="AB70" s="87">
        <f t="shared" si="10"/>
        <v>4.2</v>
      </c>
      <c r="AC70" s="106">
        <f t="shared" si="11"/>
        <v>2.84</v>
      </c>
    </row>
    <row r="71" spans="1:29" x14ac:dyDescent="0.25">
      <c r="A71" s="74">
        <v>3</v>
      </c>
      <c r="B71" s="13">
        <v>50060</v>
      </c>
      <c r="C71" s="164" t="s">
        <v>173</v>
      </c>
      <c r="D71" s="349">
        <f>'2023-2024 исходные'!F71</f>
        <v>0.3689064256190539</v>
      </c>
      <c r="E71" s="350">
        <f t="shared" si="78"/>
        <v>0.50341346766864925</v>
      </c>
      <c r="F71" s="26" t="str">
        <f t="shared" si="79"/>
        <v>C</v>
      </c>
      <c r="G71" s="351">
        <f>'2023-2024 исходные'!I71</f>
        <v>19174.363021420519</v>
      </c>
      <c r="H71" s="350">
        <f t="shared" si="80"/>
        <v>0.16909381693719114</v>
      </c>
      <c r="I71" s="350">
        <f t="shared" si="81"/>
        <v>0.23407396093152893</v>
      </c>
      <c r="J71" s="47" t="str">
        <f t="shared" si="82"/>
        <v>C</v>
      </c>
      <c r="K71" s="352">
        <f>'2023-2024 исходные'!L71</f>
        <v>60843.414222096952</v>
      </c>
      <c r="L71" s="353">
        <f t="shared" si="83"/>
        <v>0.21442113824132808</v>
      </c>
      <c r="M71" s="350">
        <f t="shared" si="84"/>
        <v>0.24662367207624272</v>
      </c>
      <c r="N71" s="52" t="str">
        <f t="shared" si="85"/>
        <v>C</v>
      </c>
      <c r="O71" s="354">
        <f>'2023-2024 исходные'!P71</f>
        <v>0</v>
      </c>
      <c r="P71" s="350">
        <f t="shared" si="86"/>
        <v>0</v>
      </c>
      <c r="Q71" s="350">
        <f t="shared" si="87"/>
        <v>9.1517861772697676E-2</v>
      </c>
      <c r="R71" s="36" t="str">
        <f t="shared" si="88"/>
        <v>D</v>
      </c>
      <c r="S71" s="357">
        <f>'2023-2024 исходные'!S71</f>
        <v>616777.10297297302</v>
      </c>
      <c r="T71" s="356">
        <f t="shared" si="89"/>
        <v>0.67058938840144233</v>
      </c>
      <c r="U71" s="356">
        <f t="shared" si="90"/>
        <v>0.70231944832141757</v>
      </c>
      <c r="V71" s="52" t="str">
        <f t="shared" si="91"/>
        <v>C</v>
      </c>
      <c r="W71" s="93" t="str">
        <f t="shared" ref="W71:W123" si="92">IF(AC71&gt;=3.5,"A",IF(AC71&gt;=2.5,"B",IF(AC71&gt;=1.5,"C","D")))</f>
        <v>C</v>
      </c>
      <c r="X71" s="105">
        <f t="shared" ref="X71:X123" si="93">IF(F71="A",4.2,IF(F71="B",2.5,IF(F71="C",2,1)))</f>
        <v>2</v>
      </c>
      <c r="Y71" s="87">
        <f t="shared" ref="Y71:Y123" si="94">IF(J71="A",4.2,IF(J71="B",2.5,IF(J71="C",2,1)))</f>
        <v>2</v>
      </c>
      <c r="Z71" s="87">
        <f t="shared" ref="Z71:Z123" si="95">IF(N71="A",4.2,IF(N71="B",2.5,IF(N71="C",2,1)))</f>
        <v>2</v>
      </c>
      <c r="AA71" s="87">
        <f t="shared" ref="AA71:AA123" si="96">IF(R71="A",4.2,IF(R71="B",2.5,IF(R71="C",2,1)))</f>
        <v>1</v>
      </c>
      <c r="AB71" s="87">
        <f t="shared" ref="AB71:AB123" si="97">IF(V71="A",4.2,IF(V71="B",2.5,IF(V71="C",2,1)))</f>
        <v>2</v>
      </c>
      <c r="AC71" s="106">
        <f t="shared" ref="AC71:AC123" si="98">AVERAGE(X71:AB71)</f>
        <v>1.8</v>
      </c>
    </row>
    <row r="72" spans="1:29" x14ac:dyDescent="0.25">
      <c r="A72" s="74">
        <v>4</v>
      </c>
      <c r="B72" s="13">
        <v>50170</v>
      </c>
      <c r="C72" s="164" t="s">
        <v>174</v>
      </c>
      <c r="D72" s="367">
        <f>'2023-2024 исходные'!F72</f>
        <v>0.48863685604442736</v>
      </c>
      <c r="E72" s="350">
        <f t="shared" si="78"/>
        <v>0.50341346766864925</v>
      </c>
      <c r="F72" s="147" t="str">
        <f t="shared" si="79"/>
        <v>C</v>
      </c>
      <c r="G72" s="351">
        <f>'2023-2024 исходные'!I72</f>
        <v>25919.756662804171</v>
      </c>
      <c r="H72" s="350">
        <f t="shared" si="80"/>
        <v>0.22857972300307722</v>
      </c>
      <c r="I72" s="350">
        <f t="shared" si="81"/>
        <v>0.23407396093152893</v>
      </c>
      <c r="J72" s="47" t="str">
        <f t="shared" si="82"/>
        <v>C</v>
      </c>
      <c r="K72" s="352">
        <f>'2023-2024 исходные'!L72</f>
        <v>65093.220950173811</v>
      </c>
      <c r="L72" s="353">
        <f t="shared" si="83"/>
        <v>0.22939808205012818</v>
      </c>
      <c r="M72" s="350">
        <f t="shared" si="84"/>
        <v>0.24662367207624272</v>
      </c>
      <c r="N72" s="52" t="str">
        <f t="shared" si="85"/>
        <v>C</v>
      </c>
      <c r="O72" s="354">
        <f>'2023-2024 исходные'!P72</f>
        <v>2886.5496523754346</v>
      </c>
      <c r="P72" s="350">
        <f t="shared" si="86"/>
        <v>5.5622209947449243E-2</v>
      </c>
      <c r="Q72" s="350">
        <f t="shared" si="87"/>
        <v>9.1517861772697676E-2</v>
      </c>
      <c r="R72" s="36" t="str">
        <f t="shared" si="88"/>
        <v>C</v>
      </c>
      <c r="S72" s="357">
        <f>'2023-2024 исходные'!S72</f>
        <v>560245.92812499998</v>
      </c>
      <c r="T72" s="356">
        <f t="shared" si="89"/>
        <v>0.60912600757198498</v>
      </c>
      <c r="U72" s="356">
        <f t="shared" si="90"/>
        <v>0.70231944832141757</v>
      </c>
      <c r="V72" s="52" t="str">
        <f t="shared" si="91"/>
        <v>C</v>
      </c>
      <c r="W72" s="93" t="str">
        <f t="shared" si="92"/>
        <v>C</v>
      </c>
      <c r="X72" s="105">
        <f t="shared" si="93"/>
        <v>2</v>
      </c>
      <c r="Y72" s="87">
        <f t="shared" si="94"/>
        <v>2</v>
      </c>
      <c r="Z72" s="87">
        <f t="shared" si="95"/>
        <v>2</v>
      </c>
      <c r="AA72" s="87">
        <f t="shared" si="96"/>
        <v>2</v>
      </c>
      <c r="AB72" s="87">
        <f t="shared" si="97"/>
        <v>2</v>
      </c>
      <c r="AC72" s="106">
        <f t="shared" si="98"/>
        <v>2</v>
      </c>
    </row>
    <row r="73" spans="1:29" x14ac:dyDescent="0.25">
      <c r="A73" s="74">
        <v>5</v>
      </c>
      <c r="B73" s="13">
        <v>50230</v>
      </c>
      <c r="C73" s="164" t="s">
        <v>60</v>
      </c>
      <c r="D73" s="367">
        <f>'2023-2024 исходные'!F73</f>
        <v>0.83897481107889271</v>
      </c>
      <c r="E73" s="350">
        <f t="shared" si="78"/>
        <v>0.50341346766864925</v>
      </c>
      <c r="F73" s="26" t="str">
        <f t="shared" si="79"/>
        <v>A</v>
      </c>
      <c r="G73" s="351">
        <f>'2023-2024 исходные'!I73</f>
        <v>18100.28653295129</v>
      </c>
      <c r="H73" s="350">
        <f t="shared" si="80"/>
        <v>0.15962181033572742</v>
      </c>
      <c r="I73" s="350">
        <f t="shared" si="81"/>
        <v>0.23407396093152893</v>
      </c>
      <c r="J73" s="47" t="str">
        <f t="shared" si="82"/>
        <v>C</v>
      </c>
      <c r="K73" s="352">
        <f>'2023-2024 исходные'!L73</f>
        <v>57192.466170009553</v>
      </c>
      <c r="L73" s="353">
        <f t="shared" si="83"/>
        <v>0.20155466046394804</v>
      </c>
      <c r="M73" s="350">
        <f t="shared" si="84"/>
        <v>0.24662367207624272</v>
      </c>
      <c r="N73" s="52" t="str">
        <f t="shared" si="85"/>
        <v>C</v>
      </c>
      <c r="O73" s="354">
        <f>'2023-2024 исходные'!P73</f>
        <v>2459.8450334288441</v>
      </c>
      <c r="P73" s="350">
        <f t="shared" si="86"/>
        <v>4.7399848734621365E-2</v>
      </c>
      <c r="Q73" s="350">
        <f t="shared" si="87"/>
        <v>9.1517861772697676E-2</v>
      </c>
      <c r="R73" s="36" t="str">
        <f t="shared" si="88"/>
        <v>C</v>
      </c>
      <c r="S73" s="357">
        <f>'2023-2024 исходные'!S73</f>
        <v>638237.02233333339</v>
      </c>
      <c r="T73" s="356">
        <f t="shared" si="89"/>
        <v>0.69392163295079767</v>
      </c>
      <c r="U73" s="356">
        <f t="shared" si="90"/>
        <v>0.70231944832141757</v>
      </c>
      <c r="V73" s="52" t="str">
        <f t="shared" si="91"/>
        <v>C</v>
      </c>
      <c r="W73" s="95" t="str">
        <f t="shared" si="92"/>
        <v>C</v>
      </c>
      <c r="X73" s="105">
        <f t="shared" si="93"/>
        <v>4.2</v>
      </c>
      <c r="Y73" s="87">
        <f t="shared" si="94"/>
        <v>2</v>
      </c>
      <c r="Z73" s="87">
        <f t="shared" si="95"/>
        <v>2</v>
      </c>
      <c r="AA73" s="87">
        <f t="shared" si="96"/>
        <v>2</v>
      </c>
      <c r="AB73" s="87">
        <f t="shared" si="97"/>
        <v>2</v>
      </c>
      <c r="AC73" s="106">
        <f t="shared" si="98"/>
        <v>2.44</v>
      </c>
    </row>
    <row r="74" spans="1:29" x14ac:dyDescent="0.25">
      <c r="A74" s="74">
        <v>6</v>
      </c>
      <c r="B74" s="13">
        <v>50340</v>
      </c>
      <c r="C74" s="164" t="s">
        <v>175</v>
      </c>
      <c r="D74" s="367">
        <f>'2023-2024 исходные'!F74</f>
        <v>0.38701270215526268</v>
      </c>
      <c r="E74" s="350">
        <f t="shared" si="78"/>
        <v>0.50341346766864925</v>
      </c>
      <c r="F74" s="26" t="str">
        <f t="shared" si="79"/>
        <v>C</v>
      </c>
      <c r="G74" s="351">
        <f>'2023-2024 исходные'!I74</f>
        <v>18042.704280155642</v>
      </c>
      <c r="H74" s="350">
        <f t="shared" si="80"/>
        <v>0.15911400713505885</v>
      </c>
      <c r="I74" s="350">
        <f t="shared" si="81"/>
        <v>0.23407396093152893</v>
      </c>
      <c r="J74" s="47" t="str">
        <f t="shared" si="82"/>
        <v>C</v>
      </c>
      <c r="K74" s="352">
        <f>'2023-2024 исходные'!L74</f>
        <v>56942.183132295715</v>
      </c>
      <c r="L74" s="353">
        <f t="shared" si="83"/>
        <v>0.20067262623698631</v>
      </c>
      <c r="M74" s="350">
        <f t="shared" si="84"/>
        <v>0.24662367207624272</v>
      </c>
      <c r="N74" s="52" t="str">
        <f t="shared" si="85"/>
        <v>C</v>
      </c>
      <c r="O74" s="354">
        <f>'2023-2024 исходные'!P74</f>
        <v>2781.9743093385214</v>
      </c>
      <c r="P74" s="350">
        <f t="shared" si="86"/>
        <v>5.3607101119877563E-2</v>
      </c>
      <c r="Q74" s="350">
        <f t="shared" si="87"/>
        <v>9.1517861772697676E-2</v>
      </c>
      <c r="R74" s="36" t="str">
        <f t="shared" si="88"/>
        <v>C</v>
      </c>
      <c r="S74" s="357">
        <f>'2023-2024 исходные'!S74</f>
        <v>609947.7109523809</v>
      </c>
      <c r="T74" s="356">
        <f t="shared" si="89"/>
        <v>0.66316414872220075</v>
      </c>
      <c r="U74" s="356">
        <f t="shared" si="90"/>
        <v>0.70231944832141757</v>
      </c>
      <c r="V74" s="52" t="str">
        <f t="shared" si="91"/>
        <v>C</v>
      </c>
      <c r="W74" s="93" t="str">
        <f t="shared" si="92"/>
        <v>C</v>
      </c>
      <c r="X74" s="105">
        <f t="shared" si="93"/>
        <v>2</v>
      </c>
      <c r="Y74" s="87">
        <f t="shared" si="94"/>
        <v>2</v>
      </c>
      <c r="Z74" s="87">
        <f t="shared" si="95"/>
        <v>2</v>
      </c>
      <c r="AA74" s="87">
        <f t="shared" si="96"/>
        <v>2</v>
      </c>
      <c r="AB74" s="87">
        <f t="shared" si="97"/>
        <v>2</v>
      </c>
      <c r="AC74" s="106">
        <f t="shared" si="98"/>
        <v>2</v>
      </c>
    </row>
    <row r="75" spans="1:29" x14ac:dyDescent="0.25">
      <c r="A75" s="74">
        <v>7</v>
      </c>
      <c r="B75" s="13">
        <v>50420</v>
      </c>
      <c r="C75" s="164" t="s">
        <v>176</v>
      </c>
      <c r="D75" s="367">
        <f>'2023-2024 исходные'!F75</f>
        <v>0.32262528930343831</v>
      </c>
      <c r="E75" s="350">
        <f t="shared" si="78"/>
        <v>0.50341346766864925</v>
      </c>
      <c r="F75" s="26" t="str">
        <f t="shared" si="79"/>
        <v>C</v>
      </c>
      <c r="G75" s="351">
        <f>'2023-2024 исходные'!I75</f>
        <v>26464.553191489362</v>
      </c>
      <c r="H75" s="350">
        <f t="shared" si="80"/>
        <v>0.23338414463557669</v>
      </c>
      <c r="I75" s="350">
        <f t="shared" si="81"/>
        <v>0.23407396093152893</v>
      </c>
      <c r="J75" s="47" t="str">
        <f t="shared" si="82"/>
        <v>C</v>
      </c>
      <c r="K75" s="352">
        <f>'2023-2024 исходные'!L75</f>
        <v>61555.133382978725</v>
      </c>
      <c r="L75" s="353">
        <f t="shared" si="83"/>
        <v>0.21692934121671287</v>
      </c>
      <c r="M75" s="350">
        <f t="shared" si="84"/>
        <v>0.24662367207624272</v>
      </c>
      <c r="N75" s="52" t="str">
        <f t="shared" si="85"/>
        <v>C</v>
      </c>
      <c r="O75" s="354">
        <f>'2023-2024 исходные'!P75</f>
        <v>3025.5707872340427</v>
      </c>
      <c r="P75" s="350">
        <f t="shared" si="86"/>
        <v>5.8301070068173207E-2</v>
      </c>
      <c r="Q75" s="350">
        <f t="shared" si="87"/>
        <v>9.1517861772697676E-2</v>
      </c>
      <c r="R75" s="36" t="str">
        <f t="shared" si="88"/>
        <v>C</v>
      </c>
      <c r="S75" s="357">
        <f>'2023-2024 исходные'!S75</f>
        <v>738883.53659999999</v>
      </c>
      <c r="T75" s="356">
        <f t="shared" si="89"/>
        <v>0.80334930807280758</v>
      </c>
      <c r="U75" s="356">
        <f t="shared" si="90"/>
        <v>0.70231944832141757</v>
      </c>
      <c r="V75" s="52" t="str">
        <f t="shared" si="91"/>
        <v>B</v>
      </c>
      <c r="W75" s="93" t="str">
        <f t="shared" si="92"/>
        <v>C</v>
      </c>
      <c r="X75" s="105">
        <f t="shared" si="93"/>
        <v>2</v>
      </c>
      <c r="Y75" s="87">
        <f t="shared" si="94"/>
        <v>2</v>
      </c>
      <c r="Z75" s="87">
        <f t="shared" si="95"/>
        <v>2</v>
      </c>
      <c r="AA75" s="87">
        <f t="shared" si="96"/>
        <v>2</v>
      </c>
      <c r="AB75" s="87">
        <f t="shared" si="97"/>
        <v>2.5</v>
      </c>
      <c r="AC75" s="106">
        <f t="shared" si="98"/>
        <v>2.1</v>
      </c>
    </row>
    <row r="76" spans="1:29" x14ac:dyDescent="0.25">
      <c r="A76" s="74">
        <v>8</v>
      </c>
      <c r="B76" s="13">
        <v>50450</v>
      </c>
      <c r="C76" s="164" t="s">
        <v>177</v>
      </c>
      <c r="D76" s="367">
        <f>'2023-2024 исходные'!F76</f>
        <v>0.53672283088518935</v>
      </c>
      <c r="E76" s="350">
        <f t="shared" si="78"/>
        <v>0.50341346766864925</v>
      </c>
      <c r="F76" s="26" t="str">
        <f t="shared" si="79"/>
        <v>B</v>
      </c>
      <c r="G76" s="351">
        <f>'2023-2024 исходные'!I76</f>
        <v>38817.428170988089</v>
      </c>
      <c r="H76" s="350">
        <f t="shared" si="80"/>
        <v>0.34232099839691849</v>
      </c>
      <c r="I76" s="350">
        <f t="shared" si="81"/>
        <v>0.23407396093152893</v>
      </c>
      <c r="J76" s="47" t="str">
        <f t="shared" si="82"/>
        <v>B</v>
      </c>
      <c r="K76" s="352">
        <f>'2023-2024 исходные'!L76</f>
        <v>58354.638682550809</v>
      </c>
      <c r="L76" s="353">
        <f t="shared" si="83"/>
        <v>0.20565032728603408</v>
      </c>
      <c r="M76" s="350">
        <f t="shared" si="84"/>
        <v>0.24662367207624272</v>
      </c>
      <c r="N76" s="52" t="str">
        <f t="shared" si="85"/>
        <v>C</v>
      </c>
      <c r="O76" s="354">
        <f>'2023-2024 исходные'!P76</f>
        <v>3285.6344148563421</v>
      </c>
      <c r="P76" s="350">
        <f t="shared" si="86"/>
        <v>6.3312351853469645E-2</v>
      </c>
      <c r="Q76" s="350">
        <f t="shared" si="87"/>
        <v>9.1517861772697676E-2</v>
      </c>
      <c r="R76" s="36" t="str">
        <f t="shared" si="88"/>
        <v>C</v>
      </c>
      <c r="S76" s="357">
        <f>'2023-2024 исходные'!S76</f>
        <v>749106.70205479453</v>
      </c>
      <c r="T76" s="356">
        <f t="shared" si="89"/>
        <v>0.81446441957226579</v>
      </c>
      <c r="U76" s="356">
        <f t="shared" si="90"/>
        <v>0.70231944832141757</v>
      </c>
      <c r="V76" s="52" t="str">
        <f t="shared" si="91"/>
        <v>B</v>
      </c>
      <c r="W76" s="93" t="str">
        <f t="shared" si="92"/>
        <v>C</v>
      </c>
      <c r="X76" s="105">
        <f t="shared" si="93"/>
        <v>2.5</v>
      </c>
      <c r="Y76" s="87">
        <f t="shared" si="94"/>
        <v>2.5</v>
      </c>
      <c r="Z76" s="87">
        <f t="shared" si="95"/>
        <v>2</v>
      </c>
      <c r="AA76" s="87">
        <f t="shared" si="96"/>
        <v>2</v>
      </c>
      <c r="AB76" s="87">
        <f t="shared" si="97"/>
        <v>2.5</v>
      </c>
      <c r="AC76" s="106">
        <f t="shared" si="98"/>
        <v>2.2999999999999998</v>
      </c>
    </row>
    <row r="77" spans="1:29" x14ac:dyDescent="0.25">
      <c r="A77" s="74">
        <v>9</v>
      </c>
      <c r="B77" s="13">
        <v>50620</v>
      </c>
      <c r="C77" s="164" t="s">
        <v>10</v>
      </c>
      <c r="D77" s="367">
        <f>'2023-2024 исходные'!F77</f>
        <v>0.26072591799933476</v>
      </c>
      <c r="E77" s="350">
        <f t="shared" si="78"/>
        <v>0.50341346766864925</v>
      </c>
      <c r="F77" s="26" t="str">
        <f t="shared" si="79"/>
        <v>C</v>
      </c>
      <c r="G77" s="351">
        <f>'2023-2024 исходные'!I77</f>
        <v>23021.642384105959</v>
      </c>
      <c r="H77" s="350">
        <f t="shared" si="80"/>
        <v>0.20302199236254456</v>
      </c>
      <c r="I77" s="350">
        <f t="shared" si="81"/>
        <v>0.23407396093152893</v>
      </c>
      <c r="J77" s="47" t="str">
        <f t="shared" si="82"/>
        <v>C</v>
      </c>
      <c r="K77" s="352">
        <f>'2023-2024 исходные'!L77</f>
        <v>70929.253933774831</v>
      </c>
      <c r="L77" s="353">
        <f t="shared" si="83"/>
        <v>0.24996512042489438</v>
      </c>
      <c r="M77" s="350">
        <f t="shared" si="84"/>
        <v>0.24662367207624272</v>
      </c>
      <c r="N77" s="52" t="str">
        <f t="shared" si="85"/>
        <v>B</v>
      </c>
      <c r="O77" s="354">
        <f>'2023-2024 исходные'!P77</f>
        <v>0</v>
      </c>
      <c r="P77" s="350">
        <f t="shared" si="86"/>
        <v>0</v>
      </c>
      <c r="Q77" s="350">
        <f t="shared" si="87"/>
        <v>9.1517861772697676E-2</v>
      </c>
      <c r="R77" s="36" t="str">
        <f t="shared" si="88"/>
        <v>D</v>
      </c>
      <c r="S77" s="357">
        <f>'2023-2024 исходные'!S77</f>
        <v>677280.42220000003</v>
      </c>
      <c r="T77" s="356">
        <f t="shared" si="89"/>
        <v>0.73637147343855036</v>
      </c>
      <c r="U77" s="356">
        <f t="shared" si="90"/>
        <v>0.70231944832141757</v>
      </c>
      <c r="V77" s="52" t="str">
        <f t="shared" si="91"/>
        <v>B</v>
      </c>
      <c r="W77" s="93" t="str">
        <f t="shared" si="92"/>
        <v>C</v>
      </c>
      <c r="X77" s="105">
        <f t="shared" si="93"/>
        <v>2</v>
      </c>
      <c r="Y77" s="87">
        <f t="shared" si="94"/>
        <v>2</v>
      </c>
      <c r="Z77" s="87">
        <f t="shared" si="95"/>
        <v>2.5</v>
      </c>
      <c r="AA77" s="87">
        <f t="shared" si="96"/>
        <v>1</v>
      </c>
      <c r="AB77" s="87">
        <f t="shared" si="97"/>
        <v>2.5</v>
      </c>
      <c r="AC77" s="106">
        <f t="shared" si="98"/>
        <v>2</v>
      </c>
    </row>
    <row r="78" spans="1:29" x14ac:dyDescent="0.25">
      <c r="A78" s="74">
        <v>10</v>
      </c>
      <c r="B78" s="13">
        <v>50760</v>
      </c>
      <c r="C78" s="164" t="s">
        <v>178</v>
      </c>
      <c r="D78" s="367">
        <f>'2023-2024 исходные'!F78</f>
        <v>0.47578362974525845</v>
      </c>
      <c r="E78" s="350">
        <f t="shared" si="78"/>
        <v>0.50341346766864925</v>
      </c>
      <c r="F78" s="26" t="str">
        <f t="shared" si="79"/>
        <v>C</v>
      </c>
      <c r="G78" s="351">
        <f>'2023-2024 исходные'!I78</f>
        <v>21538.466019417476</v>
      </c>
      <c r="H78" s="350">
        <f t="shared" si="80"/>
        <v>0.18994223829634546</v>
      </c>
      <c r="I78" s="350">
        <f t="shared" si="81"/>
        <v>0.23407396093152893</v>
      </c>
      <c r="J78" s="47" t="str">
        <f t="shared" si="82"/>
        <v>C</v>
      </c>
      <c r="K78" s="352">
        <f>'2023-2024 исходные'!L78</f>
        <v>64342.725606796113</v>
      </c>
      <c r="L78" s="353">
        <f t="shared" si="83"/>
        <v>0.22675322610590967</v>
      </c>
      <c r="M78" s="350">
        <f t="shared" si="84"/>
        <v>0.24662367207624272</v>
      </c>
      <c r="N78" s="52" t="str">
        <f t="shared" si="85"/>
        <v>C</v>
      </c>
      <c r="O78" s="354">
        <f>'2023-2024 исходные'!P78</f>
        <v>3106.2803883495144</v>
      </c>
      <c r="P78" s="350">
        <f t="shared" si="86"/>
        <v>5.9856299292907068E-2</v>
      </c>
      <c r="Q78" s="350">
        <f t="shared" si="87"/>
        <v>9.1517861772697676E-2</v>
      </c>
      <c r="R78" s="36" t="str">
        <f t="shared" si="88"/>
        <v>C</v>
      </c>
      <c r="S78" s="357">
        <f>'2023-2024 исходные'!S78</f>
        <v>782157.2162385321</v>
      </c>
      <c r="T78" s="356">
        <f t="shared" si="89"/>
        <v>0.85039850983922727</v>
      </c>
      <c r="U78" s="356">
        <f t="shared" si="90"/>
        <v>0.70231944832141757</v>
      </c>
      <c r="V78" s="52" t="str">
        <f t="shared" si="91"/>
        <v>B</v>
      </c>
      <c r="W78" s="95" t="str">
        <f t="shared" si="92"/>
        <v>C</v>
      </c>
      <c r="X78" s="105">
        <f t="shared" si="93"/>
        <v>2</v>
      </c>
      <c r="Y78" s="87">
        <f t="shared" si="94"/>
        <v>2</v>
      </c>
      <c r="Z78" s="87">
        <f t="shared" si="95"/>
        <v>2</v>
      </c>
      <c r="AA78" s="87">
        <f t="shared" si="96"/>
        <v>2</v>
      </c>
      <c r="AB78" s="87">
        <f t="shared" si="97"/>
        <v>2.5</v>
      </c>
      <c r="AC78" s="106">
        <f t="shared" si="98"/>
        <v>2.1</v>
      </c>
    </row>
    <row r="79" spans="1:29" x14ac:dyDescent="0.25">
      <c r="A79" s="378">
        <v>11</v>
      </c>
      <c r="B79" s="13">
        <v>50780</v>
      </c>
      <c r="C79" s="164" t="s">
        <v>201</v>
      </c>
      <c r="D79" s="367">
        <f>'2023-2024 исходные'!F79</f>
        <v>0.54658190488005387</v>
      </c>
      <c r="E79" s="350">
        <f t="shared" si="78"/>
        <v>0.50341346766864925</v>
      </c>
      <c r="F79" s="26" t="str">
        <f t="shared" si="79"/>
        <v>B</v>
      </c>
      <c r="G79" s="351">
        <f>'2023-2024 исходные'!I79</f>
        <v>40783.659003831417</v>
      </c>
      <c r="H79" s="350">
        <f t="shared" si="80"/>
        <v>0.35966068661152278</v>
      </c>
      <c r="I79" s="350">
        <f t="shared" si="81"/>
        <v>0.23407396093152893</v>
      </c>
      <c r="J79" s="47" t="str">
        <f t="shared" si="82"/>
        <v>B</v>
      </c>
      <c r="K79" s="352">
        <f>'2023-2024 исходные'!L79</f>
        <v>65042.722292464881</v>
      </c>
      <c r="L79" s="353">
        <f t="shared" si="83"/>
        <v>0.22922011735495046</v>
      </c>
      <c r="M79" s="350">
        <f t="shared" si="84"/>
        <v>0.24662367207624272</v>
      </c>
      <c r="N79" s="52" t="str">
        <f t="shared" si="85"/>
        <v>C</v>
      </c>
      <c r="O79" s="354">
        <f>'2023-2024 исходные'!P79</f>
        <v>2756.1457343550451</v>
      </c>
      <c r="P79" s="350">
        <f t="shared" si="86"/>
        <v>5.3109398813183446E-2</v>
      </c>
      <c r="Q79" s="350">
        <f t="shared" si="87"/>
        <v>9.1517861772697676E-2</v>
      </c>
      <c r="R79" s="36" t="str">
        <f t="shared" si="88"/>
        <v>C</v>
      </c>
      <c r="S79" s="357">
        <f>'2023-2024 исходные'!S79</f>
        <v>830073.69394736842</v>
      </c>
      <c r="T79" s="356">
        <f t="shared" si="89"/>
        <v>0.90249558238980787</v>
      </c>
      <c r="U79" s="356">
        <f t="shared" si="90"/>
        <v>0.70231944832141757</v>
      </c>
      <c r="V79" s="52" t="str">
        <f t="shared" si="91"/>
        <v>A</v>
      </c>
      <c r="W79" s="93" t="str">
        <f t="shared" si="92"/>
        <v>B</v>
      </c>
      <c r="X79" s="105">
        <f t="shared" si="93"/>
        <v>2.5</v>
      </c>
      <c r="Y79" s="87">
        <f t="shared" si="94"/>
        <v>2.5</v>
      </c>
      <c r="Z79" s="87">
        <f t="shared" si="95"/>
        <v>2</v>
      </c>
      <c r="AA79" s="87">
        <f t="shared" si="96"/>
        <v>2</v>
      </c>
      <c r="AB79" s="87">
        <f t="shared" si="97"/>
        <v>4.2</v>
      </c>
      <c r="AC79" s="106">
        <f t="shared" si="98"/>
        <v>2.6399999999999997</v>
      </c>
    </row>
    <row r="80" spans="1:29" x14ac:dyDescent="0.25">
      <c r="A80" s="378">
        <v>12</v>
      </c>
      <c r="B80" s="13">
        <v>50930</v>
      </c>
      <c r="C80" s="164" t="s">
        <v>133</v>
      </c>
      <c r="D80" s="349">
        <f>'2023-2024 исходные'!F80</f>
        <v>0.33205399785214623</v>
      </c>
      <c r="E80" s="350">
        <f t="shared" si="78"/>
        <v>0.50341346766864925</v>
      </c>
      <c r="F80" s="26" t="str">
        <f t="shared" si="79"/>
        <v>C</v>
      </c>
      <c r="G80" s="351">
        <f>'2023-2024 исходные'!I80</f>
        <v>26881.483516483517</v>
      </c>
      <c r="H80" s="350">
        <f t="shared" si="80"/>
        <v>0.23706094683084994</v>
      </c>
      <c r="I80" s="350">
        <f t="shared" si="81"/>
        <v>0.23407396093152893</v>
      </c>
      <c r="J80" s="47" t="str">
        <f t="shared" si="82"/>
        <v>B</v>
      </c>
      <c r="K80" s="352">
        <f>'2023-2024 исходные'!L80</f>
        <v>70255.820307692309</v>
      </c>
      <c r="L80" s="353">
        <f t="shared" si="83"/>
        <v>0.24759184130371456</v>
      </c>
      <c r="M80" s="350">
        <f t="shared" si="84"/>
        <v>0.24662367207624272</v>
      </c>
      <c r="N80" s="52" t="str">
        <f t="shared" si="85"/>
        <v>B</v>
      </c>
      <c r="O80" s="354">
        <f>'2023-2024 исходные'!P80</f>
        <v>2667.1354725274728</v>
      </c>
      <c r="P80" s="350">
        <f t="shared" si="86"/>
        <v>5.1394220462872946E-2</v>
      </c>
      <c r="Q80" s="350">
        <f t="shared" si="87"/>
        <v>9.1517861772697676E-2</v>
      </c>
      <c r="R80" s="36" t="str">
        <f t="shared" si="88"/>
        <v>C</v>
      </c>
      <c r="S80" s="357">
        <f>'2023-2024 исходные'!S80</f>
        <v>695659.90508771932</v>
      </c>
      <c r="T80" s="356">
        <f t="shared" si="89"/>
        <v>0.75635452100857425</v>
      </c>
      <c r="U80" s="356">
        <f t="shared" si="90"/>
        <v>0.70231944832141757</v>
      </c>
      <c r="V80" s="52" t="str">
        <f t="shared" si="91"/>
        <v>B</v>
      </c>
      <c r="W80" s="93" t="str">
        <f t="shared" si="92"/>
        <v>C</v>
      </c>
      <c r="X80" s="105">
        <f t="shared" si="93"/>
        <v>2</v>
      </c>
      <c r="Y80" s="87">
        <f t="shared" si="94"/>
        <v>2.5</v>
      </c>
      <c r="Z80" s="87">
        <f t="shared" si="95"/>
        <v>2.5</v>
      </c>
      <c r="AA80" s="87">
        <f t="shared" si="96"/>
        <v>2</v>
      </c>
      <c r="AB80" s="87">
        <f t="shared" si="97"/>
        <v>2.5</v>
      </c>
      <c r="AC80" s="106">
        <f t="shared" si="98"/>
        <v>2.2999999999999998</v>
      </c>
    </row>
    <row r="81" spans="1:29" x14ac:dyDescent="0.25">
      <c r="A81" s="379">
        <v>13</v>
      </c>
      <c r="B81" s="14">
        <v>51370</v>
      </c>
      <c r="C81" s="165" t="s">
        <v>61</v>
      </c>
      <c r="D81" s="369">
        <f>'2023-2024 исходные'!F81</f>
        <v>0.55312463501336828</v>
      </c>
      <c r="E81" s="370">
        <f t="shared" si="78"/>
        <v>0.50341346766864925</v>
      </c>
      <c r="F81" s="31" t="str">
        <f t="shared" si="79"/>
        <v>B</v>
      </c>
      <c r="G81" s="371">
        <f>'2023-2024 исходные'!I81</f>
        <v>26742.839147286821</v>
      </c>
      <c r="H81" s="370">
        <f t="shared" si="80"/>
        <v>0.23583827750107203</v>
      </c>
      <c r="I81" s="370">
        <f t="shared" si="81"/>
        <v>0.23407396093152893</v>
      </c>
      <c r="J81" s="48" t="str">
        <f t="shared" si="82"/>
        <v>B</v>
      </c>
      <c r="K81" s="372">
        <f>'2023-2024 исходные'!L81</f>
        <v>63254.692810077519</v>
      </c>
      <c r="L81" s="373">
        <f t="shared" si="83"/>
        <v>0.22291883854401692</v>
      </c>
      <c r="M81" s="370">
        <f t="shared" si="84"/>
        <v>0.24662367207624272</v>
      </c>
      <c r="N81" s="42" t="str">
        <f t="shared" si="85"/>
        <v>C</v>
      </c>
      <c r="O81" s="374">
        <f>'2023-2024 исходные'!P81</f>
        <v>2668.206550387597</v>
      </c>
      <c r="P81" s="370">
        <f t="shared" si="86"/>
        <v>5.1414859538856571E-2</v>
      </c>
      <c r="Q81" s="370">
        <f t="shared" si="87"/>
        <v>9.1517861772697676E-2</v>
      </c>
      <c r="R81" s="37" t="str">
        <f t="shared" si="88"/>
        <v>C</v>
      </c>
      <c r="S81" s="375">
        <f>'2023-2024 исходные'!S81</f>
        <v>608943.36676470586</v>
      </c>
      <c r="T81" s="376">
        <f t="shared" si="89"/>
        <v>0.66207217797407936</v>
      </c>
      <c r="U81" s="376">
        <f t="shared" si="90"/>
        <v>0.70231944832141757</v>
      </c>
      <c r="V81" s="42" t="str">
        <f t="shared" si="91"/>
        <v>C</v>
      </c>
      <c r="W81" s="86" t="str">
        <f>IF(AC81&gt;=3.5,"A",IF(AC81&gt;=2.5,"B",IF(AC81&gt;=1.5,"C","D")))</f>
        <v>C</v>
      </c>
      <c r="X81" s="101">
        <f>IF(F81="A",4.2,IF(F81="B",2.5,IF(F81="C",2,1)))</f>
        <v>2.5</v>
      </c>
      <c r="Y81" s="89">
        <f>IF(J81="A",4.2,IF(J81="B",2.5,IF(J81="C",2,1)))</f>
        <v>2.5</v>
      </c>
      <c r="Z81" s="89">
        <f>IF(N81="A",4.2,IF(N81="B",2.5,IF(N81="C",2,1)))</f>
        <v>2</v>
      </c>
      <c r="AA81" s="89">
        <f>IF(R81="A",4.2,IF(R81="B",2.5,IF(R81="C",2,1)))</f>
        <v>2</v>
      </c>
      <c r="AB81" s="89">
        <f>IF(V81="A",4.2,IF(V81="B",2.5,IF(V81="C",2,1)))</f>
        <v>2</v>
      </c>
      <c r="AC81" s="102">
        <f>AVERAGE(X81:AB81)</f>
        <v>2.2000000000000002</v>
      </c>
    </row>
    <row r="82" spans="1:29" ht="15.75" thickBot="1" x14ac:dyDescent="0.3">
      <c r="A82" s="379">
        <v>14</v>
      </c>
      <c r="B82" s="14">
        <v>51580</v>
      </c>
      <c r="C82" s="165" t="s">
        <v>208</v>
      </c>
      <c r="D82" s="369">
        <f>'2023-2024 исходные'!F82</f>
        <v>0.96157574991154937</v>
      </c>
      <c r="E82" s="370">
        <f t="shared" si="78"/>
        <v>0.50341346766864925</v>
      </c>
      <c r="F82" s="31" t="str">
        <f t="shared" si="79"/>
        <v>A</v>
      </c>
      <c r="G82" s="371">
        <f>'2023-2024 исходные'!I82</f>
        <v>81450.397973950792</v>
      </c>
      <c r="H82" s="370">
        <f t="shared" si="80"/>
        <v>0.7182902852669707</v>
      </c>
      <c r="I82" s="370">
        <f t="shared" si="81"/>
        <v>0.23407396093152893</v>
      </c>
      <c r="J82" s="48" t="str">
        <f t="shared" si="82"/>
        <v>A</v>
      </c>
      <c r="K82" s="372">
        <f>'2023-2024 исходные'!L82</f>
        <v>83211.581041968166</v>
      </c>
      <c r="L82" s="373">
        <f t="shared" si="83"/>
        <v>0.29324984716915187</v>
      </c>
      <c r="M82" s="370">
        <f t="shared" si="84"/>
        <v>0.24662367207624272</v>
      </c>
      <c r="N82" s="42" t="str">
        <f t="shared" si="85"/>
        <v>B</v>
      </c>
      <c r="O82" s="374">
        <f>'2023-2024 исходные'!P82</f>
        <v>12385.069247467438</v>
      </c>
      <c r="P82" s="370">
        <f t="shared" si="86"/>
        <v>0.23865341146286034</v>
      </c>
      <c r="Q82" s="370">
        <f t="shared" si="87"/>
        <v>9.1517861772697676E-2</v>
      </c>
      <c r="R82" s="37" t="str">
        <f t="shared" si="88"/>
        <v>B</v>
      </c>
      <c r="S82" s="375">
        <f>'2023-2024 исходные'!S82</f>
        <v>714700.72727272729</v>
      </c>
      <c r="T82" s="376">
        <f t="shared" si="89"/>
        <v>0.77705660810318</v>
      </c>
      <c r="U82" s="376">
        <f t="shared" si="90"/>
        <v>0.70231944832141757</v>
      </c>
      <c r="V82" s="42" t="str">
        <f t="shared" si="91"/>
        <v>B</v>
      </c>
      <c r="W82" s="91" t="str">
        <f t="shared" si="92"/>
        <v>B</v>
      </c>
      <c r="X82" s="101">
        <f t="shared" si="93"/>
        <v>4.2</v>
      </c>
      <c r="Y82" s="89">
        <f t="shared" si="94"/>
        <v>4.2</v>
      </c>
      <c r="Z82" s="89">
        <f t="shared" si="95"/>
        <v>2.5</v>
      </c>
      <c r="AA82" s="89">
        <f t="shared" si="96"/>
        <v>2.5</v>
      </c>
      <c r="AB82" s="89">
        <f t="shared" si="97"/>
        <v>2.5</v>
      </c>
      <c r="AC82" s="102">
        <f t="shared" si="98"/>
        <v>3.18</v>
      </c>
    </row>
    <row r="83" spans="1:29" ht="15.75" thickBot="1" x14ac:dyDescent="0.3">
      <c r="A83" s="346"/>
      <c r="B83" s="62"/>
      <c r="C83" s="64" t="s">
        <v>128</v>
      </c>
      <c r="D83" s="50">
        <f>AVERAGE(D84:D113)</f>
        <v>0.63752594138377516</v>
      </c>
      <c r="E83" s="377"/>
      <c r="F83" s="35" t="str">
        <f t="shared" si="79"/>
        <v>B</v>
      </c>
      <c r="G83" s="44">
        <f>AVERAGE(G84:G113)</f>
        <v>23878.518156310663</v>
      </c>
      <c r="H83" s="139">
        <f>AVERAGE(H84:H113)</f>
        <v>0.21057856124575755</v>
      </c>
      <c r="I83" s="139"/>
      <c r="J83" s="40" t="str">
        <f t="shared" si="82"/>
        <v>C</v>
      </c>
      <c r="K83" s="44">
        <f>AVERAGE(K84:K113)</f>
        <v>58025.714272869976</v>
      </c>
      <c r="L83" s="140">
        <f>AVERAGE(L84:L113)</f>
        <v>0.20449114930069495</v>
      </c>
      <c r="M83" s="139"/>
      <c r="N83" s="40" t="str">
        <f t="shared" si="85"/>
        <v>C</v>
      </c>
      <c r="O83" s="39">
        <f>AVERAGE(O84:O113)</f>
        <v>3667.8480341291802</v>
      </c>
      <c r="P83" s="139">
        <f>AVERAGE(P84:P113)</f>
        <v>7.0677396192295766E-2</v>
      </c>
      <c r="Q83" s="139"/>
      <c r="R83" s="35" t="str">
        <f t="shared" si="88"/>
        <v>C</v>
      </c>
      <c r="S83" s="44">
        <f>AVERAGE(S84:S113)</f>
        <v>625647.67884541873</v>
      </c>
      <c r="T83" s="139">
        <f>AVERAGE(T84:T113)</f>
        <v>0.68023390020384089</v>
      </c>
      <c r="U83" s="348"/>
      <c r="V83" s="40" t="str">
        <f t="shared" si="91"/>
        <v>C</v>
      </c>
      <c r="W83" s="92" t="str">
        <f t="shared" si="92"/>
        <v>C</v>
      </c>
      <c r="X83" s="142">
        <f t="shared" si="93"/>
        <v>2.5</v>
      </c>
      <c r="Y83" s="143">
        <f t="shared" si="94"/>
        <v>2</v>
      </c>
      <c r="Z83" s="143">
        <f t="shared" si="95"/>
        <v>2</v>
      </c>
      <c r="AA83" s="143">
        <f t="shared" si="96"/>
        <v>2</v>
      </c>
      <c r="AB83" s="143">
        <f t="shared" si="97"/>
        <v>2</v>
      </c>
      <c r="AC83" s="144">
        <f t="shared" si="98"/>
        <v>2.1</v>
      </c>
    </row>
    <row r="84" spans="1:29" x14ac:dyDescent="0.25">
      <c r="A84" s="74">
        <v>1</v>
      </c>
      <c r="B84" s="16">
        <v>60010</v>
      </c>
      <c r="C84" s="158" t="s">
        <v>179</v>
      </c>
      <c r="D84" s="349">
        <f>'2023-2024 исходные'!F84</f>
        <v>0.50715317926777226</v>
      </c>
      <c r="E84" s="350">
        <f t="shared" ref="E84:E113" si="99">$D$124</f>
        <v>0.50341346766864925</v>
      </c>
      <c r="F84" s="26" t="str">
        <f t="shared" si="79"/>
        <v>B</v>
      </c>
      <c r="G84" s="351">
        <f>'2023-2024 исходные'!I84</f>
        <v>38169.772051536173</v>
      </c>
      <c r="H84" s="350">
        <f t="shared" ref="H84:H113" si="100">G84/$G$125</f>
        <v>0.33660948426846943</v>
      </c>
      <c r="I84" s="350">
        <f t="shared" ref="I84:I113" si="101">$H$124</f>
        <v>0.23407396093152893</v>
      </c>
      <c r="J84" s="47" t="str">
        <f t="shared" si="82"/>
        <v>B</v>
      </c>
      <c r="K84" s="352">
        <f>'2023-2024 исходные'!L84</f>
        <v>60341.238285431122</v>
      </c>
      <c r="L84" s="353">
        <f t="shared" ref="L84:L113" si="102">K84/$K$125</f>
        <v>0.21265139639968458</v>
      </c>
      <c r="M84" s="350">
        <f t="shared" ref="M84:M113" si="103">$L$124</f>
        <v>0.24662367207624272</v>
      </c>
      <c r="N84" s="52" t="str">
        <f t="shared" si="85"/>
        <v>C</v>
      </c>
      <c r="O84" s="354">
        <f>'2023-2024 исходные'!P84</f>
        <v>2956.7464816650149</v>
      </c>
      <c r="P84" s="350">
        <f t="shared" ref="P84:P113" si="104">O84/$O$125</f>
        <v>5.6974863893026507E-2</v>
      </c>
      <c r="Q84" s="350">
        <f t="shared" ref="Q84:Q113" si="105">$P$124</f>
        <v>9.1517861772697676E-2</v>
      </c>
      <c r="R84" s="36" t="str">
        <f t="shared" si="88"/>
        <v>C</v>
      </c>
      <c r="S84" s="357">
        <f>'2023-2024 исходные'!S84</f>
        <v>631498.73578947363</v>
      </c>
      <c r="T84" s="356">
        <f t="shared" ref="T84:T113" si="106">S84/$S$125</f>
        <v>0.68659544747708268</v>
      </c>
      <c r="U84" s="356">
        <f t="shared" ref="U84:U113" si="107">$T$124</f>
        <v>0.70231944832141757</v>
      </c>
      <c r="V84" s="52" t="str">
        <f t="shared" si="91"/>
        <v>C</v>
      </c>
      <c r="W84" s="93" t="str">
        <f t="shared" si="92"/>
        <v>C</v>
      </c>
      <c r="X84" s="103">
        <f t="shared" si="93"/>
        <v>2.5</v>
      </c>
      <c r="Y84" s="88">
        <f t="shared" si="94"/>
        <v>2.5</v>
      </c>
      <c r="Z84" s="88">
        <f t="shared" si="95"/>
        <v>2</v>
      </c>
      <c r="AA84" s="88">
        <f t="shared" si="96"/>
        <v>2</v>
      </c>
      <c r="AB84" s="88">
        <f t="shared" si="97"/>
        <v>2</v>
      </c>
      <c r="AC84" s="104">
        <f t="shared" si="98"/>
        <v>2.2000000000000002</v>
      </c>
    </row>
    <row r="85" spans="1:29" x14ac:dyDescent="0.25">
      <c r="A85" s="74">
        <v>2</v>
      </c>
      <c r="B85" s="13">
        <v>60020</v>
      </c>
      <c r="C85" s="158" t="s">
        <v>25</v>
      </c>
      <c r="D85" s="349">
        <f>'2023-2024 исходные'!F85</f>
        <v>0.31086041837509581</v>
      </c>
      <c r="E85" s="350">
        <f t="shared" si="99"/>
        <v>0.50341346766864925</v>
      </c>
      <c r="F85" s="26" t="str">
        <f t="shared" si="79"/>
        <v>C</v>
      </c>
      <c r="G85" s="351">
        <f>'2023-2024 исходные'!I85</f>
        <v>18519.4908616188</v>
      </c>
      <c r="H85" s="350">
        <f t="shared" si="100"/>
        <v>0.16331866638939624</v>
      </c>
      <c r="I85" s="350">
        <f t="shared" si="101"/>
        <v>0.23407396093152893</v>
      </c>
      <c r="J85" s="47" t="str">
        <f t="shared" si="82"/>
        <v>C</v>
      </c>
      <c r="K85" s="352">
        <f>'2023-2024 исходные'!L85</f>
        <v>63400.427571801571</v>
      </c>
      <c r="L85" s="353">
        <f t="shared" si="102"/>
        <v>0.22343242927342821</v>
      </c>
      <c r="M85" s="350">
        <f t="shared" si="103"/>
        <v>0.24662367207624272</v>
      </c>
      <c r="N85" s="52" t="str">
        <f t="shared" si="85"/>
        <v>C</v>
      </c>
      <c r="O85" s="354">
        <f>'2023-2024 исходные'!P85</f>
        <v>2932.6488250652742</v>
      </c>
      <c r="P85" s="350">
        <f t="shared" si="104"/>
        <v>5.6510515423035944E-2</v>
      </c>
      <c r="Q85" s="350">
        <f t="shared" si="105"/>
        <v>9.1517861772697676E-2</v>
      </c>
      <c r="R85" s="36" t="str">
        <f t="shared" si="88"/>
        <v>C</v>
      </c>
      <c r="S85" s="357">
        <f>'2023-2024 исходные'!S85</f>
        <v>840883.25918918918</v>
      </c>
      <c r="T85" s="356">
        <f t="shared" si="106"/>
        <v>0.91424825561560963</v>
      </c>
      <c r="U85" s="356">
        <f t="shared" si="107"/>
        <v>0.70231944832141757</v>
      </c>
      <c r="V85" s="52" t="str">
        <f t="shared" si="91"/>
        <v>A</v>
      </c>
      <c r="W85" s="96" t="str">
        <f t="shared" si="92"/>
        <v>C</v>
      </c>
      <c r="X85" s="105">
        <f t="shared" si="93"/>
        <v>2</v>
      </c>
      <c r="Y85" s="87">
        <f t="shared" si="94"/>
        <v>2</v>
      </c>
      <c r="Z85" s="87">
        <f t="shared" si="95"/>
        <v>2</v>
      </c>
      <c r="AA85" s="87">
        <f t="shared" si="96"/>
        <v>2</v>
      </c>
      <c r="AB85" s="87">
        <f t="shared" si="97"/>
        <v>4.2</v>
      </c>
      <c r="AC85" s="106">
        <f t="shared" si="98"/>
        <v>2.44</v>
      </c>
    </row>
    <row r="86" spans="1:29" x14ac:dyDescent="0.25">
      <c r="A86" s="74">
        <v>3</v>
      </c>
      <c r="B86" s="13">
        <v>60050</v>
      </c>
      <c r="C86" s="158" t="s">
        <v>180</v>
      </c>
      <c r="D86" s="349">
        <f>'2023-2024 исходные'!F86</f>
        <v>0.31803362893508824</v>
      </c>
      <c r="E86" s="350">
        <f t="shared" si="99"/>
        <v>0.50341346766864925</v>
      </c>
      <c r="F86" s="26" t="str">
        <f t="shared" si="79"/>
        <v>C</v>
      </c>
      <c r="G86" s="351">
        <f>'2023-2024 исходные'!I86</f>
        <v>18892.458001768347</v>
      </c>
      <c r="H86" s="350">
        <f t="shared" si="100"/>
        <v>0.16660776847062736</v>
      </c>
      <c r="I86" s="350">
        <f t="shared" si="101"/>
        <v>0.23407396093152893</v>
      </c>
      <c r="J86" s="47" t="str">
        <f t="shared" si="82"/>
        <v>C</v>
      </c>
      <c r="K86" s="352">
        <f>'2023-2024 исходные'!L86</f>
        <v>59429.033068081349</v>
      </c>
      <c r="L86" s="353">
        <f t="shared" si="102"/>
        <v>0.20943665108148415</v>
      </c>
      <c r="M86" s="350">
        <f t="shared" si="103"/>
        <v>0.24662367207624272</v>
      </c>
      <c r="N86" s="52" t="str">
        <f t="shared" si="85"/>
        <v>C</v>
      </c>
      <c r="O86" s="354">
        <f>'2023-2024 исходные'!P86</f>
        <v>3420.1579487179483</v>
      </c>
      <c r="P86" s="350">
        <f t="shared" si="104"/>
        <v>6.5904545698867556E-2</v>
      </c>
      <c r="Q86" s="350">
        <f t="shared" si="105"/>
        <v>9.1517861772697676E-2</v>
      </c>
      <c r="R86" s="36" t="str">
        <f t="shared" si="88"/>
        <v>C</v>
      </c>
      <c r="S86" s="357">
        <f>'2023-2024 исходные'!S86</f>
        <v>694507.03451612906</v>
      </c>
      <c r="T86" s="356">
        <f t="shared" si="106"/>
        <v>0.75510106531480381</v>
      </c>
      <c r="U86" s="356">
        <f t="shared" si="107"/>
        <v>0.70231944832141757</v>
      </c>
      <c r="V86" s="52" t="str">
        <f t="shared" si="91"/>
        <v>B</v>
      </c>
      <c r="W86" s="93" t="str">
        <f t="shared" si="92"/>
        <v>C</v>
      </c>
      <c r="X86" s="105">
        <f t="shared" si="93"/>
        <v>2</v>
      </c>
      <c r="Y86" s="87">
        <f t="shared" si="94"/>
        <v>2</v>
      </c>
      <c r="Z86" s="87">
        <f t="shared" si="95"/>
        <v>2</v>
      </c>
      <c r="AA86" s="87">
        <f t="shared" si="96"/>
        <v>2</v>
      </c>
      <c r="AB86" s="87">
        <f t="shared" si="97"/>
        <v>2.5</v>
      </c>
      <c r="AC86" s="106">
        <f t="shared" si="98"/>
        <v>2.1</v>
      </c>
    </row>
    <row r="87" spans="1:29" x14ac:dyDescent="0.25">
      <c r="A87" s="74">
        <v>4</v>
      </c>
      <c r="B87" s="13">
        <v>60070</v>
      </c>
      <c r="C87" s="158" t="s">
        <v>181</v>
      </c>
      <c r="D87" s="349">
        <f>'2023-2024 исходные'!F87</f>
        <v>0.57356701204569249</v>
      </c>
      <c r="E87" s="350">
        <f t="shared" si="99"/>
        <v>0.50341346766864925</v>
      </c>
      <c r="F87" s="26" t="str">
        <f t="shared" si="79"/>
        <v>B</v>
      </c>
      <c r="G87" s="351">
        <f>'2023-2024 исходные'!I87</f>
        <v>21081.280788177341</v>
      </c>
      <c r="H87" s="350">
        <f t="shared" si="100"/>
        <v>0.18591043835017027</v>
      </c>
      <c r="I87" s="350">
        <f t="shared" si="101"/>
        <v>0.23407396093152893</v>
      </c>
      <c r="J87" s="47" t="str">
        <f t="shared" si="82"/>
        <v>C</v>
      </c>
      <c r="K87" s="352">
        <f>'2023-2024 исходные'!L87</f>
        <v>62011.807167487677</v>
      </c>
      <c r="L87" s="353">
        <f t="shared" si="102"/>
        <v>0.21853872678343905</v>
      </c>
      <c r="M87" s="350">
        <f t="shared" si="103"/>
        <v>0.24662367207624272</v>
      </c>
      <c r="N87" s="52" t="str">
        <f t="shared" si="85"/>
        <v>C</v>
      </c>
      <c r="O87" s="354">
        <f>'2023-2024 исходные'!P87</f>
        <v>4074.3318801313631</v>
      </c>
      <c r="P87" s="350">
        <f t="shared" si="104"/>
        <v>7.851011433174436E-2</v>
      </c>
      <c r="Q87" s="350">
        <f t="shared" si="105"/>
        <v>9.1517861772697676E-2</v>
      </c>
      <c r="R87" s="36" t="str">
        <f t="shared" si="88"/>
        <v>C</v>
      </c>
      <c r="S87" s="357">
        <f>'2023-2024 исходные'!S87</f>
        <v>619478.85434210522</v>
      </c>
      <c r="T87" s="356">
        <f t="shared" si="106"/>
        <v>0.67352686093326308</v>
      </c>
      <c r="U87" s="356">
        <f t="shared" si="107"/>
        <v>0.70231944832141757</v>
      </c>
      <c r="V87" s="52" t="str">
        <f t="shared" si="91"/>
        <v>C</v>
      </c>
      <c r="W87" s="93" t="str">
        <f t="shared" si="92"/>
        <v>C</v>
      </c>
      <c r="X87" s="105">
        <f t="shared" si="93"/>
        <v>2.5</v>
      </c>
      <c r="Y87" s="87">
        <f t="shared" si="94"/>
        <v>2</v>
      </c>
      <c r="Z87" s="87">
        <f t="shared" si="95"/>
        <v>2</v>
      </c>
      <c r="AA87" s="87">
        <f t="shared" si="96"/>
        <v>2</v>
      </c>
      <c r="AB87" s="87">
        <f t="shared" si="97"/>
        <v>2</v>
      </c>
      <c r="AC87" s="106">
        <f t="shared" si="98"/>
        <v>2.1</v>
      </c>
    </row>
    <row r="88" spans="1:29" x14ac:dyDescent="0.25">
      <c r="A88" s="74">
        <v>5</v>
      </c>
      <c r="B88" s="13">
        <v>60180</v>
      </c>
      <c r="C88" s="158" t="s">
        <v>202</v>
      </c>
      <c r="D88" s="349">
        <f>'2023-2024 исходные'!F88</f>
        <v>0.75529607584153247</v>
      </c>
      <c r="E88" s="350">
        <f t="shared" si="99"/>
        <v>0.50341346766864925</v>
      </c>
      <c r="F88" s="145" t="str">
        <f t="shared" si="79"/>
        <v>A</v>
      </c>
      <c r="G88" s="351">
        <f>'2023-2024 исходные'!I88</f>
        <v>35417.19428926133</v>
      </c>
      <c r="H88" s="350">
        <f t="shared" si="100"/>
        <v>0.31233520304621876</v>
      </c>
      <c r="I88" s="350">
        <f t="shared" si="101"/>
        <v>0.23407396093152893</v>
      </c>
      <c r="J88" s="47" t="str">
        <f t="shared" si="82"/>
        <v>B</v>
      </c>
      <c r="K88" s="352">
        <f>'2023-2024 исходные'!L88</f>
        <v>54386.625418994408</v>
      </c>
      <c r="L88" s="353">
        <f t="shared" si="102"/>
        <v>0.19166646508161081</v>
      </c>
      <c r="M88" s="350">
        <f t="shared" si="103"/>
        <v>0.24662367207624272</v>
      </c>
      <c r="N88" s="52" t="str">
        <f t="shared" si="85"/>
        <v>C</v>
      </c>
      <c r="O88" s="354">
        <f>'2023-2024 исходные'!P88</f>
        <v>3156.1955307262569</v>
      </c>
      <c r="P88" s="350">
        <f t="shared" si="104"/>
        <v>6.0818136386736797E-2</v>
      </c>
      <c r="Q88" s="350">
        <f t="shared" si="105"/>
        <v>9.1517861772697676E-2</v>
      </c>
      <c r="R88" s="36" t="str">
        <f t="shared" si="88"/>
        <v>C</v>
      </c>
      <c r="S88" s="357">
        <f>'2023-2024 исходные'!S88</f>
        <v>716065.77</v>
      </c>
      <c r="T88" s="356">
        <f t="shared" si="106"/>
        <v>0.77854074745143298</v>
      </c>
      <c r="U88" s="356">
        <f t="shared" si="107"/>
        <v>0.70231944832141757</v>
      </c>
      <c r="V88" s="52" t="str">
        <f t="shared" si="91"/>
        <v>B</v>
      </c>
      <c r="W88" s="93" t="str">
        <f t="shared" si="92"/>
        <v>B</v>
      </c>
      <c r="X88" s="105">
        <f t="shared" si="93"/>
        <v>4.2</v>
      </c>
      <c r="Y88" s="87">
        <f t="shared" si="94"/>
        <v>2.5</v>
      </c>
      <c r="Z88" s="87">
        <f t="shared" si="95"/>
        <v>2</v>
      </c>
      <c r="AA88" s="87">
        <f t="shared" si="96"/>
        <v>2</v>
      </c>
      <c r="AB88" s="87">
        <f t="shared" si="97"/>
        <v>2.5</v>
      </c>
      <c r="AC88" s="106">
        <f t="shared" si="98"/>
        <v>2.6399999999999997</v>
      </c>
    </row>
    <row r="89" spans="1:29" x14ac:dyDescent="0.25">
      <c r="A89" s="74">
        <v>6</v>
      </c>
      <c r="B89" s="13">
        <v>60240</v>
      </c>
      <c r="C89" s="158" t="s">
        <v>182</v>
      </c>
      <c r="D89" s="349">
        <f>'2023-2024 исходные'!F89</f>
        <v>0.77548440012590447</v>
      </c>
      <c r="E89" s="350">
        <f t="shared" si="99"/>
        <v>0.50341346766864925</v>
      </c>
      <c r="F89" s="145" t="str">
        <f t="shared" si="79"/>
        <v>A</v>
      </c>
      <c r="G89" s="351">
        <f>'2023-2024 исходные'!I89</f>
        <v>15780.792167334223</v>
      </c>
      <c r="H89" s="350">
        <f t="shared" si="100"/>
        <v>0.1391667811278032</v>
      </c>
      <c r="I89" s="350">
        <f t="shared" si="101"/>
        <v>0.23407396093152893</v>
      </c>
      <c r="J89" s="47" t="str">
        <f t="shared" si="82"/>
        <v>C</v>
      </c>
      <c r="K89" s="352">
        <f>'2023-2024 исходные'!L89</f>
        <v>47864.228553627057</v>
      </c>
      <c r="L89" s="353">
        <f t="shared" si="102"/>
        <v>0.16868057946334747</v>
      </c>
      <c r="M89" s="350">
        <f t="shared" si="103"/>
        <v>0.24662367207624272</v>
      </c>
      <c r="N89" s="52" t="str">
        <f t="shared" si="85"/>
        <v>C</v>
      </c>
      <c r="O89" s="354">
        <f>'2023-2024 исходные'!P89</f>
        <v>3144.9807387627952</v>
      </c>
      <c r="P89" s="350">
        <f t="shared" si="104"/>
        <v>6.060203356910631E-2</v>
      </c>
      <c r="Q89" s="350">
        <f t="shared" si="105"/>
        <v>9.1517861772697676E-2</v>
      </c>
      <c r="R89" s="36" t="str">
        <f t="shared" si="88"/>
        <v>C</v>
      </c>
      <c r="S89" s="357">
        <f>'2023-2024 исходные'!S89</f>
        <v>618332.13925233646</v>
      </c>
      <c r="T89" s="356">
        <f t="shared" si="106"/>
        <v>0.67228009777196518</v>
      </c>
      <c r="U89" s="356">
        <f t="shared" si="107"/>
        <v>0.70231944832141757</v>
      </c>
      <c r="V89" s="52" t="str">
        <f t="shared" si="91"/>
        <v>C</v>
      </c>
      <c r="W89" s="95" t="str">
        <f t="shared" si="92"/>
        <v>C</v>
      </c>
      <c r="X89" s="105">
        <f t="shared" si="93"/>
        <v>4.2</v>
      </c>
      <c r="Y89" s="87">
        <f t="shared" si="94"/>
        <v>2</v>
      </c>
      <c r="Z89" s="87">
        <f t="shared" si="95"/>
        <v>2</v>
      </c>
      <c r="AA89" s="87">
        <f t="shared" si="96"/>
        <v>2</v>
      </c>
      <c r="AB89" s="87">
        <f t="shared" si="97"/>
        <v>2</v>
      </c>
      <c r="AC89" s="106">
        <f t="shared" si="98"/>
        <v>2.44</v>
      </c>
    </row>
    <row r="90" spans="1:29" x14ac:dyDescent="0.25">
      <c r="A90" s="74">
        <v>7</v>
      </c>
      <c r="B90" s="13">
        <v>60560</v>
      </c>
      <c r="C90" s="158" t="s">
        <v>9</v>
      </c>
      <c r="D90" s="367">
        <f>'2023-2024 исходные'!F90</f>
        <v>0.38154912316843731</v>
      </c>
      <c r="E90" s="350">
        <f t="shared" si="99"/>
        <v>0.50341346766864925</v>
      </c>
      <c r="F90" s="147" t="str">
        <f t="shared" si="79"/>
        <v>C</v>
      </c>
      <c r="G90" s="351">
        <f>'2023-2024 исходные'!I90</f>
        <v>27723.43339587242</v>
      </c>
      <c r="H90" s="350">
        <f t="shared" si="100"/>
        <v>0.24448588807226856</v>
      </c>
      <c r="I90" s="350">
        <f t="shared" si="101"/>
        <v>0.23407396093152893</v>
      </c>
      <c r="J90" s="47" t="str">
        <f t="shared" si="82"/>
        <v>B</v>
      </c>
      <c r="K90" s="352">
        <f>'2023-2024 исходные'!L90</f>
        <v>73985.010919324573</v>
      </c>
      <c r="L90" s="353">
        <f t="shared" si="102"/>
        <v>0.26073405736585431</v>
      </c>
      <c r="M90" s="350">
        <f t="shared" si="103"/>
        <v>0.24662367207624272</v>
      </c>
      <c r="N90" s="52" t="str">
        <f t="shared" si="85"/>
        <v>B</v>
      </c>
      <c r="O90" s="354">
        <f>'2023-2024 исходные'!P90</f>
        <v>3516.5647279549717</v>
      </c>
      <c r="P90" s="350">
        <f t="shared" si="104"/>
        <v>6.776225083505541E-2</v>
      </c>
      <c r="Q90" s="350">
        <f t="shared" si="105"/>
        <v>9.1517861772697676E-2</v>
      </c>
      <c r="R90" s="36" t="str">
        <f t="shared" si="88"/>
        <v>C</v>
      </c>
      <c r="S90" s="357">
        <f>'2023-2024 исходные'!S90</f>
        <v>569204.15142857144</v>
      </c>
      <c r="T90" s="356">
        <f t="shared" si="106"/>
        <v>0.61886581382832839</v>
      </c>
      <c r="U90" s="356">
        <f t="shared" si="107"/>
        <v>0.70231944832141757</v>
      </c>
      <c r="V90" s="52" t="str">
        <f t="shared" si="91"/>
        <v>C</v>
      </c>
      <c r="W90" s="96" t="str">
        <f t="shared" si="92"/>
        <v>C</v>
      </c>
      <c r="X90" s="105">
        <f t="shared" si="93"/>
        <v>2</v>
      </c>
      <c r="Y90" s="87">
        <f t="shared" si="94"/>
        <v>2.5</v>
      </c>
      <c r="Z90" s="87">
        <f t="shared" si="95"/>
        <v>2.5</v>
      </c>
      <c r="AA90" s="87">
        <f t="shared" si="96"/>
        <v>2</v>
      </c>
      <c r="AB90" s="87">
        <f t="shared" si="97"/>
        <v>2</v>
      </c>
      <c r="AC90" s="106">
        <f t="shared" si="98"/>
        <v>2.2000000000000002</v>
      </c>
    </row>
    <row r="91" spans="1:29" x14ac:dyDescent="0.25">
      <c r="A91" s="74">
        <v>8</v>
      </c>
      <c r="B91" s="13">
        <v>60660</v>
      </c>
      <c r="C91" s="158" t="s">
        <v>203</v>
      </c>
      <c r="D91" s="349">
        <f>'2023-2024 исходные'!F91</f>
        <v>0.27151700231099374</v>
      </c>
      <c r="E91" s="350">
        <f t="shared" si="99"/>
        <v>0.50341346766864925</v>
      </c>
      <c r="F91" s="145" t="str">
        <f t="shared" si="79"/>
        <v>C</v>
      </c>
      <c r="G91" s="351">
        <f>'2023-2024 исходные'!I91</f>
        <v>38248.480000000003</v>
      </c>
      <c r="H91" s="350">
        <f t="shared" si="100"/>
        <v>0.33730358959098661</v>
      </c>
      <c r="I91" s="350">
        <f t="shared" si="101"/>
        <v>0.23407396093152893</v>
      </c>
      <c r="J91" s="47" t="str">
        <f t="shared" si="82"/>
        <v>B</v>
      </c>
      <c r="K91" s="352">
        <f>'2023-2024 исходные'!L91</f>
        <v>65080.260148571433</v>
      </c>
      <c r="L91" s="353">
        <f t="shared" si="102"/>
        <v>0.22935240627950232</v>
      </c>
      <c r="M91" s="350">
        <f t="shared" si="103"/>
        <v>0.24662367207624272</v>
      </c>
      <c r="N91" s="52" t="str">
        <f t="shared" si="85"/>
        <v>C</v>
      </c>
      <c r="O91" s="354">
        <f>'2023-2024 исходные'!P91</f>
        <v>3201.3670971428569</v>
      </c>
      <c r="P91" s="350">
        <f t="shared" si="104"/>
        <v>6.1688567404201408E-2</v>
      </c>
      <c r="Q91" s="350">
        <f t="shared" si="105"/>
        <v>9.1517861772697676E-2</v>
      </c>
      <c r="R91" s="36" t="str">
        <f t="shared" si="88"/>
        <v>C</v>
      </c>
      <c r="S91" s="357">
        <f>'2023-2024 исходные'!S91</f>
        <v>919753.74743589736</v>
      </c>
      <c r="T91" s="356">
        <f t="shared" si="106"/>
        <v>1</v>
      </c>
      <c r="U91" s="356">
        <f t="shared" si="107"/>
        <v>0.70231944832141757</v>
      </c>
      <c r="V91" s="52" t="str">
        <f t="shared" si="91"/>
        <v>A</v>
      </c>
      <c r="W91" s="96" t="str">
        <f t="shared" si="92"/>
        <v>B</v>
      </c>
      <c r="X91" s="105">
        <f t="shared" si="93"/>
        <v>2</v>
      </c>
      <c r="Y91" s="87">
        <f t="shared" si="94"/>
        <v>2.5</v>
      </c>
      <c r="Z91" s="87">
        <f t="shared" si="95"/>
        <v>2</v>
      </c>
      <c r="AA91" s="87">
        <f t="shared" si="96"/>
        <v>2</v>
      </c>
      <c r="AB91" s="87">
        <f t="shared" si="97"/>
        <v>4.2</v>
      </c>
      <c r="AC91" s="106">
        <f t="shared" si="98"/>
        <v>2.54</v>
      </c>
    </row>
    <row r="92" spans="1:29" x14ac:dyDescent="0.25">
      <c r="A92" s="74">
        <v>9</v>
      </c>
      <c r="B92" s="380">
        <v>60001</v>
      </c>
      <c r="C92" s="158" t="s">
        <v>204</v>
      </c>
      <c r="D92" s="358">
        <f>'2023-2024 исходные'!F92</f>
        <v>0.58994078901058811</v>
      </c>
      <c r="E92" s="359">
        <f t="shared" si="99"/>
        <v>0.50341346766864925</v>
      </c>
      <c r="F92" s="148" t="str">
        <f t="shared" si="79"/>
        <v>B</v>
      </c>
      <c r="G92" s="360">
        <f>'2023-2024 исходные'!I92</f>
        <v>16632.069632495164</v>
      </c>
      <c r="H92" s="359">
        <f t="shared" si="100"/>
        <v>0.14667397996908269</v>
      </c>
      <c r="I92" s="359">
        <f t="shared" si="101"/>
        <v>0.23407396093152893</v>
      </c>
      <c r="J92" s="46" t="str">
        <f t="shared" si="82"/>
        <v>C</v>
      </c>
      <c r="K92" s="361">
        <f>'2023-2024 исходные'!L92</f>
        <v>58910.330183752412</v>
      </c>
      <c r="L92" s="362">
        <f t="shared" si="102"/>
        <v>0.20760866584612439</v>
      </c>
      <c r="M92" s="359">
        <f t="shared" si="103"/>
        <v>0.24662367207624272</v>
      </c>
      <c r="N92" s="41" t="str">
        <f t="shared" si="85"/>
        <v>C</v>
      </c>
      <c r="O92" s="363">
        <f>'2023-2024 исходные'!P92</f>
        <v>3428.1352030947774</v>
      </c>
      <c r="P92" s="359">
        <f t="shared" si="104"/>
        <v>6.6058262963833714E-2</v>
      </c>
      <c r="Q92" s="359">
        <f t="shared" si="105"/>
        <v>9.1517861772697676E-2</v>
      </c>
      <c r="R92" s="38" t="str">
        <f t="shared" si="88"/>
        <v>C</v>
      </c>
      <c r="S92" s="364">
        <f>'2023-2024 исходные'!S92</f>
        <v>600976.67032786889</v>
      </c>
      <c r="T92" s="365">
        <f t="shared" si="106"/>
        <v>0.6534104068651857</v>
      </c>
      <c r="U92" s="365">
        <f t="shared" si="107"/>
        <v>0.70231944832141757</v>
      </c>
      <c r="V92" s="41" t="str">
        <f t="shared" si="91"/>
        <v>C</v>
      </c>
      <c r="W92" s="93" t="str">
        <f t="shared" si="92"/>
        <v>C</v>
      </c>
      <c r="X92" s="105">
        <f t="shared" si="93"/>
        <v>2.5</v>
      </c>
      <c r="Y92" s="87">
        <f t="shared" si="94"/>
        <v>2</v>
      </c>
      <c r="Z92" s="87">
        <f t="shared" si="95"/>
        <v>2</v>
      </c>
      <c r="AA92" s="87">
        <f t="shared" si="96"/>
        <v>2</v>
      </c>
      <c r="AB92" s="87">
        <f t="shared" si="97"/>
        <v>2</v>
      </c>
      <c r="AC92" s="106">
        <f t="shared" si="98"/>
        <v>2.1</v>
      </c>
    </row>
    <row r="93" spans="1:29" x14ac:dyDescent="0.25">
      <c r="A93" s="378">
        <v>10</v>
      </c>
      <c r="B93" s="13">
        <v>60850</v>
      </c>
      <c r="C93" s="158" t="s">
        <v>183</v>
      </c>
      <c r="D93" s="349">
        <f>'2023-2024 исходные'!F93</f>
        <v>0.59425603394634274</v>
      </c>
      <c r="E93" s="350">
        <f t="shared" si="99"/>
        <v>0.50341346766864925</v>
      </c>
      <c r="F93" s="145" t="str">
        <f t="shared" si="79"/>
        <v>B</v>
      </c>
      <c r="G93" s="351">
        <f>'2023-2024 исходные'!I93</f>
        <v>18382.424722662439</v>
      </c>
      <c r="H93" s="350">
        <f t="shared" si="100"/>
        <v>0.16210991506956976</v>
      </c>
      <c r="I93" s="350">
        <f t="shared" si="101"/>
        <v>0.23407396093152893</v>
      </c>
      <c r="J93" s="47" t="str">
        <f t="shared" si="82"/>
        <v>C</v>
      </c>
      <c r="K93" s="352">
        <f>'2023-2024 исходные'!L93</f>
        <v>54268.085950871631</v>
      </c>
      <c r="L93" s="353">
        <f t="shared" si="102"/>
        <v>0.19124871456569423</v>
      </c>
      <c r="M93" s="350">
        <f t="shared" si="103"/>
        <v>0.24662367207624272</v>
      </c>
      <c r="N93" s="52" t="str">
        <f t="shared" si="85"/>
        <v>C</v>
      </c>
      <c r="O93" s="354">
        <f>'2023-2024 исходные'!P93</f>
        <v>2853.0301109350239</v>
      </c>
      <c r="P93" s="350">
        <f t="shared" si="104"/>
        <v>5.4976306985133512E-2</v>
      </c>
      <c r="Q93" s="350">
        <f t="shared" si="105"/>
        <v>9.1517861772697676E-2</v>
      </c>
      <c r="R93" s="36" t="str">
        <f t="shared" si="88"/>
        <v>C</v>
      </c>
      <c r="S93" s="357">
        <f>'2023-2024 исходные'!S93</f>
        <v>729811.53672413796</v>
      </c>
      <c r="T93" s="356">
        <f t="shared" si="106"/>
        <v>0.79348579851804568</v>
      </c>
      <c r="U93" s="356">
        <f t="shared" si="107"/>
        <v>0.70231944832141757</v>
      </c>
      <c r="V93" s="52" t="str">
        <f t="shared" si="91"/>
        <v>B</v>
      </c>
      <c r="W93" s="93" t="str">
        <f t="shared" si="92"/>
        <v>C</v>
      </c>
      <c r="X93" s="105">
        <f t="shared" si="93"/>
        <v>2.5</v>
      </c>
      <c r="Y93" s="87">
        <f t="shared" si="94"/>
        <v>2</v>
      </c>
      <c r="Z93" s="87">
        <f t="shared" si="95"/>
        <v>2</v>
      </c>
      <c r="AA93" s="87">
        <f t="shared" si="96"/>
        <v>2</v>
      </c>
      <c r="AB93" s="87">
        <f t="shared" si="97"/>
        <v>2.5</v>
      </c>
      <c r="AC93" s="106">
        <f t="shared" si="98"/>
        <v>2.2000000000000002</v>
      </c>
    </row>
    <row r="94" spans="1:29" x14ac:dyDescent="0.25">
      <c r="A94" s="378">
        <v>11</v>
      </c>
      <c r="B94" s="13">
        <v>60910</v>
      </c>
      <c r="C94" s="158" t="s">
        <v>233</v>
      </c>
      <c r="D94" s="349">
        <f>'2023-2024 исходные'!F94</f>
        <v>0.66706548405819321</v>
      </c>
      <c r="E94" s="350">
        <f t="shared" si="99"/>
        <v>0.50341346766864925</v>
      </c>
      <c r="F94" s="145" t="str">
        <f t="shared" si="79"/>
        <v>B</v>
      </c>
      <c r="G94" s="351">
        <f>'2023-2024 исходные'!I94</f>
        <v>20970.902335456474</v>
      </c>
      <c r="H94" s="350">
        <f t="shared" si="100"/>
        <v>0.18493703892838284</v>
      </c>
      <c r="I94" s="350">
        <f t="shared" si="101"/>
        <v>0.23407396093152893</v>
      </c>
      <c r="J94" s="47" t="str">
        <f t="shared" si="82"/>
        <v>C</v>
      </c>
      <c r="K94" s="352">
        <f>'2023-2024 исходные'!L94</f>
        <v>60225.744978768584</v>
      </c>
      <c r="L94" s="353">
        <f t="shared" si="102"/>
        <v>0.2122443810046668</v>
      </c>
      <c r="M94" s="350">
        <f t="shared" si="103"/>
        <v>0.24662367207624272</v>
      </c>
      <c r="N94" s="52" t="str">
        <f t="shared" si="85"/>
        <v>C</v>
      </c>
      <c r="O94" s="354">
        <f>'2023-2024 исходные'!P94</f>
        <v>3063.6401273885349</v>
      </c>
      <c r="P94" s="350">
        <f t="shared" si="104"/>
        <v>5.9034645126856661E-2</v>
      </c>
      <c r="Q94" s="350">
        <f t="shared" si="105"/>
        <v>9.1517861772697676E-2</v>
      </c>
      <c r="R94" s="36" t="str">
        <f t="shared" si="88"/>
        <v>C</v>
      </c>
      <c r="S94" s="357">
        <f>'2023-2024 исходные'!S94</f>
        <v>592911.85896551725</v>
      </c>
      <c r="T94" s="356">
        <f t="shared" si="106"/>
        <v>0.64464196054481471</v>
      </c>
      <c r="U94" s="356">
        <f t="shared" si="107"/>
        <v>0.70231944832141757</v>
      </c>
      <c r="V94" s="52" t="str">
        <f t="shared" si="91"/>
        <v>C</v>
      </c>
      <c r="W94" s="95" t="str">
        <f t="shared" si="92"/>
        <v>C</v>
      </c>
      <c r="X94" s="105">
        <f t="shared" si="93"/>
        <v>2.5</v>
      </c>
      <c r="Y94" s="87">
        <f t="shared" si="94"/>
        <v>2</v>
      </c>
      <c r="Z94" s="87">
        <f t="shared" si="95"/>
        <v>2</v>
      </c>
      <c r="AA94" s="87">
        <f t="shared" si="96"/>
        <v>2</v>
      </c>
      <c r="AB94" s="87">
        <f t="shared" si="97"/>
        <v>2</v>
      </c>
      <c r="AC94" s="106">
        <f t="shared" si="98"/>
        <v>2.1</v>
      </c>
    </row>
    <row r="95" spans="1:29" x14ac:dyDescent="0.25">
      <c r="A95" s="378">
        <v>12</v>
      </c>
      <c r="B95" s="13">
        <v>60980</v>
      </c>
      <c r="C95" s="158" t="s">
        <v>235</v>
      </c>
      <c r="D95" s="349">
        <f>'2023-2024 исходные'!F95</f>
        <v>0.47294045701080784</v>
      </c>
      <c r="E95" s="350">
        <f t="shared" si="99"/>
        <v>0.50341346766864925</v>
      </c>
      <c r="F95" s="145" t="str">
        <f t="shared" si="79"/>
        <v>C</v>
      </c>
      <c r="G95" s="351">
        <f>'2023-2024 исходные'!I95</f>
        <v>36564.872080088986</v>
      </c>
      <c r="H95" s="350">
        <f t="shared" si="100"/>
        <v>0.32245628076068017</v>
      </c>
      <c r="I95" s="350">
        <f t="shared" si="101"/>
        <v>0.23407396093152893</v>
      </c>
      <c r="J95" s="47" t="str">
        <f t="shared" si="82"/>
        <v>B</v>
      </c>
      <c r="K95" s="352">
        <f>'2023-2024 исходные'!L95</f>
        <v>60260.558197997772</v>
      </c>
      <c r="L95" s="353">
        <f t="shared" si="102"/>
        <v>0.21236706790822749</v>
      </c>
      <c r="M95" s="350">
        <f t="shared" si="103"/>
        <v>0.24662367207624272</v>
      </c>
      <c r="N95" s="52" t="str">
        <f t="shared" si="85"/>
        <v>C</v>
      </c>
      <c r="O95" s="354">
        <f>'2023-2024 исходные'!P95</f>
        <v>3225.8998887652947</v>
      </c>
      <c r="P95" s="350">
        <f t="shared" si="104"/>
        <v>6.2161300684606721E-2</v>
      </c>
      <c r="Q95" s="350">
        <f t="shared" si="105"/>
        <v>9.1517861772697676E-2</v>
      </c>
      <c r="R95" s="36" t="str">
        <f t="shared" si="88"/>
        <v>C</v>
      </c>
      <c r="S95" s="357">
        <f>'2023-2024 исходные'!S95</f>
        <v>530357.86499999999</v>
      </c>
      <c r="T95" s="356">
        <f t="shared" si="106"/>
        <v>0.57663028444139452</v>
      </c>
      <c r="U95" s="356">
        <f t="shared" si="107"/>
        <v>0.70231944832141757</v>
      </c>
      <c r="V95" s="52" t="str">
        <f t="shared" si="91"/>
        <v>C</v>
      </c>
      <c r="W95" s="93" t="str">
        <f t="shared" si="92"/>
        <v>C</v>
      </c>
      <c r="X95" s="105">
        <f t="shared" si="93"/>
        <v>2</v>
      </c>
      <c r="Y95" s="87">
        <f t="shared" si="94"/>
        <v>2.5</v>
      </c>
      <c r="Z95" s="87">
        <f t="shared" si="95"/>
        <v>2</v>
      </c>
      <c r="AA95" s="87">
        <f t="shared" si="96"/>
        <v>2</v>
      </c>
      <c r="AB95" s="87">
        <f t="shared" si="97"/>
        <v>2</v>
      </c>
      <c r="AC95" s="106">
        <f t="shared" si="98"/>
        <v>2.1</v>
      </c>
    </row>
    <row r="96" spans="1:29" x14ac:dyDescent="0.25">
      <c r="A96" s="378">
        <v>13</v>
      </c>
      <c r="B96" s="13">
        <v>61080</v>
      </c>
      <c r="C96" s="158" t="s">
        <v>184</v>
      </c>
      <c r="D96" s="349">
        <f>'2023-2024 исходные'!F96</f>
        <v>0.51904262866247908</v>
      </c>
      <c r="E96" s="350">
        <f t="shared" si="99"/>
        <v>0.50341346766864925</v>
      </c>
      <c r="F96" s="145" t="str">
        <f t="shared" si="79"/>
        <v>B</v>
      </c>
      <c r="G96" s="351">
        <f>'2023-2024 исходные'!I96</f>
        <v>3217.5062814070352</v>
      </c>
      <c r="H96" s="350">
        <f t="shared" si="100"/>
        <v>2.8374367249368863E-2</v>
      </c>
      <c r="I96" s="350">
        <f t="shared" si="101"/>
        <v>0.23407396093152893</v>
      </c>
      <c r="J96" s="47" t="str">
        <f t="shared" si="82"/>
        <v>D</v>
      </c>
      <c r="K96" s="352">
        <f>'2023-2024 исходные'!L96</f>
        <v>62714.557280150751</v>
      </c>
      <c r="L96" s="353">
        <f t="shared" si="102"/>
        <v>0.22101532151407652</v>
      </c>
      <c r="M96" s="350">
        <f t="shared" si="103"/>
        <v>0.24662367207624272</v>
      </c>
      <c r="N96" s="52" t="str">
        <f t="shared" si="85"/>
        <v>C</v>
      </c>
      <c r="O96" s="354">
        <f>'2023-2024 исходные'!P96</f>
        <v>2952.200376884422</v>
      </c>
      <c r="P96" s="350">
        <f t="shared" si="104"/>
        <v>5.6887262976707202E-2</v>
      </c>
      <c r="Q96" s="350">
        <f t="shared" si="105"/>
        <v>9.1517861772697676E-2</v>
      </c>
      <c r="R96" s="36" t="str">
        <f t="shared" si="88"/>
        <v>C</v>
      </c>
      <c r="S96" s="357">
        <f>'2023-2024 исходные'!S96</f>
        <v>719513.74873563217</v>
      </c>
      <c r="T96" s="356">
        <f t="shared" si="106"/>
        <v>0.78228955385232501</v>
      </c>
      <c r="U96" s="356">
        <f t="shared" si="107"/>
        <v>0.70231944832141757</v>
      </c>
      <c r="V96" s="52" t="str">
        <f t="shared" si="91"/>
        <v>B</v>
      </c>
      <c r="W96" s="93" t="str">
        <f t="shared" si="92"/>
        <v>C</v>
      </c>
      <c r="X96" s="105">
        <f t="shared" si="93"/>
        <v>2.5</v>
      </c>
      <c r="Y96" s="87">
        <f t="shared" si="94"/>
        <v>1</v>
      </c>
      <c r="Z96" s="87">
        <f t="shared" si="95"/>
        <v>2</v>
      </c>
      <c r="AA96" s="87">
        <f t="shared" si="96"/>
        <v>2</v>
      </c>
      <c r="AB96" s="87">
        <f t="shared" si="97"/>
        <v>2.5</v>
      </c>
      <c r="AC96" s="106">
        <f t="shared" si="98"/>
        <v>2</v>
      </c>
    </row>
    <row r="97" spans="1:29" x14ac:dyDescent="0.25">
      <c r="A97" s="378">
        <v>14</v>
      </c>
      <c r="B97" s="13">
        <v>61150</v>
      </c>
      <c r="C97" s="158" t="s">
        <v>185</v>
      </c>
      <c r="D97" s="349">
        <f>'2023-2024 исходные'!F97</f>
        <v>0.63087418216651203</v>
      </c>
      <c r="E97" s="350">
        <f t="shared" si="99"/>
        <v>0.50341346766864925</v>
      </c>
      <c r="F97" s="145" t="str">
        <f t="shared" si="79"/>
        <v>B</v>
      </c>
      <c r="G97" s="351">
        <f>'2023-2024 исходные'!I97</f>
        <v>24272.876712328769</v>
      </c>
      <c r="H97" s="350">
        <f t="shared" si="100"/>
        <v>0.21405630876751075</v>
      </c>
      <c r="I97" s="350">
        <f t="shared" si="101"/>
        <v>0.23407396093152893</v>
      </c>
      <c r="J97" s="47" t="str">
        <f t="shared" si="82"/>
        <v>C</v>
      </c>
      <c r="K97" s="352">
        <f>'2023-2024 исходные'!L97</f>
        <v>61518.808657534253</v>
      </c>
      <c r="L97" s="353">
        <f t="shared" si="102"/>
        <v>0.21680132754299503</v>
      </c>
      <c r="M97" s="350">
        <f t="shared" si="103"/>
        <v>0.24662367207624272</v>
      </c>
      <c r="N97" s="52" t="str">
        <f t="shared" si="85"/>
        <v>C</v>
      </c>
      <c r="O97" s="354">
        <f>'2023-2024 исходные'!P97</f>
        <v>3903.4666666666667</v>
      </c>
      <c r="P97" s="350">
        <f t="shared" si="104"/>
        <v>7.5217636487745376E-2</v>
      </c>
      <c r="Q97" s="350">
        <f t="shared" si="105"/>
        <v>9.1517861772697676E-2</v>
      </c>
      <c r="R97" s="36" t="str">
        <f t="shared" si="88"/>
        <v>C</v>
      </c>
      <c r="S97" s="357">
        <f>'2023-2024 исходные'!S97</f>
        <v>531772.46480519476</v>
      </c>
      <c r="T97" s="356">
        <f t="shared" si="106"/>
        <v>0.5781683046007452</v>
      </c>
      <c r="U97" s="356">
        <f t="shared" si="107"/>
        <v>0.70231944832141757</v>
      </c>
      <c r="V97" s="52" t="str">
        <f t="shared" si="91"/>
        <v>C</v>
      </c>
      <c r="W97" s="93" t="str">
        <f t="shared" si="92"/>
        <v>C</v>
      </c>
      <c r="X97" s="105">
        <f t="shared" si="93"/>
        <v>2.5</v>
      </c>
      <c r="Y97" s="87">
        <f t="shared" si="94"/>
        <v>2</v>
      </c>
      <c r="Z97" s="87">
        <f t="shared" si="95"/>
        <v>2</v>
      </c>
      <c r="AA97" s="87">
        <f t="shared" si="96"/>
        <v>2</v>
      </c>
      <c r="AB97" s="87">
        <f t="shared" si="97"/>
        <v>2</v>
      </c>
      <c r="AC97" s="106">
        <f t="shared" si="98"/>
        <v>2.1</v>
      </c>
    </row>
    <row r="98" spans="1:29" x14ac:dyDescent="0.25">
      <c r="A98" s="378">
        <v>15</v>
      </c>
      <c r="B98" s="13">
        <v>61210</v>
      </c>
      <c r="C98" s="158" t="s">
        <v>186</v>
      </c>
      <c r="D98" s="349">
        <f>'2023-2024 исходные'!F98</f>
        <v>0.65592604537016375</v>
      </c>
      <c r="E98" s="350">
        <f t="shared" si="99"/>
        <v>0.50341346766864925</v>
      </c>
      <c r="F98" s="145" t="str">
        <f t="shared" si="79"/>
        <v>B</v>
      </c>
      <c r="G98" s="351">
        <f>'2023-2024 исходные'!I98</f>
        <v>19169.699481865286</v>
      </c>
      <c r="H98" s="350">
        <f t="shared" si="100"/>
        <v>0.16905269037132029</v>
      </c>
      <c r="I98" s="350">
        <f t="shared" si="101"/>
        <v>0.23407396093152893</v>
      </c>
      <c r="J98" s="47" t="str">
        <f t="shared" si="82"/>
        <v>C</v>
      </c>
      <c r="K98" s="352">
        <f>'2023-2024 исходные'!L98</f>
        <v>58431.392611398958</v>
      </c>
      <c r="L98" s="353">
        <f t="shared" si="102"/>
        <v>0.20592081941732768</v>
      </c>
      <c r="M98" s="350">
        <f t="shared" si="103"/>
        <v>0.24662367207624272</v>
      </c>
      <c r="N98" s="52" t="str">
        <f t="shared" si="85"/>
        <v>C</v>
      </c>
      <c r="O98" s="354">
        <f>'2023-2024 исходные'!P98</f>
        <v>2949.5626943005182</v>
      </c>
      <c r="P98" s="350">
        <f t="shared" si="104"/>
        <v>5.6836436297063607E-2</v>
      </c>
      <c r="Q98" s="350">
        <f t="shared" si="105"/>
        <v>9.1517861772697676E-2</v>
      </c>
      <c r="R98" s="36" t="str">
        <f t="shared" si="88"/>
        <v>C</v>
      </c>
      <c r="S98" s="357">
        <f>'2023-2024 исходные'!S98</f>
        <v>508783.7904402985</v>
      </c>
      <c r="T98" s="356">
        <f t="shared" si="106"/>
        <v>0.55317392493229112</v>
      </c>
      <c r="U98" s="356">
        <f t="shared" si="107"/>
        <v>0.70231944832141757</v>
      </c>
      <c r="V98" s="52" t="str">
        <f t="shared" si="91"/>
        <v>C</v>
      </c>
      <c r="W98" s="95" t="str">
        <f t="shared" si="92"/>
        <v>C</v>
      </c>
      <c r="X98" s="105">
        <f t="shared" si="93"/>
        <v>2.5</v>
      </c>
      <c r="Y98" s="87">
        <f t="shared" si="94"/>
        <v>2</v>
      </c>
      <c r="Z98" s="87">
        <f t="shared" si="95"/>
        <v>2</v>
      </c>
      <c r="AA98" s="87">
        <f t="shared" si="96"/>
        <v>2</v>
      </c>
      <c r="AB98" s="87">
        <f t="shared" si="97"/>
        <v>2</v>
      </c>
      <c r="AC98" s="106">
        <f t="shared" si="98"/>
        <v>2.1</v>
      </c>
    </row>
    <row r="99" spans="1:29" x14ac:dyDescent="0.25">
      <c r="A99" s="378">
        <v>16</v>
      </c>
      <c r="B99" s="13">
        <v>61290</v>
      </c>
      <c r="C99" s="158" t="s">
        <v>237</v>
      </c>
      <c r="D99" s="349">
        <f>'2023-2024 исходные'!F99</f>
        <v>0.57731975409240333</v>
      </c>
      <c r="E99" s="350">
        <f t="shared" si="99"/>
        <v>0.50341346766864925</v>
      </c>
      <c r="F99" s="145" t="str">
        <f t="shared" si="79"/>
        <v>B</v>
      </c>
      <c r="G99" s="351">
        <f>'2023-2024 исходные'!I99</f>
        <v>22935.841708542714</v>
      </c>
      <c r="H99" s="350">
        <f t="shared" si="100"/>
        <v>0.20226533808878483</v>
      </c>
      <c r="I99" s="350">
        <f t="shared" si="101"/>
        <v>0.23407396093152893</v>
      </c>
      <c r="J99" s="47" t="str">
        <f t="shared" si="82"/>
        <v>C</v>
      </c>
      <c r="K99" s="352">
        <f>'2023-2024 исходные'!L99</f>
        <v>71457.278919598</v>
      </c>
      <c r="L99" s="353">
        <f t="shared" si="102"/>
        <v>0.25182595811665803</v>
      </c>
      <c r="M99" s="350">
        <f t="shared" si="103"/>
        <v>0.24662367207624272</v>
      </c>
      <c r="N99" s="52" t="str">
        <f t="shared" si="85"/>
        <v>B</v>
      </c>
      <c r="O99" s="354">
        <f>'2023-2024 исходные'!P99</f>
        <v>3285.2018592964828</v>
      </c>
      <c r="P99" s="350">
        <f t="shared" si="104"/>
        <v>6.3304016747872338E-2</v>
      </c>
      <c r="Q99" s="350">
        <f t="shared" si="105"/>
        <v>9.1517861772697676E-2</v>
      </c>
      <c r="R99" s="36" t="str">
        <f t="shared" si="88"/>
        <v>C</v>
      </c>
      <c r="S99" s="357">
        <f>'2023-2024 исходные'!S99</f>
        <v>620221.9003508772</v>
      </c>
      <c r="T99" s="356">
        <f t="shared" si="106"/>
        <v>0.67433473587896831</v>
      </c>
      <c r="U99" s="356">
        <f t="shared" si="107"/>
        <v>0.70231944832141757</v>
      </c>
      <c r="V99" s="52" t="str">
        <f t="shared" si="91"/>
        <v>C</v>
      </c>
      <c r="W99" s="93" t="str">
        <f t="shared" si="92"/>
        <v>C</v>
      </c>
      <c r="X99" s="105">
        <f t="shared" si="93"/>
        <v>2.5</v>
      </c>
      <c r="Y99" s="87">
        <f t="shared" si="94"/>
        <v>2</v>
      </c>
      <c r="Z99" s="87">
        <f t="shared" si="95"/>
        <v>2.5</v>
      </c>
      <c r="AA99" s="87">
        <f t="shared" si="96"/>
        <v>2</v>
      </c>
      <c r="AB99" s="87">
        <f t="shared" si="97"/>
        <v>2</v>
      </c>
      <c r="AC99" s="106">
        <f t="shared" si="98"/>
        <v>2.2000000000000002</v>
      </c>
    </row>
    <row r="100" spans="1:29" x14ac:dyDescent="0.25">
      <c r="A100" s="378">
        <v>17</v>
      </c>
      <c r="B100" s="13">
        <v>61340</v>
      </c>
      <c r="C100" s="158" t="s">
        <v>187</v>
      </c>
      <c r="D100" s="349">
        <f>'2023-2024 исходные'!F100</f>
        <v>0.4522678297940631</v>
      </c>
      <c r="E100" s="350">
        <f t="shared" si="99"/>
        <v>0.50341346766864925</v>
      </c>
      <c r="F100" s="145" t="str">
        <f t="shared" si="79"/>
        <v>C</v>
      </c>
      <c r="G100" s="351">
        <f>'2023-2024 исходные'!I100</f>
        <v>16081.288423806409</v>
      </c>
      <c r="H100" s="350">
        <f t="shared" si="100"/>
        <v>0.1418167809700642</v>
      </c>
      <c r="I100" s="350">
        <f t="shared" si="101"/>
        <v>0.23407396093152893</v>
      </c>
      <c r="J100" s="47" t="str">
        <f t="shared" si="82"/>
        <v>C</v>
      </c>
      <c r="K100" s="352">
        <f>'2023-2024 исходные'!L100</f>
        <v>55659.746344015693</v>
      </c>
      <c r="L100" s="353">
        <f t="shared" si="102"/>
        <v>0.19615313042332622</v>
      </c>
      <c r="M100" s="350">
        <f t="shared" si="103"/>
        <v>0.24662367207624272</v>
      </c>
      <c r="N100" s="52" t="str">
        <f t="shared" si="85"/>
        <v>C</v>
      </c>
      <c r="O100" s="354">
        <f>'2023-2024 исходные'!P100</f>
        <v>2832.3727926749511</v>
      </c>
      <c r="P100" s="350">
        <f t="shared" si="104"/>
        <v>5.4578251925776575E-2</v>
      </c>
      <c r="Q100" s="350">
        <f t="shared" si="105"/>
        <v>9.1517861772697676E-2</v>
      </c>
      <c r="R100" s="36" t="str">
        <f t="shared" si="88"/>
        <v>C</v>
      </c>
      <c r="S100" s="357">
        <f>'2023-2024 исходные'!S100</f>
        <v>703397.50236842106</v>
      </c>
      <c r="T100" s="356">
        <f t="shared" si="106"/>
        <v>0.76476720462337089</v>
      </c>
      <c r="U100" s="356">
        <f t="shared" si="107"/>
        <v>0.70231944832141757</v>
      </c>
      <c r="V100" s="52" t="str">
        <f t="shared" si="91"/>
        <v>B</v>
      </c>
      <c r="W100" s="93" t="str">
        <f t="shared" si="92"/>
        <v>C</v>
      </c>
      <c r="X100" s="105">
        <f t="shared" si="93"/>
        <v>2</v>
      </c>
      <c r="Y100" s="87">
        <f t="shared" si="94"/>
        <v>2</v>
      </c>
      <c r="Z100" s="87">
        <f t="shared" si="95"/>
        <v>2</v>
      </c>
      <c r="AA100" s="87">
        <f t="shared" si="96"/>
        <v>2</v>
      </c>
      <c r="AB100" s="87">
        <f t="shared" si="97"/>
        <v>2.5</v>
      </c>
      <c r="AC100" s="106">
        <f t="shared" si="98"/>
        <v>2.1</v>
      </c>
    </row>
    <row r="101" spans="1:29" x14ac:dyDescent="0.25">
      <c r="A101" s="378">
        <v>18</v>
      </c>
      <c r="B101" s="13">
        <v>61390</v>
      </c>
      <c r="C101" s="158" t="s">
        <v>188</v>
      </c>
      <c r="D101" s="349">
        <f>'2023-2024 исходные'!F101</f>
        <v>0.59760737738400205</v>
      </c>
      <c r="E101" s="350">
        <f t="shared" si="99"/>
        <v>0.50341346766864925</v>
      </c>
      <c r="F101" s="26" t="str">
        <f t="shared" si="79"/>
        <v>B</v>
      </c>
      <c r="G101" s="351">
        <f>'2023-2024 исходные'!I101</f>
        <v>19491.797500000001</v>
      </c>
      <c r="H101" s="350">
        <f t="shared" si="100"/>
        <v>0.17189319064001024</v>
      </c>
      <c r="I101" s="350">
        <f t="shared" si="101"/>
        <v>0.23407396093152893</v>
      </c>
      <c r="J101" s="47" t="str">
        <f t="shared" si="82"/>
        <v>C</v>
      </c>
      <c r="K101" s="352">
        <f>'2023-2024 исходные'!L101</f>
        <v>55993.340104961833</v>
      </c>
      <c r="L101" s="353">
        <f t="shared" si="102"/>
        <v>0.19732876388911386</v>
      </c>
      <c r="M101" s="350">
        <f t="shared" si="103"/>
        <v>0.24662367207624272</v>
      </c>
      <c r="N101" s="52" t="str">
        <f t="shared" si="85"/>
        <v>C</v>
      </c>
      <c r="O101" s="354">
        <f>'2023-2024 исходные'!P101</f>
        <v>2753.43893129771</v>
      </c>
      <c r="P101" s="350">
        <f t="shared" si="104"/>
        <v>5.3057240220374349E-2</v>
      </c>
      <c r="Q101" s="350">
        <f t="shared" si="105"/>
        <v>9.1517861772697676E-2</v>
      </c>
      <c r="R101" s="36" t="str">
        <f t="shared" si="88"/>
        <v>C</v>
      </c>
      <c r="S101" s="357">
        <f>'2023-2024 исходные'!S101</f>
        <v>502289.17142857146</v>
      </c>
      <c r="T101" s="356">
        <f t="shared" si="106"/>
        <v>0.5461126663836493</v>
      </c>
      <c r="U101" s="356">
        <f t="shared" si="107"/>
        <v>0.70231944832141757</v>
      </c>
      <c r="V101" s="52" t="str">
        <f t="shared" si="91"/>
        <v>C</v>
      </c>
      <c r="W101" s="93" t="str">
        <f t="shared" si="92"/>
        <v>C</v>
      </c>
      <c r="X101" s="105">
        <f t="shared" si="93"/>
        <v>2.5</v>
      </c>
      <c r="Y101" s="87">
        <f t="shared" si="94"/>
        <v>2</v>
      </c>
      <c r="Z101" s="87">
        <f t="shared" si="95"/>
        <v>2</v>
      </c>
      <c r="AA101" s="87">
        <f t="shared" si="96"/>
        <v>2</v>
      </c>
      <c r="AB101" s="87">
        <f t="shared" si="97"/>
        <v>2</v>
      </c>
      <c r="AC101" s="106">
        <f t="shared" si="98"/>
        <v>2.1</v>
      </c>
    </row>
    <row r="102" spans="1:29" x14ac:dyDescent="0.25">
      <c r="A102" s="378">
        <v>19</v>
      </c>
      <c r="B102" s="13">
        <v>61410</v>
      </c>
      <c r="C102" s="158" t="s">
        <v>189</v>
      </c>
      <c r="D102" s="349">
        <f>'2023-2024 исходные'!F102</f>
        <v>0.53447374542877601</v>
      </c>
      <c r="E102" s="350">
        <f t="shared" si="99"/>
        <v>0.50341346766864925</v>
      </c>
      <c r="F102" s="26" t="str">
        <f t="shared" si="79"/>
        <v>B</v>
      </c>
      <c r="G102" s="351">
        <f>'2023-2024 исходные'!I102</f>
        <v>25578.42639468691</v>
      </c>
      <c r="H102" s="350">
        <f t="shared" si="100"/>
        <v>0.22556961842710435</v>
      </c>
      <c r="I102" s="350">
        <f t="shared" si="101"/>
        <v>0.23407396093152893</v>
      </c>
      <c r="J102" s="47" t="str">
        <f t="shared" si="82"/>
        <v>C</v>
      </c>
      <c r="K102" s="352">
        <f>'2023-2024 исходные'!L102</f>
        <v>61248.722931688804</v>
      </c>
      <c r="L102" s="353">
        <f t="shared" si="102"/>
        <v>0.21584950573123543</v>
      </c>
      <c r="M102" s="350">
        <f t="shared" si="103"/>
        <v>0.24662367207624272</v>
      </c>
      <c r="N102" s="52" t="str">
        <f t="shared" si="85"/>
        <v>C</v>
      </c>
      <c r="O102" s="354">
        <f>'2023-2024 исходные'!P102</f>
        <v>3134.2195635673629</v>
      </c>
      <c r="P102" s="350">
        <f t="shared" si="104"/>
        <v>6.0394671694866918E-2</v>
      </c>
      <c r="Q102" s="350">
        <f t="shared" si="105"/>
        <v>9.1517861772697676E-2</v>
      </c>
      <c r="R102" s="36" t="str">
        <f t="shared" si="88"/>
        <v>C</v>
      </c>
      <c r="S102" s="357">
        <f>'2023-2024 исходные'!S102</f>
        <v>699635.56781818171</v>
      </c>
      <c r="T102" s="356">
        <f t="shared" si="106"/>
        <v>0.76067705053514134</v>
      </c>
      <c r="U102" s="356">
        <f t="shared" si="107"/>
        <v>0.70231944832141757</v>
      </c>
      <c r="V102" s="52" t="str">
        <f t="shared" si="91"/>
        <v>B</v>
      </c>
      <c r="W102" s="93" t="str">
        <f t="shared" si="92"/>
        <v>C</v>
      </c>
      <c r="X102" s="105">
        <f t="shared" si="93"/>
        <v>2.5</v>
      </c>
      <c r="Y102" s="87">
        <f t="shared" si="94"/>
        <v>2</v>
      </c>
      <c r="Z102" s="87">
        <f t="shared" si="95"/>
        <v>2</v>
      </c>
      <c r="AA102" s="87">
        <f t="shared" si="96"/>
        <v>2</v>
      </c>
      <c r="AB102" s="87">
        <f t="shared" si="97"/>
        <v>2.5</v>
      </c>
      <c r="AC102" s="106">
        <f t="shared" si="98"/>
        <v>2.2000000000000002</v>
      </c>
    </row>
    <row r="103" spans="1:29" x14ac:dyDescent="0.25">
      <c r="A103" s="378">
        <v>20</v>
      </c>
      <c r="B103" s="13">
        <v>61430</v>
      </c>
      <c r="C103" s="158" t="s">
        <v>82</v>
      </c>
      <c r="D103" s="349">
        <f>'2023-2024 исходные'!F103</f>
        <v>0.65266001611952618</v>
      </c>
      <c r="E103" s="350">
        <f t="shared" si="99"/>
        <v>0.50341346766864925</v>
      </c>
      <c r="F103" s="26" t="str">
        <f t="shared" si="79"/>
        <v>B</v>
      </c>
      <c r="G103" s="381">
        <f>'2023-2024 исходные'!I103</f>
        <v>18851.471264367818</v>
      </c>
      <c r="H103" s="350">
        <f t="shared" si="100"/>
        <v>0.16624631688743186</v>
      </c>
      <c r="I103" s="350">
        <f t="shared" si="101"/>
        <v>0.23407396093152893</v>
      </c>
      <c r="J103" s="47" t="str">
        <f t="shared" si="82"/>
        <v>C</v>
      </c>
      <c r="K103" s="352">
        <f>'2023-2024 исходные'!L103</f>
        <v>68415.21709578544</v>
      </c>
      <c r="L103" s="353">
        <f t="shared" si="102"/>
        <v>0.24110528493942063</v>
      </c>
      <c r="M103" s="350">
        <f t="shared" si="103"/>
        <v>0.24662367207624272</v>
      </c>
      <c r="N103" s="52" t="str">
        <f t="shared" si="85"/>
        <v>C</v>
      </c>
      <c r="O103" s="354">
        <f>'2023-2024 исходные'!P103</f>
        <v>7281.5286858237541</v>
      </c>
      <c r="P103" s="350">
        <f t="shared" si="104"/>
        <v>0.14031101698457304</v>
      </c>
      <c r="Q103" s="350">
        <f t="shared" si="105"/>
        <v>9.1517861772697676E-2</v>
      </c>
      <c r="R103" s="36" t="str">
        <f t="shared" si="88"/>
        <v>B</v>
      </c>
      <c r="S103" s="357">
        <f>'2023-2024 исходные'!S103</f>
        <v>692868.03596273297</v>
      </c>
      <c r="T103" s="356">
        <f t="shared" si="106"/>
        <v>0.75331906816832261</v>
      </c>
      <c r="U103" s="356">
        <f t="shared" si="107"/>
        <v>0.70231944832141757</v>
      </c>
      <c r="V103" s="52" t="str">
        <f t="shared" si="91"/>
        <v>B</v>
      </c>
      <c r="W103" s="95" t="str">
        <f t="shared" si="92"/>
        <v>C</v>
      </c>
      <c r="X103" s="105">
        <f t="shared" si="93"/>
        <v>2.5</v>
      </c>
      <c r="Y103" s="87">
        <f t="shared" si="94"/>
        <v>2</v>
      </c>
      <c r="Z103" s="87">
        <f t="shared" si="95"/>
        <v>2</v>
      </c>
      <c r="AA103" s="87">
        <f t="shared" si="96"/>
        <v>2.5</v>
      </c>
      <c r="AB103" s="87">
        <f t="shared" si="97"/>
        <v>2.5</v>
      </c>
      <c r="AC103" s="106">
        <f t="shared" si="98"/>
        <v>2.2999999999999998</v>
      </c>
    </row>
    <row r="104" spans="1:29" x14ac:dyDescent="0.25">
      <c r="A104" s="378">
        <v>21</v>
      </c>
      <c r="B104" s="13">
        <v>61440</v>
      </c>
      <c r="C104" s="158" t="s">
        <v>190</v>
      </c>
      <c r="D104" s="349">
        <f>'2023-2024 исходные'!F104</f>
        <v>0.68547413765327969</v>
      </c>
      <c r="E104" s="350">
        <f t="shared" si="99"/>
        <v>0.50341346766864925</v>
      </c>
      <c r="F104" s="26" t="str">
        <f t="shared" si="79"/>
        <v>B</v>
      </c>
      <c r="G104" s="351">
        <f>'2023-2024 исходные'!I104</f>
        <v>30167.118826055834</v>
      </c>
      <c r="H104" s="350">
        <f t="shared" si="100"/>
        <v>0.26603612660284703</v>
      </c>
      <c r="I104" s="350">
        <f t="shared" si="101"/>
        <v>0.23407396093152893</v>
      </c>
      <c r="J104" s="47" t="str">
        <f t="shared" si="82"/>
        <v>B</v>
      </c>
      <c r="K104" s="352">
        <f>'2023-2024 исходные'!L104</f>
        <v>47965.108410880457</v>
      </c>
      <c r="L104" s="353">
        <f t="shared" si="102"/>
        <v>0.16903609491386012</v>
      </c>
      <c r="M104" s="350">
        <f t="shared" si="103"/>
        <v>0.24662367207624272</v>
      </c>
      <c r="N104" s="52" t="str">
        <f t="shared" si="85"/>
        <v>C</v>
      </c>
      <c r="O104" s="354">
        <f>'2023-2024 исходные'!P104</f>
        <v>3351.5787401574803</v>
      </c>
      <c r="P104" s="350">
        <f t="shared" si="104"/>
        <v>6.4583062407062353E-2</v>
      </c>
      <c r="Q104" s="350">
        <f t="shared" si="105"/>
        <v>9.1517861772697676E-2</v>
      </c>
      <c r="R104" s="36" t="str">
        <f t="shared" si="88"/>
        <v>C</v>
      </c>
      <c r="S104" s="357">
        <f>'2023-2024 исходные'!S104</f>
        <v>682856.15991935483</v>
      </c>
      <c r="T104" s="356">
        <f t="shared" si="106"/>
        <v>0.74243368056181447</v>
      </c>
      <c r="U104" s="356">
        <f t="shared" si="107"/>
        <v>0.70231944832141757</v>
      </c>
      <c r="V104" s="52" t="str">
        <f t="shared" si="91"/>
        <v>B</v>
      </c>
      <c r="W104" s="96" t="str">
        <f t="shared" si="92"/>
        <v>C</v>
      </c>
      <c r="X104" s="105">
        <f t="shared" si="93"/>
        <v>2.5</v>
      </c>
      <c r="Y104" s="87">
        <f t="shared" si="94"/>
        <v>2.5</v>
      </c>
      <c r="Z104" s="87">
        <f t="shared" si="95"/>
        <v>2</v>
      </c>
      <c r="AA104" s="87">
        <f t="shared" si="96"/>
        <v>2</v>
      </c>
      <c r="AB104" s="87">
        <f t="shared" si="97"/>
        <v>2.5</v>
      </c>
      <c r="AC104" s="106">
        <f t="shared" si="98"/>
        <v>2.2999999999999998</v>
      </c>
    </row>
    <row r="105" spans="1:29" x14ac:dyDescent="0.25">
      <c r="A105" s="378">
        <v>22</v>
      </c>
      <c r="B105" s="13">
        <v>61450</v>
      </c>
      <c r="C105" s="158" t="s">
        <v>83</v>
      </c>
      <c r="D105" s="349">
        <f>'2023-2024 исходные'!F105</f>
        <v>0.67550204266187863</v>
      </c>
      <c r="E105" s="350">
        <f t="shared" si="99"/>
        <v>0.50341346766864925</v>
      </c>
      <c r="F105" s="26" t="str">
        <f t="shared" si="79"/>
        <v>B</v>
      </c>
      <c r="G105" s="351">
        <f>'2023-2024 исходные'!I105</f>
        <v>20691.438008130081</v>
      </c>
      <c r="H105" s="350">
        <f t="shared" si="100"/>
        <v>0.18247251430492531</v>
      </c>
      <c r="I105" s="350">
        <f t="shared" si="101"/>
        <v>0.23407396093152893</v>
      </c>
      <c r="J105" s="47" t="str">
        <f t="shared" si="82"/>
        <v>C</v>
      </c>
      <c r="K105" s="352">
        <f>'2023-2024 исходные'!L105</f>
        <v>50947.194989837393</v>
      </c>
      <c r="L105" s="353">
        <f t="shared" si="102"/>
        <v>0.17954540650936079</v>
      </c>
      <c r="M105" s="350">
        <f t="shared" si="103"/>
        <v>0.24662367207624272</v>
      </c>
      <c r="N105" s="52" t="str">
        <f t="shared" si="85"/>
        <v>C</v>
      </c>
      <c r="O105" s="354">
        <f>'2023-2024 исходные'!P105</f>
        <v>3460.3319105691057</v>
      </c>
      <c r="P105" s="350">
        <f t="shared" si="104"/>
        <v>6.6678675649712846E-2</v>
      </c>
      <c r="Q105" s="350">
        <f t="shared" si="105"/>
        <v>9.1517861772697676E-2</v>
      </c>
      <c r="R105" s="36" t="str">
        <f t="shared" si="88"/>
        <v>C</v>
      </c>
      <c r="S105" s="357">
        <f>'2023-2024 исходные'!S105</f>
        <v>583117.81157407409</v>
      </c>
      <c r="T105" s="356">
        <f t="shared" si="106"/>
        <v>0.63399340660442893</v>
      </c>
      <c r="U105" s="356">
        <f t="shared" si="107"/>
        <v>0.70231944832141757</v>
      </c>
      <c r="V105" s="52" t="str">
        <f t="shared" si="91"/>
        <v>C</v>
      </c>
      <c r="W105" s="93" t="str">
        <f t="shared" si="92"/>
        <v>C</v>
      </c>
      <c r="X105" s="105">
        <f t="shared" si="93"/>
        <v>2.5</v>
      </c>
      <c r="Y105" s="87">
        <f t="shared" si="94"/>
        <v>2</v>
      </c>
      <c r="Z105" s="87">
        <f t="shared" si="95"/>
        <v>2</v>
      </c>
      <c r="AA105" s="87">
        <f t="shared" si="96"/>
        <v>2</v>
      </c>
      <c r="AB105" s="87">
        <f t="shared" si="97"/>
        <v>2</v>
      </c>
      <c r="AC105" s="106">
        <f t="shared" si="98"/>
        <v>2.1</v>
      </c>
    </row>
    <row r="106" spans="1:29" x14ac:dyDescent="0.25">
      <c r="A106" s="378">
        <v>23</v>
      </c>
      <c r="B106" s="13">
        <v>61470</v>
      </c>
      <c r="C106" s="158" t="s">
        <v>236</v>
      </c>
      <c r="D106" s="349">
        <f>'2023-2024 исходные'!F106</f>
        <v>0.68330838992033838</v>
      </c>
      <c r="E106" s="350">
        <f t="shared" si="99"/>
        <v>0.50341346766864925</v>
      </c>
      <c r="F106" s="26" t="str">
        <f t="shared" si="79"/>
        <v>B</v>
      </c>
      <c r="G106" s="351">
        <f>'2023-2024 исходные'!I106</f>
        <v>19955.184365781712</v>
      </c>
      <c r="H106" s="350">
        <f t="shared" si="100"/>
        <v>0.17597968121943949</v>
      </c>
      <c r="I106" s="350">
        <f t="shared" si="101"/>
        <v>0.23407396093152893</v>
      </c>
      <c r="J106" s="47" t="str">
        <f t="shared" si="82"/>
        <v>C</v>
      </c>
      <c r="K106" s="352">
        <f>'2023-2024 исходные'!L106</f>
        <v>57620.297448377583</v>
      </c>
      <c r="L106" s="353">
        <f t="shared" si="102"/>
        <v>0.20306240079798074</v>
      </c>
      <c r="M106" s="350">
        <f t="shared" si="103"/>
        <v>0.24662367207624272</v>
      </c>
      <c r="N106" s="52" t="str">
        <f t="shared" si="85"/>
        <v>C</v>
      </c>
      <c r="O106" s="354">
        <f>'2023-2024 исходные'!P106</f>
        <v>3174.7426253687318</v>
      </c>
      <c r="P106" s="350">
        <f t="shared" si="104"/>
        <v>6.1175528608024235E-2</v>
      </c>
      <c r="Q106" s="350">
        <f t="shared" si="105"/>
        <v>9.1517861772697676E-2</v>
      </c>
      <c r="R106" s="36" t="str">
        <f t="shared" si="88"/>
        <v>C</v>
      </c>
      <c r="S106" s="357">
        <f>'2023-2024 исходные'!S106</f>
        <v>541926.66523255815</v>
      </c>
      <c r="T106" s="356">
        <f t="shared" si="106"/>
        <v>0.5892084340437308</v>
      </c>
      <c r="U106" s="356">
        <f t="shared" si="107"/>
        <v>0.70231944832141757</v>
      </c>
      <c r="V106" s="52" t="str">
        <f t="shared" si="91"/>
        <v>C</v>
      </c>
      <c r="W106" s="93" t="str">
        <f t="shared" si="92"/>
        <v>C</v>
      </c>
      <c r="X106" s="105">
        <f t="shared" si="93"/>
        <v>2.5</v>
      </c>
      <c r="Y106" s="87">
        <f t="shared" si="94"/>
        <v>2</v>
      </c>
      <c r="Z106" s="87">
        <f t="shared" si="95"/>
        <v>2</v>
      </c>
      <c r="AA106" s="87">
        <f t="shared" si="96"/>
        <v>2</v>
      </c>
      <c r="AB106" s="87">
        <f t="shared" si="97"/>
        <v>2</v>
      </c>
      <c r="AC106" s="106">
        <f t="shared" si="98"/>
        <v>2.1</v>
      </c>
    </row>
    <row r="107" spans="1:29" x14ac:dyDescent="0.25">
      <c r="A107" s="378">
        <v>24</v>
      </c>
      <c r="B107" s="13">
        <v>61490</v>
      </c>
      <c r="C107" s="158" t="s">
        <v>84</v>
      </c>
      <c r="D107" s="349">
        <f>'2023-2024 исходные'!F107</f>
        <v>0.68194243589795056</v>
      </c>
      <c r="E107" s="350">
        <f t="shared" si="99"/>
        <v>0.50341346766864925</v>
      </c>
      <c r="F107" s="26" t="str">
        <f t="shared" si="79"/>
        <v>B</v>
      </c>
      <c r="G107" s="351">
        <f>'2023-2024 исходные'!I107</f>
        <v>22802.083186464577</v>
      </c>
      <c r="H107" s="350">
        <f t="shared" si="100"/>
        <v>0.20108575579857771</v>
      </c>
      <c r="I107" s="350">
        <f t="shared" si="101"/>
        <v>0.23407396093152893</v>
      </c>
      <c r="J107" s="47" t="str">
        <f t="shared" si="82"/>
        <v>C</v>
      </c>
      <c r="K107" s="352">
        <f>'2023-2024 исходные'!L107</f>
        <v>47853.904800845958</v>
      </c>
      <c r="L107" s="353">
        <f t="shared" si="102"/>
        <v>0.16864419704052411</v>
      </c>
      <c r="M107" s="350">
        <f t="shared" si="103"/>
        <v>0.24662367207624272</v>
      </c>
      <c r="N107" s="52" t="str">
        <f t="shared" si="85"/>
        <v>C</v>
      </c>
      <c r="O107" s="354">
        <f>'2023-2024 исходные'!P107</f>
        <v>3031.3674867818117</v>
      </c>
      <c r="P107" s="350">
        <f t="shared" si="104"/>
        <v>5.8412769251654409E-2</v>
      </c>
      <c r="Q107" s="350">
        <f t="shared" si="105"/>
        <v>9.1517861772697676E-2</v>
      </c>
      <c r="R107" s="36" t="str">
        <f t="shared" si="88"/>
        <v>C</v>
      </c>
      <c r="S107" s="357">
        <f>'2023-2024 исходные'!S107</f>
        <v>564645.64666666661</v>
      </c>
      <c r="T107" s="356">
        <f t="shared" si="106"/>
        <v>0.61390959073642681</v>
      </c>
      <c r="U107" s="356">
        <f t="shared" si="107"/>
        <v>0.70231944832141757</v>
      </c>
      <c r="V107" s="52" t="str">
        <f t="shared" si="91"/>
        <v>C</v>
      </c>
      <c r="W107" s="93" t="str">
        <f t="shared" si="92"/>
        <v>C</v>
      </c>
      <c r="X107" s="105">
        <f t="shared" si="93"/>
        <v>2.5</v>
      </c>
      <c r="Y107" s="87">
        <f t="shared" si="94"/>
        <v>2</v>
      </c>
      <c r="Z107" s="87">
        <f t="shared" si="95"/>
        <v>2</v>
      </c>
      <c r="AA107" s="87">
        <f t="shared" si="96"/>
        <v>2</v>
      </c>
      <c r="AB107" s="87">
        <f t="shared" si="97"/>
        <v>2</v>
      </c>
      <c r="AC107" s="106">
        <f t="shared" si="98"/>
        <v>2.1</v>
      </c>
    </row>
    <row r="108" spans="1:29" x14ac:dyDescent="0.25">
      <c r="A108" s="378">
        <v>25</v>
      </c>
      <c r="B108" s="13">
        <v>61500</v>
      </c>
      <c r="C108" s="158" t="s">
        <v>85</v>
      </c>
      <c r="D108" s="349">
        <f>'2023-2024 исходные'!F108</f>
        <v>0.88196306047739226</v>
      </c>
      <c r="E108" s="350">
        <f t="shared" si="99"/>
        <v>0.50341346766864925</v>
      </c>
      <c r="F108" s="26" t="str">
        <f t="shared" si="79"/>
        <v>A</v>
      </c>
      <c r="G108" s="351">
        <f>'2023-2024 исходные'!I108</f>
        <v>20219.289145052833</v>
      </c>
      <c r="H108" s="350">
        <f t="shared" si="100"/>
        <v>0.17830875390615239</v>
      </c>
      <c r="I108" s="350">
        <f t="shared" si="101"/>
        <v>0.23407396093152893</v>
      </c>
      <c r="J108" s="47" t="str">
        <f t="shared" si="82"/>
        <v>C</v>
      </c>
      <c r="K108" s="352">
        <f>'2023-2024 исходные'!L108</f>
        <v>44175.536740313801</v>
      </c>
      <c r="L108" s="353">
        <f t="shared" si="102"/>
        <v>0.15568108712149845</v>
      </c>
      <c r="M108" s="350">
        <f t="shared" si="103"/>
        <v>0.24662367207624272</v>
      </c>
      <c r="N108" s="52" t="str">
        <f t="shared" si="85"/>
        <v>C</v>
      </c>
      <c r="O108" s="354">
        <f>'2023-2024 исходные'!P108</f>
        <v>2713.9948767211017</v>
      </c>
      <c r="P108" s="350">
        <f t="shared" si="104"/>
        <v>5.2297175177656911E-2</v>
      </c>
      <c r="Q108" s="350">
        <f t="shared" si="105"/>
        <v>9.1517861772697676E-2</v>
      </c>
      <c r="R108" s="36" t="str">
        <f t="shared" si="88"/>
        <v>C</v>
      </c>
      <c r="S108" s="357">
        <f>'2023-2024 исходные'!S108</f>
        <v>601213.8206338028</v>
      </c>
      <c r="T108" s="356">
        <f t="shared" si="106"/>
        <v>0.65366824795210166</v>
      </c>
      <c r="U108" s="356">
        <f t="shared" si="107"/>
        <v>0.70231944832141757</v>
      </c>
      <c r="V108" s="52" t="str">
        <f t="shared" si="91"/>
        <v>C</v>
      </c>
      <c r="W108" s="93" t="str">
        <f t="shared" si="92"/>
        <v>C</v>
      </c>
      <c r="X108" s="105">
        <f t="shared" si="93"/>
        <v>4.2</v>
      </c>
      <c r="Y108" s="87">
        <f t="shared" si="94"/>
        <v>2</v>
      </c>
      <c r="Z108" s="87">
        <f t="shared" si="95"/>
        <v>2</v>
      </c>
      <c r="AA108" s="87">
        <f t="shared" si="96"/>
        <v>2</v>
      </c>
      <c r="AB108" s="87">
        <f t="shared" si="97"/>
        <v>2</v>
      </c>
      <c r="AC108" s="106">
        <f t="shared" si="98"/>
        <v>2.44</v>
      </c>
    </row>
    <row r="109" spans="1:29" x14ac:dyDescent="0.25">
      <c r="A109" s="378">
        <v>26</v>
      </c>
      <c r="B109" s="13">
        <v>61510</v>
      </c>
      <c r="C109" s="158" t="s">
        <v>28</v>
      </c>
      <c r="D109" s="349">
        <f>'2023-2024 исходные'!F109</f>
        <v>0.89847229797533179</v>
      </c>
      <c r="E109" s="350">
        <f t="shared" si="99"/>
        <v>0.50341346766864925</v>
      </c>
      <c r="F109" s="26" t="str">
        <f t="shared" si="79"/>
        <v>A</v>
      </c>
      <c r="G109" s="351">
        <f>'2023-2024 исходные'!I109</f>
        <v>31594.349750968457</v>
      </c>
      <c r="H109" s="350">
        <f t="shared" si="100"/>
        <v>0.27862251210491906</v>
      </c>
      <c r="I109" s="350">
        <f t="shared" si="101"/>
        <v>0.23407396093152893</v>
      </c>
      <c r="J109" s="47" t="str">
        <f t="shared" si="82"/>
        <v>B</v>
      </c>
      <c r="K109" s="352">
        <f>'2023-2024 исходные'!L109</f>
        <v>62418.453702268955</v>
      </c>
      <c r="L109" s="353">
        <f t="shared" si="102"/>
        <v>0.21997180896603008</v>
      </c>
      <c r="M109" s="350">
        <f t="shared" si="103"/>
        <v>0.24662367207624272</v>
      </c>
      <c r="N109" s="52" t="str">
        <f t="shared" si="85"/>
        <v>C</v>
      </c>
      <c r="O109" s="354">
        <f>'2023-2024 исходные'!P109</f>
        <v>3146.5074709463197</v>
      </c>
      <c r="P109" s="350">
        <f t="shared" si="104"/>
        <v>6.0631452851042315E-2</v>
      </c>
      <c r="Q109" s="350">
        <f t="shared" si="105"/>
        <v>9.1517861772697676E-2</v>
      </c>
      <c r="R109" s="36" t="str">
        <f t="shared" si="88"/>
        <v>C</v>
      </c>
      <c r="S109" s="357">
        <f>'2023-2024 исходные'!S109</f>
        <v>632197.51859813079</v>
      </c>
      <c r="T109" s="356">
        <f t="shared" si="106"/>
        <v>0.68735519736731709</v>
      </c>
      <c r="U109" s="356">
        <f t="shared" si="107"/>
        <v>0.70231944832141757</v>
      </c>
      <c r="V109" s="52" t="str">
        <f t="shared" si="91"/>
        <v>C</v>
      </c>
      <c r="W109" s="95" t="str">
        <f t="shared" si="92"/>
        <v>B</v>
      </c>
      <c r="X109" s="105">
        <f t="shared" si="93"/>
        <v>4.2</v>
      </c>
      <c r="Y109" s="87">
        <f t="shared" si="94"/>
        <v>2.5</v>
      </c>
      <c r="Z109" s="87">
        <f t="shared" si="95"/>
        <v>2</v>
      </c>
      <c r="AA109" s="87">
        <f t="shared" si="96"/>
        <v>2</v>
      </c>
      <c r="AB109" s="87">
        <f t="shared" si="97"/>
        <v>2</v>
      </c>
      <c r="AC109" s="106">
        <f t="shared" si="98"/>
        <v>2.54</v>
      </c>
    </row>
    <row r="110" spans="1:29" ht="14.25" customHeight="1" x14ac:dyDescent="0.25">
      <c r="A110" s="378">
        <v>27</v>
      </c>
      <c r="B110" s="13">
        <v>61520</v>
      </c>
      <c r="C110" s="158" t="s">
        <v>113</v>
      </c>
      <c r="D110" s="349">
        <f>'2023-2024 исходные'!F110</f>
        <v>0.85487431683740589</v>
      </c>
      <c r="E110" s="350">
        <f t="shared" si="99"/>
        <v>0.50341346766864925</v>
      </c>
      <c r="F110" s="26" t="str">
        <f t="shared" si="79"/>
        <v>A</v>
      </c>
      <c r="G110" s="351">
        <f>'2023-2024 исходные'!I110</f>
        <v>32693.426483233019</v>
      </c>
      <c r="H110" s="350">
        <f t="shared" si="100"/>
        <v>0.2883149894799355</v>
      </c>
      <c r="I110" s="350">
        <f t="shared" si="101"/>
        <v>0.23407396093152893</v>
      </c>
      <c r="J110" s="47" t="str">
        <f t="shared" si="82"/>
        <v>B</v>
      </c>
      <c r="K110" s="352">
        <f>'2023-2024 исходные'!L110</f>
        <v>64844.763035253651</v>
      </c>
      <c r="L110" s="353">
        <f t="shared" si="102"/>
        <v>0.22852247982426066</v>
      </c>
      <c r="M110" s="350">
        <f t="shared" si="103"/>
        <v>0.24662367207624272</v>
      </c>
      <c r="N110" s="52" t="str">
        <f t="shared" si="85"/>
        <v>C</v>
      </c>
      <c r="O110" s="354">
        <f>'2023-2024 исходные'!P110</f>
        <v>5044.7009415305247</v>
      </c>
      <c r="P110" s="350">
        <f t="shared" si="104"/>
        <v>9.7208587651001641E-2</v>
      </c>
      <c r="Q110" s="350">
        <f t="shared" si="105"/>
        <v>9.1517861772697676E-2</v>
      </c>
      <c r="R110" s="36" t="str">
        <f t="shared" si="88"/>
        <v>B</v>
      </c>
      <c r="S110" s="357">
        <f>'2023-2024 исходные'!S110</f>
        <v>669000.67308823531</v>
      </c>
      <c r="T110" s="356">
        <f t="shared" si="106"/>
        <v>0.72736933657871461</v>
      </c>
      <c r="U110" s="356">
        <f t="shared" si="107"/>
        <v>0.70231944832141757</v>
      </c>
      <c r="V110" s="52" t="str">
        <f t="shared" si="91"/>
        <v>B</v>
      </c>
      <c r="W110" s="97" t="str">
        <f t="shared" si="92"/>
        <v>B</v>
      </c>
      <c r="X110" s="105">
        <f t="shared" si="93"/>
        <v>4.2</v>
      </c>
      <c r="Y110" s="87">
        <f t="shared" si="94"/>
        <v>2.5</v>
      </c>
      <c r="Z110" s="87">
        <f t="shared" si="95"/>
        <v>2</v>
      </c>
      <c r="AA110" s="87">
        <f t="shared" si="96"/>
        <v>2.5</v>
      </c>
      <c r="AB110" s="87">
        <f t="shared" si="97"/>
        <v>2.5</v>
      </c>
      <c r="AC110" s="106">
        <f t="shared" si="98"/>
        <v>2.7399999999999998</v>
      </c>
    </row>
    <row r="111" spans="1:29" x14ac:dyDescent="0.25">
      <c r="A111" s="378">
        <v>28</v>
      </c>
      <c r="B111" s="13">
        <v>61540</v>
      </c>
      <c r="C111" s="158" t="s">
        <v>191</v>
      </c>
      <c r="D111" s="349">
        <f>'2023-2024 исходные'!F111</f>
        <v>0.95687012201669652</v>
      </c>
      <c r="E111" s="350">
        <f t="shared" si="99"/>
        <v>0.50341346766864925</v>
      </c>
      <c r="F111" s="26" t="str">
        <f t="shared" si="79"/>
        <v>A</v>
      </c>
      <c r="G111" s="351">
        <f>'2023-2024 исходные'!I111</f>
        <v>51176.603288797531</v>
      </c>
      <c r="H111" s="350">
        <f t="shared" si="100"/>
        <v>0.4513134114711303</v>
      </c>
      <c r="I111" s="350">
        <f t="shared" si="101"/>
        <v>0.23407396093152893</v>
      </c>
      <c r="J111" s="47" t="str">
        <f t="shared" si="82"/>
        <v>B</v>
      </c>
      <c r="K111" s="352">
        <f>'2023-2024 исходные'!L111</f>
        <v>73671.601891058584</v>
      </c>
      <c r="L111" s="353">
        <f t="shared" si="102"/>
        <v>0.25962955786603009</v>
      </c>
      <c r="M111" s="350">
        <f t="shared" si="103"/>
        <v>0.24662367207624272</v>
      </c>
      <c r="N111" s="52" t="str">
        <f t="shared" si="85"/>
        <v>B</v>
      </c>
      <c r="O111" s="354">
        <f>'2023-2024 исходные'!P111</f>
        <v>13843.066937307298</v>
      </c>
      <c r="P111" s="350">
        <f t="shared" si="104"/>
        <v>0.2667482178488968</v>
      </c>
      <c r="Q111" s="350">
        <f t="shared" si="105"/>
        <v>9.1517861772697676E-2</v>
      </c>
      <c r="R111" s="36" t="str">
        <f t="shared" si="88"/>
        <v>B</v>
      </c>
      <c r="S111" s="357">
        <f>'2023-2024 исходные'!S111</f>
        <v>609454.72843749996</v>
      </c>
      <c r="T111" s="356">
        <f t="shared" si="106"/>
        <v>0.66262815469526115</v>
      </c>
      <c r="U111" s="356">
        <f t="shared" si="107"/>
        <v>0.70231944832141757</v>
      </c>
      <c r="V111" s="52" t="str">
        <f t="shared" si="91"/>
        <v>C</v>
      </c>
      <c r="W111" s="97" t="str">
        <f t="shared" si="92"/>
        <v>B</v>
      </c>
      <c r="X111" s="105">
        <f t="shared" si="93"/>
        <v>4.2</v>
      </c>
      <c r="Y111" s="87">
        <f t="shared" si="94"/>
        <v>2.5</v>
      </c>
      <c r="Z111" s="87">
        <f t="shared" si="95"/>
        <v>2.5</v>
      </c>
      <c r="AA111" s="87">
        <f t="shared" si="96"/>
        <v>2.5</v>
      </c>
      <c r="AB111" s="87">
        <f t="shared" si="97"/>
        <v>2</v>
      </c>
      <c r="AC111" s="106">
        <f t="shared" si="98"/>
        <v>2.7399999999999998</v>
      </c>
    </row>
    <row r="112" spans="1:29" x14ac:dyDescent="0.25">
      <c r="A112" s="382">
        <v>29</v>
      </c>
      <c r="B112" s="13">
        <v>61560</v>
      </c>
      <c r="C112" s="158" t="s">
        <v>192</v>
      </c>
      <c r="D112" s="383">
        <f>'2023-2024 исходные'!F112</f>
        <v>0.98953625628964847</v>
      </c>
      <c r="E112" s="350">
        <f t="shared" si="99"/>
        <v>0.50341346766864925</v>
      </c>
      <c r="F112" s="26" t="str">
        <f t="shared" si="79"/>
        <v>A</v>
      </c>
      <c r="G112" s="351">
        <f>'2023-2024 исходные'!I112</f>
        <v>17623.755592841164</v>
      </c>
      <c r="H112" s="350">
        <f t="shared" si="100"/>
        <v>0.1554194055172794</v>
      </c>
      <c r="I112" s="350">
        <f t="shared" si="101"/>
        <v>0.23407396093152893</v>
      </c>
      <c r="J112" s="47" t="str">
        <f t="shared" si="82"/>
        <v>C</v>
      </c>
      <c r="K112" s="352">
        <f>'2023-2024 исходные'!L112</f>
        <v>35228.741837248323</v>
      </c>
      <c r="L112" s="353">
        <f t="shared" si="102"/>
        <v>0.12415126633063463</v>
      </c>
      <c r="M112" s="350">
        <f t="shared" si="103"/>
        <v>0.24662367207624272</v>
      </c>
      <c r="N112" s="52" t="str">
        <f t="shared" si="85"/>
        <v>C</v>
      </c>
      <c r="O112" s="354">
        <f>'2023-2024 исходные'!P112</f>
        <v>2196.3445190156599</v>
      </c>
      <c r="P112" s="350">
        <f t="shared" si="104"/>
        <v>4.2322340048120952E-2</v>
      </c>
      <c r="Q112" s="350">
        <f t="shared" si="105"/>
        <v>9.1517861772697676E-2</v>
      </c>
      <c r="R112" s="36" t="str">
        <f t="shared" si="88"/>
        <v>D</v>
      </c>
      <c r="S112" s="357">
        <f>'2023-2024 исходные'!S112</f>
        <v>400523.96791443852</v>
      </c>
      <c r="T112" s="356">
        <f t="shared" si="106"/>
        <v>0.43546869912846231</v>
      </c>
      <c r="U112" s="356">
        <f t="shared" si="107"/>
        <v>0.70231944832141757</v>
      </c>
      <c r="V112" s="52" t="str">
        <f t="shared" si="91"/>
        <v>C</v>
      </c>
      <c r="W112" s="97" t="str">
        <f>IF(AC112&gt;=3.5,"A",IF(AC112&gt;=2.5,"B",IF(AC112&gt;=1.5,"C","D")))</f>
        <v>C</v>
      </c>
      <c r="X112" s="105">
        <f>IF(F112="A",4.2,IF(F112="B",2.5,IF(F112="C",2,1)))</f>
        <v>4.2</v>
      </c>
      <c r="Y112" s="87">
        <f>IF(J112="A",4.2,IF(J112="B",2.5,IF(J112="C",2,1)))</f>
        <v>2</v>
      </c>
      <c r="Z112" s="87">
        <f>IF(N112="A",4.2,IF(N112="B",2.5,IF(N112="C",2,1)))</f>
        <v>2</v>
      </c>
      <c r="AA112" s="87">
        <f>IF(R112="A",4.2,IF(R112="B",2.5,IF(R112="C",2,1)))</f>
        <v>1</v>
      </c>
      <c r="AB112" s="87">
        <f>IF(V112="A",4.2,IF(V112="B",2.5,IF(V112="C",2,1)))</f>
        <v>2</v>
      </c>
      <c r="AC112" s="106">
        <f>AVERAGE(X112:AB112)</f>
        <v>2.2399999999999998</v>
      </c>
    </row>
    <row r="113" spans="1:29" ht="15.75" thickBot="1" x14ac:dyDescent="0.3">
      <c r="A113" s="384">
        <v>30</v>
      </c>
      <c r="B113" s="15">
        <v>61570</v>
      </c>
      <c r="C113" s="158" t="s">
        <v>193</v>
      </c>
      <c r="D113" s="385">
        <f>'2023-2024 исходные'!F113</f>
        <v>0.97999999866895648</v>
      </c>
      <c r="E113" s="339">
        <f t="shared" si="99"/>
        <v>0.50341346766864925</v>
      </c>
      <c r="F113" s="28" t="str">
        <f t="shared" si="79"/>
        <v>A</v>
      </c>
      <c r="G113" s="340">
        <f>'2023-2024 исходные'!I113</f>
        <v>13450.217948717949</v>
      </c>
      <c r="H113" s="339">
        <f t="shared" si="100"/>
        <v>0.11861404152226915</v>
      </c>
      <c r="I113" s="339">
        <f t="shared" si="101"/>
        <v>0.23407396093152893</v>
      </c>
      <c r="J113" s="45" t="str">
        <f t="shared" si="82"/>
        <v>C</v>
      </c>
      <c r="K113" s="341">
        <f>'2023-2024 исходные'!L113</f>
        <v>40443.410940170936</v>
      </c>
      <c r="L113" s="342">
        <f t="shared" si="102"/>
        <v>0.14252852702345206</v>
      </c>
      <c r="M113" s="339">
        <f t="shared" si="103"/>
        <v>0.24662367207624272</v>
      </c>
      <c r="N113" s="120" t="str">
        <f t="shared" si="85"/>
        <v>C</v>
      </c>
      <c r="O113" s="343">
        <f>'2023-2024 исходные'!P113</f>
        <v>2007.1153846153845</v>
      </c>
      <c r="P113" s="339">
        <f t="shared" si="104"/>
        <v>3.8675999638516506E-2</v>
      </c>
      <c r="Q113" s="339">
        <f t="shared" si="105"/>
        <v>9.1517861772697676E-2</v>
      </c>
      <c r="R113" s="43" t="str">
        <f t="shared" si="88"/>
        <v>D</v>
      </c>
      <c r="S113" s="344">
        <f>'2023-2024 исходные'!S113</f>
        <v>442229.56841666665</v>
      </c>
      <c r="T113" s="345">
        <f t="shared" si="106"/>
        <v>0.48081301071022603</v>
      </c>
      <c r="U113" s="345">
        <f t="shared" si="107"/>
        <v>0.70231944832141757</v>
      </c>
      <c r="V113" s="120" t="str">
        <f t="shared" si="91"/>
        <v>C</v>
      </c>
      <c r="W113" s="91" t="str">
        <f>IF(AC113&gt;=3.5,"A",IF(AC113&gt;=2.5,"B",IF(AC113&gt;=1.5,"C","D")))</f>
        <v>C</v>
      </c>
      <c r="X113" s="110">
        <f>IF(F113="A",4.2,IF(F113="B",2.5,IF(F113="C",2,1)))</f>
        <v>4.2</v>
      </c>
      <c r="Y113" s="111">
        <f>IF(J113="A",4.2,IF(J113="B",2.5,IF(J113="C",2,1)))</f>
        <v>2</v>
      </c>
      <c r="Z113" s="111">
        <f>IF(N113="A",4.2,IF(N113="B",2.5,IF(N113="C",2,1)))</f>
        <v>2</v>
      </c>
      <c r="AA113" s="111">
        <f>IF(R113="A",4.2,IF(R113="B",2.5,IF(R113="C",2,1)))</f>
        <v>1</v>
      </c>
      <c r="AB113" s="111">
        <f>IF(V113="A",4.2,IF(V113="B",2.5,IF(V113="C",2,1)))</f>
        <v>2</v>
      </c>
      <c r="AC113" s="112">
        <f>AVERAGE(X113:AB113)</f>
        <v>2.2399999999999998</v>
      </c>
    </row>
    <row r="114" spans="1:29" ht="15.75" thickBot="1" x14ac:dyDescent="0.3">
      <c r="A114" s="366"/>
      <c r="B114" s="62"/>
      <c r="C114" s="63" t="s">
        <v>129</v>
      </c>
      <c r="D114" s="50">
        <f>AVERAGE(D115:D123)</f>
        <v>0.52239304917621743</v>
      </c>
      <c r="E114" s="377"/>
      <c r="F114" s="146" t="str">
        <f t="shared" si="79"/>
        <v>B</v>
      </c>
      <c r="G114" s="44">
        <f>AVERAGE(G115:G123)</f>
        <v>31992.035349023747</v>
      </c>
      <c r="H114" s="139">
        <f>AVERAGE(H115:H123)</f>
        <v>0.28212959996181403</v>
      </c>
      <c r="I114" s="139"/>
      <c r="J114" s="40" t="str">
        <f t="shared" si="82"/>
        <v>B</v>
      </c>
      <c r="K114" s="44">
        <f>AVERAGE(K115:K123)</f>
        <v>73345.660671730497</v>
      </c>
      <c r="L114" s="140">
        <f>AVERAGE(L115:L123)</f>
        <v>0.25848089308214767</v>
      </c>
      <c r="M114" s="139"/>
      <c r="N114" s="40" t="str">
        <f t="shared" si="85"/>
        <v>B</v>
      </c>
      <c r="O114" s="39">
        <f>AVERAGE(O115:O123)</f>
        <v>5507.1570386928388</v>
      </c>
      <c r="P114" s="139">
        <f>AVERAGE(P115:P123)</f>
        <v>0.10611986000922075</v>
      </c>
      <c r="Q114" s="139"/>
      <c r="R114" s="35" t="str">
        <f t="shared" si="88"/>
        <v>B</v>
      </c>
      <c r="S114" s="44">
        <f>AVERAGE(S115:S123)</f>
        <v>641000.39495511237</v>
      </c>
      <c r="T114" s="139">
        <f>AVERAGE(T115:T123)</f>
        <v>0.69692610303801716</v>
      </c>
      <c r="U114" s="348"/>
      <c r="V114" s="40" t="str">
        <f t="shared" si="91"/>
        <v>C</v>
      </c>
      <c r="W114" s="92" t="str">
        <f t="shared" si="92"/>
        <v>C</v>
      </c>
      <c r="X114" s="142">
        <f t="shared" si="93"/>
        <v>2.5</v>
      </c>
      <c r="Y114" s="143">
        <f t="shared" si="94"/>
        <v>2.5</v>
      </c>
      <c r="Z114" s="143">
        <f t="shared" si="95"/>
        <v>2.5</v>
      </c>
      <c r="AA114" s="143">
        <f t="shared" si="96"/>
        <v>2.5</v>
      </c>
      <c r="AB114" s="143">
        <f t="shared" si="97"/>
        <v>2</v>
      </c>
      <c r="AC114" s="144">
        <f t="shared" si="98"/>
        <v>2.4</v>
      </c>
    </row>
    <row r="115" spans="1:29" x14ac:dyDescent="0.25">
      <c r="A115" s="386">
        <v>1</v>
      </c>
      <c r="B115" s="12">
        <v>70020</v>
      </c>
      <c r="C115" s="162" t="s">
        <v>64</v>
      </c>
      <c r="D115" s="387">
        <f>'2023-2024 исходные'!F115</f>
        <v>0.63087027927350214</v>
      </c>
      <c r="E115" s="388">
        <f t="shared" ref="E115:E123" si="108">$D$124</f>
        <v>0.50341346766864925</v>
      </c>
      <c r="F115" s="76" t="str">
        <f t="shared" si="79"/>
        <v>B</v>
      </c>
      <c r="G115" s="389">
        <f>'2023-2024 исходные'!I115</f>
        <v>28210.816240343349</v>
      </c>
      <c r="H115" s="388">
        <f t="shared" ref="H115:H123" si="109">G115/$G$125</f>
        <v>0.24878399306742419</v>
      </c>
      <c r="I115" s="388">
        <f t="shared" ref="I115:I123" si="110">$H$124</f>
        <v>0.23407396093152893</v>
      </c>
      <c r="J115" s="77" t="str">
        <f t="shared" si="82"/>
        <v>B</v>
      </c>
      <c r="K115" s="389">
        <f>'2023-2024 исходные'!L115</f>
        <v>63043.493038626613</v>
      </c>
      <c r="L115" s="390">
        <f t="shared" ref="L115:L123" si="111">K115/$K$125</f>
        <v>0.22217453949423802</v>
      </c>
      <c r="M115" s="388">
        <f t="shared" ref="M115:M123" si="112">$L$124</f>
        <v>0.24662367207624272</v>
      </c>
      <c r="N115" s="78" t="str">
        <f t="shared" si="85"/>
        <v>C</v>
      </c>
      <c r="O115" s="391">
        <f>'2023-2024 исходные'!P115</f>
        <v>4427.7014163090125</v>
      </c>
      <c r="P115" s="388">
        <f t="shared" ref="P115:P123" si="113">O115/$O$125</f>
        <v>8.5319349195981345E-2</v>
      </c>
      <c r="Q115" s="388">
        <f t="shared" ref="Q115:Q123" si="114">$P$124</f>
        <v>9.1517861772697676E-2</v>
      </c>
      <c r="R115" s="79" t="str">
        <f t="shared" si="88"/>
        <v>C</v>
      </c>
      <c r="S115" s="392">
        <f>'2023-2024 исходные'!S115</f>
        <v>724692.05970149254</v>
      </c>
      <c r="T115" s="393">
        <f t="shared" ref="T115:T123" si="115">S115/$S$125</f>
        <v>0.78791965971522204</v>
      </c>
      <c r="U115" s="393">
        <f t="shared" ref="U115:U123" si="116">$T$124</f>
        <v>0.70231944832141757</v>
      </c>
      <c r="V115" s="78" t="str">
        <f t="shared" si="91"/>
        <v>B</v>
      </c>
      <c r="W115" s="99" t="str">
        <f t="shared" si="92"/>
        <v>C</v>
      </c>
      <c r="X115" s="103">
        <f t="shared" si="93"/>
        <v>2.5</v>
      </c>
      <c r="Y115" s="88">
        <f t="shared" si="94"/>
        <v>2.5</v>
      </c>
      <c r="Z115" s="88">
        <f t="shared" si="95"/>
        <v>2</v>
      </c>
      <c r="AA115" s="88">
        <f t="shared" si="96"/>
        <v>2</v>
      </c>
      <c r="AB115" s="88">
        <f t="shared" si="97"/>
        <v>2.5</v>
      </c>
      <c r="AC115" s="104">
        <f t="shared" si="98"/>
        <v>2.2999999999999998</v>
      </c>
    </row>
    <row r="116" spans="1:29" x14ac:dyDescent="0.25">
      <c r="A116" s="394">
        <v>2</v>
      </c>
      <c r="B116" s="13">
        <v>70110</v>
      </c>
      <c r="C116" s="163" t="s">
        <v>66</v>
      </c>
      <c r="D116" s="349">
        <f>'2023-2024 исходные'!F116</f>
        <v>0.7211009741888198</v>
      </c>
      <c r="E116" s="350">
        <f t="shared" si="108"/>
        <v>0.50341346766864925</v>
      </c>
      <c r="F116" s="26" t="str">
        <f t="shared" si="79"/>
        <v>B</v>
      </c>
      <c r="G116" s="352">
        <f>'2023-2024 исходные'!I116</f>
        <v>49423.392446043166</v>
      </c>
      <c r="H116" s="350">
        <f t="shared" si="109"/>
        <v>0.43585229221695637</v>
      </c>
      <c r="I116" s="350">
        <f t="shared" si="110"/>
        <v>0.23407396093152893</v>
      </c>
      <c r="J116" s="47" t="str">
        <f t="shared" si="82"/>
        <v>B</v>
      </c>
      <c r="K116" s="352">
        <f>'2023-2024 исходные'!L116</f>
        <v>65814.637379239473</v>
      </c>
      <c r="L116" s="353">
        <f t="shared" si="111"/>
        <v>0.23194045962449636</v>
      </c>
      <c r="M116" s="350">
        <f t="shared" si="112"/>
        <v>0.24662367207624272</v>
      </c>
      <c r="N116" s="52" t="str">
        <f t="shared" si="85"/>
        <v>C</v>
      </c>
      <c r="O116" s="354">
        <f>'2023-2024 исходные'!P116</f>
        <v>2754.3598766700925</v>
      </c>
      <c r="P116" s="350">
        <f t="shared" si="113"/>
        <v>5.3074986326633301E-2</v>
      </c>
      <c r="Q116" s="350">
        <f t="shared" si="114"/>
        <v>9.1517861772697676E-2</v>
      </c>
      <c r="R116" s="36" t="str">
        <f t="shared" si="88"/>
        <v>C</v>
      </c>
      <c r="S116" s="357">
        <f>'2023-2024 исходные'!S116</f>
        <v>558532.20408450707</v>
      </c>
      <c r="T116" s="356">
        <f t="shared" si="115"/>
        <v>0.60726276532342616</v>
      </c>
      <c r="U116" s="356">
        <f t="shared" si="116"/>
        <v>0.70231944832141757</v>
      </c>
      <c r="V116" s="52" t="str">
        <f t="shared" si="91"/>
        <v>C</v>
      </c>
      <c r="W116" s="95" t="str">
        <f t="shared" si="92"/>
        <v>C</v>
      </c>
      <c r="X116" s="105">
        <f t="shared" si="93"/>
        <v>2.5</v>
      </c>
      <c r="Y116" s="87">
        <f t="shared" si="94"/>
        <v>2.5</v>
      </c>
      <c r="Z116" s="87">
        <f t="shared" si="95"/>
        <v>2</v>
      </c>
      <c r="AA116" s="87">
        <f t="shared" si="96"/>
        <v>2</v>
      </c>
      <c r="AB116" s="87">
        <f t="shared" si="97"/>
        <v>2</v>
      </c>
      <c r="AC116" s="106">
        <f t="shared" si="98"/>
        <v>2.2000000000000002</v>
      </c>
    </row>
    <row r="117" spans="1:29" x14ac:dyDescent="0.25">
      <c r="A117" s="368">
        <v>3</v>
      </c>
      <c r="B117" s="13">
        <v>70021</v>
      </c>
      <c r="C117" s="163" t="s">
        <v>65</v>
      </c>
      <c r="D117" s="349">
        <f>'2023-2024 исходные'!F117</f>
        <v>0.23072235684303752</v>
      </c>
      <c r="E117" s="350">
        <f t="shared" si="108"/>
        <v>0.50341346766864925</v>
      </c>
      <c r="F117" s="26" t="str">
        <f t="shared" si="79"/>
        <v>D</v>
      </c>
      <c r="G117" s="352">
        <f>'2023-2024 исходные'!I117</f>
        <v>30909.601095066188</v>
      </c>
      <c r="H117" s="350">
        <f t="shared" si="109"/>
        <v>0.27258388835821229</v>
      </c>
      <c r="I117" s="350">
        <f t="shared" si="110"/>
        <v>0.23407396093152893</v>
      </c>
      <c r="J117" s="47" t="str">
        <f t="shared" si="82"/>
        <v>B</v>
      </c>
      <c r="K117" s="352">
        <f>'2023-2024 исходные'!L117</f>
        <v>75230.997569193743</v>
      </c>
      <c r="L117" s="353">
        <f t="shared" si="111"/>
        <v>0.26512509753206209</v>
      </c>
      <c r="M117" s="350">
        <f t="shared" si="112"/>
        <v>0.24662367207624272</v>
      </c>
      <c r="N117" s="52" t="str">
        <f t="shared" si="85"/>
        <v>B</v>
      </c>
      <c r="O117" s="354">
        <f>'2023-2024 исходные'!P117</f>
        <v>4506.4209987966306</v>
      </c>
      <c r="P117" s="350">
        <f t="shared" si="113"/>
        <v>8.6836231866091865E-2</v>
      </c>
      <c r="Q117" s="350">
        <f t="shared" si="114"/>
        <v>9.1517861772697676E-2</v>
      </c>
      <c r="R117" s="36" t="str">
        <f t="shared" si="88"/>
        <v>C</v>
      </c>
      <c r="S117" s="357">
        <f>'2023-2024 исходные'!S117</f>
        <v>763875.58735849056</v>
      </c>
      <c r="T117" s="356">
        <f t="shared" si="115"/>
        <v>0.83052185379840404</v>
      </c>
      <c r="U117" s="356">
        <f t="shared" si="116"/>
        <v>0.70231944832141757</v>
      </c>
      <c r="V117" s="52" t="str">
        <f t="shared" si="91"/>
        <v>B</v>
      </c>
      <c r="W117" s="96" t="str">
        <f t="shared" si="92"/>
        <v>C</v>
      </c>
      <c r="X117" s="105">
        <f t="shared" si="93"/>
        <v>1</v>
      </c>
      <c r="Y117" s="87">
        <f t="shared" si="94"/>
        <v>2.5</v>
      </c>
      <c r="Z117" s="87">
        <f t="shared" si="95"/>
        <v>2.5</v>
      </c>
      <c r="AA117" s="87">
        <f t="shared" si="96"/>
        <v>2</v>
      </c>
      <c r="AB117" s="87">
        <f t="shared" si="97"/>
        <v>2.5</v>
      </c>
      <c r="AC117" s="106">
        <f t="shared" si="98"/>
        <v>2.1</v>
      </c>
    </row>
    <row r="118" spans="1:29" x14ac:dyDescent="0.25">
      <c r="A118" s="368">
        <v>4</v>
      </c>
      <c r="B118" s="13">
        <v>70040</v>
      </c>
      <c r="C118" s="163" t="s">
        <v>26</v>
      </c>
      <c r="D118" s="349">
        <f>'2023-2024 исходные'!F118</f>
        <v>0.37915929245738561</v>
      </c>
      <c r="E118" s="350">
        <f t="shared" si="108"/>
        <v>0.50341346766864925</v>
      </c>
      <c r="F118" s="145" t="str">
        <f t="shared" si="79"/>
        <v>C</v>
      </c>
      <c r="G118" s="352">
        <f>'2023-2024 исходные'!I118</f>
        <v>28911.281945169711</v>
      </c>
      <c r="H118" s="350">
        <f t="shared" si="109"/>
        <v>0.25496122145985473</v>
      </c>
      <c r="I118" s="350">
        <f t="shared" si="110"/>
        <v>0.23407396093152893</v>
      </c>
      <c r="J118" s="47" t="str">
        <f t="shared" si="82"/>
        <v>B</v>
      </c>
      <c r="K118" s="352">
        <f>'2023-2024 исходные'!L118</f>
        <v>59141.297389033942</v>
      </c>
      <c r="L118" s="353">
        <f t="shared" si="111"/>
        <v>0.20842262823936067</v>
      </c>
      <c r="M118" s="350">
        <f t="shared" si="112"/>
        <v>0.24662367207624272</v>
      </c>
      <c r="N118" s="52" t="str">
        <f t="shared" si="85"/>
        <v>C</v>
      </c>
      <c r="O118" s="354">
        <f>'2023-2024 исходные'!P118</f>
        <v>2665.7816057441255</v>
      </c>
      <c r="P118" s="350">
        <f t="shared" si="113"/>
        <v>5.1368132201268901E-2</v>
      </c>
      <c r="Q118" s="350">
        <f t="shared" si="114"/>
        <v>9.1517861772697676E-2</v>
      </c>
      <c r="R118" s="36" t="str">
        <f t="shared" si="88"/>
        <v>C</v>
      </c>
      <c r="S118" s="357">
        <f>'2023-2024 исходные'!S118</f>
        <v>435504.06033898302</v>
      </c>
      <c r="T118" s="356">
        <f t="shared" si="115"/>
        <v>0.4735007185924357</v>
      </c>
      <c r="U118" s="356">
        <f t="shared" si="116"/>
        <v>0.70231944832141757</v>
      </c>
      <c r="V118" s="52" t="str">
        <f t="shared" si="91"/>
        <v>C</v>
      </c>
      <c r="W118" s="93" t="str">
        <f t="shared" si="92"/>
        <v>C</v>
      </c>
      <c r="X118" s="105">
        <f t="shared" si="93"/>
        <v>2</v>
      </c>
      <c r="Y118" s="87">
        <f t="shared" si="94"/>
        <v>2.5</v>
      </c>
      <c r="Z118" s="87">
        <f t="shared" si="95"/>
        <v>2</v>
      </c>
      <c r="AA118" s="87">
        <f t="shared" si="96"/>
        <v>2</v>
      </c>
      <c r="AB118" s="87">
        <f t="shared" si="97"/>
        <v>2</v>
      </c>
      <c r="AC118" s="106">
        <f t="shared" si="98"/>
        <v>2.1</v>
      </c>
    </row>
    <row r="119" spans="1:29" x14ac:dyDescent="0.25">
      <c r="A119" s="368">
        <v>5</v>
      </c>
      <c r="B119" s="13">
        <v>70100</v>
      </c>
      <c r="C119" s="163" t="s">
        <v>205</v>
      </c>
      <c r="D119" s="349">
        <f>'2023-2024 исходные'!F119</f>
        <v>0.3381584913504348</v>
      </c>
      <c r="E119" s="350">
        <f t="shared" si="108"/>
        <v>0.50341346766864925</v>
      </c>
      <c r="F119" s="26" t="str">
        <f t="shared" si="79"/>
        <v>C</v>
      </c>
      <c r="G119" s="352">
        <f>'2023-2024 исходные'!I119</f>
        <v>31772.464634634638</v>
      </c>
      <c r="H119" s="350">
        <f t="shared" si="109"/>
        <v>0.28019326183458632</v>
      </c>
      <c r="I119" s="350">
        <f t="shared" si="110"/>
        <v>0.23407396093152893</v>
      </c>
      <c r="J119" s="47" t="str">
        <f t="shared" si="82"/>
        <v>B</v>
      </c>
      <c r="K119" s="352">
        <f>'2023-2024 исходные'!L119</f>
        <v>67342.654504504491</v>
      </c>
      <c r="L119" s="350">
        <f t="shared" si="111"/>
        <v>0.23732541665625637</v>
      </c>
      <c r="M119" s="350">
        <f t="shared" si="112"/>
        <v>0.24662367207624272</v>
      </c>
      <c r="N119" s="52" t="str">
        <f t="shared" si="85"/>
        <v>C</v>
      </c>
      <c r="O119" s="354">
        <f>'2023-2024 исходные'!P119</f>
        <v>4050.3354954954957</v>
      </c>
      <c r="P119" s="350">
        <f t="shared" si="113"/>
        <v>7.804771731629806E-2</v>
      </c>
      <c r="Q119" s="350">
        <f t="shared" si="114"/>
        <v>9.1517861772697676E-2</v>
      </c>
      <c r="R119" s="36" t="str">
        <f t="shared" si="88"/>
        <v>C</v>
      </c>
      <c r="S119" s="357">
        <f>'2023-2024 исходные'!S119</f>
        <v>597549.53085714276</v>
      </c>
      <c r="T119" s="356">
        <f t="shared" si="115"/>
        <v>0.64968425790381379</v>
      </c>
      <c r="U119" s="356">
        <f t="shared" si="116"/>
        <v>0.70231944832141757</v>
      </c>
      <c r="V119" s="52" t="str">
        <f t="shared" si="91"/>
        <v>C</v>
      </c>
      <c r="W119" s="93" t="str">
        <f t="shared" si="92"/>
        <v>C</v>
      </c>
      <c r="X119" s="105">
        <f t="shared" si="93"/>
        <v>2</v>
      </c>
      <c r="Y119" s="87">
        <f t="shared" si="94"/>
        <v>2.5</v>
      </c>
      <c r="Z119" s="87">
        <f t="shared" si="95"/>
        <v>2</v>
      </c>
      <c r="AA119" s="87">
        <f t="shared" si="96"/>
        <v>2</v>
      </c>
      <c r="AB119" s="87">
        <f t="shared" si="97"/>
        <v>2</v>
      </c>
      <c r="AC119" s="106">
        <f t="shared" si="98"/>
        <v>2.1</v>
      </c>
    </row>
    <row r="120" spans="1:29" x14ac:dyDescent="0.25">
      <c r="A120" s="368">
        <v>6</v>
      </c>
      <c r="B120" s="13">
        <v>70270</v>
      </c>
      <c r="C120" s="163" t="s">
        <v>239</v>
      </c>
      <c r="D120" s="349">
        <f>'2023-2024 исходные'!F120</f>
        <v>0.57039455225837687</v>
      </c>
      <c r="E120" s="350">
        <f t="shared" si="108"/>
        <v>0.50341346766864925</v>
      </c>
      <c r="F120" s="26" t="str">
        <f t="shared" si="79"/>
        <v>B</v>
      </c>
      <c r="G120" s="352">
        <f>'2023-2024 исходные'!I120</f>
        <v>22397.516254876464</v>
      </c>
      <c r="H120" s="350">
        <f t="shared" si="109"/>
        <v>0.19751798321638669</v>
      </c>
      <c r="I120" s="350">
        <f t="shared" si="110"/>
        <v>0.23407396093152893</v>
      </c>
      <c r="J120" s="47" t="str">
        <f t="shared" si="82"/>
        <v>C</v>
      </c>
      <c r="K120" s="352">
        <f>'2023-2024 исходные'!L120</f>
        <v>68168.252366710018</v>
      </c>
      <c r="L120" s="350">
        <f t="shared" si="111"/>
        <v>0.24023494492003061</v>
      </c>
      <c r="M120" s="350">
        <f t="shared" si="112"/>
        <v>0.24662367207624272</v>
      </c>
      <c r="N120" s="52" t="str">
        <f t="shared" si="85"/>
        <v>C</v>
      </c>
      <c r="O120" s="354">
        <f>'2023-2024 исходные'!P120</f>
        <v>3372.3857477243168</v>
      </c>
      <c r="P120" s="350">
        <f t="shared" si="113"/>
        <v>6.4984001896292456E-2</v>
      </c>
      <c r="Q120" s="350">
        <f t="shared" si="114"/>
        <v>9.1517861772697676E-2</v>
      </c>
      <c r="R120" s="36" t="str">
        <f t="shared" si="88"/>
        <v>C</v>
      </c>
      <c r="S120" s="357">
        <f>'2023-2024 исходные'!S120</f>
        <v>625105.12215686275</v>
      </c>
      <c r="T120" s="356">
        <f t="shared" si="115"/>
        <v>0.67964400677848802</v>
      </c>
      <c r="U120" s="356">
        <f t="shared" si="116"/>
        <v>0.70231944832141757</v>
      </c>
      <c r="V120" s="52" t="str">
        <f t="shared" si="91"/>
        <v>C</v>
      </c>
      <c r="W120" s="93" t="str">
        <f t="shared" si="92"/>
        <v>C</v>
      </c>
      <c r="X120" s="105">
        <f t="shared" si="93"/>
        <v>2.5</v>
      </c>
      <c r="Y120" s="87">
        <f t="shared" si="94"/>
        <v>2</v>
      </c>
      <c r="Z120" s="87">
        <f t="shared" si="95"/>
        <v>2</v>
      </c>
      <c r="AA120" s="87">
        <f t="shared" si="96"/>
        <v>2</v>
      </c>
      <c r="AB120" s="87">
        <f t="shared" si="97"/>
        <v>2</v>
      </c>
      <c r="AC120" s="106">
        <f t="shared" si="98"/>
        <v>2.1</v>
      </c>
    </row>
    <row r="121" spans="1:29" x14ac:dyDescent="0.25">
      <c r="A121" s="368">
        <v>7</v>
      </c>
      <c r="B121" s="13">
        <v>70510</v>
      </c>
      <c r="C121" s="163" t="s">
        <v>8</v>
      </c>
      <c r="D121" s="349">
        <f>'2023-2024 исходные'!F121</f>
        <v>0.15707777577346024</v>
      </c>
      <c r="E121" s="350">
        <f t="shared" si="108"/>
        <v>0.50341346766864925</v>
      </c>
      <c r="F121" s="26" t="str">
        <f t="shared" si="79"/>
        <v>D</v>
      </c>
      <c r="G121" s="352">
        <f>'2023-2024 исходные'!I121</f>
        <v>35312.95739348371</v>
      </c>
      <c r="H121" s="350">
        <f t="shared" si="109"/>
        <v>0.31141596444866892</v>
      </c>
      <c r="I121" s="350">
        <f t="shared" si="110"/>
        <v>0.23407396093152893</v>
      </c>
      <c r="J121" s="47" t="str">
        <f t="shared" si="82"/>
        <v>B</v>
      </c>
      <c r="K121" s="352">
        <f>'2023-2024 исходные'!L121</f>
        <v>98719.896040100255</v>
      </c>
      <c r="L121" s="350">
        <f t="shared" si="111"/>
        <v>0.34790342959248771</v>
      </c>
      <c r="M121" s="350">
        <f t="shared" si="112"/>
        <v>0.24662367207624272</v>
      </c>
      <c r="N121" s="52" t="str">
        <f t="shared" si="85"/>
        <v>B</v>
      </c>
      <c r="O121" s="354">
        <f>'2023-2024 исходные'!P121</f>
        <v>3523.3003759398498</v>
      </c>
      <c r="P121" s="350">
        <f t="shared" si="113"/>
        <v>6.7892043033862273E-2</v>
      </c>
      <c r="Q121" s="350">
        <f t="shared" si="114"/>
        <v>9.1517861772697676E-2</v>
      </c>
      <c r="R121" s="36" t="str">
        <f t="shared" si="88"/>
        <v>C</v>
      </c>
      <c r="S121" s="357">
        <f>'2023-2024 исходные'!S121</f>
        <v>714702.10257142852</v>
      </c>
      <c r="T121" s="356">
        <f t="shared" si="115"/>
        <v>0.77705810339331072</v>
      </c>
      <c r="U121" s="356">
        <f t="shared" si="116"/>
        <v>0.70231944832141757</v>
      </c>
      <c r="V121" s="52" t="str">
        <f t="shared" si="91"/>
        <v>B</v>
      </c>
      <c r="W121" s="96" t="str">
        <f t="shared" si="92"/>
        <v>C</v>
      </c>
      <c r="X121" s="105">
        <f t="shared" si="93"/>
        <v>1</v>
      </c>
      <c r="Y121" s="87">
        <f t="shared" si="94"/>
        <v>2.5</v>
      </c>
      <c r="Z121" s="87">
        <f t="shared" si="95"/>
        <v>2.5</v>
      </c>
      <c r="AA121" s="87">
        <f t="shared" si="96"/>
        <v>2</v>
      </c>
      <c r="AB121" s="87">
        <f t="shared" si="97"/>
        <v>2.5</v>
      </c>
      <c r="AC121" s="106">
        <f t="shared" si="98"/>
        <v>2.1</v>
      </c>
    </row>
    <row r="122" spans="1:29" ht="15" customHeight="1" x14ac:dyDescent="0.25">
      <c r="A122" s="368">
        <v>8</v>
      </c>
      <c r="B122" s="13">
        <v>10880</v>
      </c>
      <c r="C122" s="170" t="s">
        <v>130</v>
      </c>
      <c r="D122" s="349">
        <f>'2023-2024 исходные'!F122</f>
        <v>0.75735678306615761</v>
      </c>
      <c r="E122" s="350">
        <f t="shared" si="108"/>
        <v>0.50341346766864925</v>
      </c>
      <c r="F122" s="26" t="str">
        <f t="shared" si="79"/>
        <v>A</v>
      </c>
      <c r="G122" s="351">
        <f>'2023-2024 исходные'!I122</f>
        <v>29889.450693172901</v>
      </c>
      <c r="H122" s="350">
        <f t="shared" si="109"/>
        <v>0.26358744216005503</v>
      </c>
      <c r="I122" s="350">
        <f t="shared" si="110"/>
        <v>0.23407396093152893</v>
      </c>
      <c r="J122" s="47" t="str">
        <f t="shared" si="82"/>
        <v>B</v>
      </c>
      <c r="K122" s="352">
        <f>'2023-2024 исходные'!L122</f>
        <v>123782.01242741302</v>
      </c>
      <c r="L122" s="350">
        <f t="shared" si="111"/>
        <v>0.43622601291905894</v>
      </c>
      <c r="M122" s="350">
        <f t="shared" si="112"/>
        <v>0.24662367207624272</v>
      </c>
      <c r="N122" s="52" t="str">
        <f t="shared" si="85"/>
        <v>B</v>
      </c>
      <c r="O122" s="354">
        <f>'2023-2024 исходные'!P122</f>
        <v>21882.440206643994</v>
      </c>
      <c r="P122" s="350">
        <f t="shared" si="113"/>
        <v>0.42166247940160162</v>
      </c>
      <c r="Q122" s="350">
        <f t="shared" si="114"/>
        <v>9.1517861772697676E-2</v>
      </c>
      <c r="R122" s="36" t="str">
        <f t="shared" si="88"/>
        <v>B</v>
      </c>
      <c r="S122" s="357">
        <f>'2023-2024 исходные'!S122</f>
        <v>835717.03619377164</v>
      </c>
      <c r="T122" s="356">
        <f t="shared" si="115"/>
        <v>0.90863129236884932</v>
      </c>
      <c r="U122" s="356">
        <f t="shared" si="116"/>
        <v>0.70231944832141757</v>
      </c>
      <c r="V122" s="52" t="str">
        <f t="shared" si="91"/>
        <v>A</v>
      </c>
      <c r="W122" s="152" t="str">
        <f>IF(AC122&gt;=3.5,"A",IF(AC122&gt;=2.5,"B",IF(AC122&gt;=1.5,"C","D")))</f>
        <v>B</v>
      </c>
      <c r="X122" s="105">
        <f>IF(F122="A",4.2,IF(F122="B",2.5,IF(F122="C",2,1)))</f>
        <v>4.2</v>
      </c>
      <c r="Y122" s="87">
        <f>IF(J122="A",4.2,IF(J122="B",2.5,IF(J122="C",2,1)))</f>
        <v>2.5</v>
      </c>
      <c r="Z122" s="87">
        <f>IF(N122="A",4.2,IF(N122="B",2.5,IF(N122="C",2,1)))</f>
        <v>2.5</v>
      </c>
      <c r="AA122" s="87">
        <f>IF(R122="A",4.2,IF(R122="B",2.5,IF(R122="C",2,1)))</f>
        <v>2.5</v>
      </c>
      <c r="AB122" s="87">
        <f>IF(V122="A",4.2,IF(V122="B",2.5,IF(V122="C",2,1)))</f>
        <v>4.2</v>
      </c>
      <c r="AC122" s="106">
        <f>AVERAGE(X122:AB122)</f>
        <v>3.1799999999999997</v>
      </c>
    </row>
    <row r="123" spans="1:29" ht="15.75" thickBot="1" x14ac:dyDescent="0.3">
      <c r="A123" s="395">
        <v>9</v>
      </c>
      <c r="B123" s="171">
        <v>10890</v>
      </c>
      <c r="C123" s="169" t="s">
        <v>209</v>
      </c>
      <c r="D123" s="396">
        <f>'2023-2024 исходные'!F123</f>
        <v>0.91669693737478164</v>
      </c>
      <c r="E123" s="397">
        <f t="shared" si="108"/>
        <v>0.50341346766864925</v>
      </c>
      <c r="F123" s="51" t="str">
        <f t="shared" si="79"/>
        <v>A</v>
      </c>
      <c r="G123" s="398">
        <f>'2023-2024 исходные'!I123</f>
        <v>31100.837438423645</v>
      </c>
      <c r="H123" s="397">
        <f t="shared" si="109"/>
        <v>0.27427035289418145</v>
      </c>
      <c r="I123" s="397">
        <f t="shared" si="110"/>
        <v>0.23407396093152893</v>
      </c>
      <c r="J123" s="80" t="str">
        <f t="shared" si="82"/>
        <v>B</v>
      </c>
      <c r="K123" s="399">
        <f>'2023-2024 исходные'!L123</f>
        <v>38867.705330752993</v>
      </c>
      <c r="L123" s="400">
        <f t="shared" si="111"/>
        <v>0.13697550876133857</v>
      </c>
      <c r="M123" s="397">
        <f t="shared" si="112"/>
        <v>0.24662367207624272</v>
      </c>
      <c r="N123" s="81" t="str">
        <f t="shared" si="85"/>
        <v>C</v>
      </c>
      <c r="O123" s="401">
        <f>'2023-2024 исходные'!P123</f>
        <v>2381.6876249120342</v>
      </c>
      <c r="P123" s="397">
        <f t="shared" si="113"/>
        <v>4.5893798844957055E-2</v>
      </c>
      <c r="Q123" s="397">
        <f t="shared" si="114"/>
        <v>9.1517861772697676E-2</v>
      </c>
      <c r="R123" s="82" t="str">
        <f t="shared" si="88"/>
        <v>C</v>
      </c>
      <c r="S123" s="402">
        <f>'2023-2024 исходные'!S123</f>
        <v>513325.8513333333</v>
      </c>
      <c r="T123" s="403">
        <f t="shared" si="115"/>
        <v>0.55811226946820325</v>
      </c>
      <c r="U123" s="403">
        <f t="shared" si="116"/>
        <v>0.70231944832141757</v>
      </c>
      <c r="V123" s="81" t="str">
        <f t="shared" si="91"/>
        <v>C</v>
      </c>
      <c r="W123" s="100" t="str">
        <f t="shared" si="92"/>
        <v>B</v>
      </c>
      <c r="X123" s="107">
        <f t="shared" si="93"/>
        <v>4.2</v>
      </c>
      <c r="Y123" s="108">
        <f t="shared" si="94"/>
        <v>2.5</v>
      </c>
      <c r="Z123" s="108">
        <f t="shared" si="95"/>
        <v>2</v>
      </c>
      <c r="AA123" s="108">
        <f t="shared" si="96"/>
        <v>2</v>
      </c>
      <c r="AB123" s="108">
        <f t="shared" si="97"/>
        <v>2</v>
      </c>
      <c r="AC123" s="109">
        <f t="shared" si="98"/>
        <v>2.54</v>
      </c>
    </row>
    <row r="124" spans="1:29" ht="16.5" thickBot="1" x14ac:dyDescent="0.3">
      <c r="A124" s="75">
        <f>A15+A28+A46+A67+A82+A113+A123</f>
        <v>111</v>
      </c>
      <c r="B124" s="54"/>
      <c r="C124" s="172" t="s">
        <v>122</v>
      </c>
      <c r="D124" s="173">
        <f>AVERAGE(D7:D15,D17:D28,D30:D46,D48:D67,D69:D82,D84:D113,D115:D123)</f>
        <v>0.50341346766864925</v>
      </c>
      <c r="E124" s="29"/>
      <c r="F124" s="29"/>
      <c r="G124" s="25">
        <f>AVERAGE(G7:G15,G17:G28,G30:G46,G48:G67,G69:G82,G84:G113,G115:G123)</f>
        <v>26542.774786555696</v>
      </c>
      <c r="H124" s="84">
        <f>AVERAGE(H7:H15,H17:H28,H30:H46,H48:H67,H69:H82,H84:H113,H115:H123)</f>
        <v>0.23407396093152893</v>
      </c>
      <c r="I124" s="30"/>
      <c r="J124" s="30"/>
      <c r="K124" s="25">
        <f>AVERAGE(K7:K15,K17:K28,K30:K46,K48:K67,K69:K82,K84:K113,K115:K123)</f>
        <v>69981.095894664249</v>
      </c>
      <c r="L124" s="84">
        <f>AVERAGE(L7:L15,L17:L28,L30:L46,L48:L67,L69:L82,L84:L113,L115:L123)</f>
        <v>0.24662367207624272</v>
      </c>
      <c r="M124" s="30"/>
      <c r="N124" s="30"/>
      <c r="O124" s="25">
        <f>AVERAGE(O7:O15,O17:O28,O30:O46,O48:O67,O69:O82,O84:O113,O115:O123)</f>
        <v>4749.3771343444805</v>
      </c>
      <c r="P124" s="84">
        <f>AVERAGE(P7:P15,P17:P28,P30:P46,P48:P67,P69:P82,P84:P113,P115:P123)</f>
        <v>9.1517861772697676E-2</v>
      </c>
      <c r="Q124" s="30"/>
      <c r="R124" s="30"/>
      <c r="S124" s="33">
        <f>AVERAGE(S7:S15,S17:S28,S30:S46,S48:S67,S69:S82,S84:S113,S115:S123)</f>
        <v>645960.94449073565</v>
      </c>
      <c r="T124" s="85">
        <f>AVERAGE(T7:T15,T17:T28,T30:T46,T48:T67,T69:T82,T84:T113,T115:T123)</f>
        <v>0.70231944832141757</v>
      </c>
      <c r="U124" s="32"/>
      <c r="V124" s="32"/>
      <c r="W124" s="32"/>
      <c r="X124" s="60"/>
    </row>
    <row r="125" spans="1:29" ht="18" customHeight="1" x14ac:dyDescent="0.25">
      <c r="A125" s="1"/>
      <c r="B125" s="1"/>
      <c r="C125" s="18" t="s">
        <v>68</v>
      </c>
      <c r="D125" s="21">
        <f>MAX(D7:D15,D17:D28,D30:D46,D48:D67,D69:D82,D84:D113,D115:D123)</f>
        <v>0.98953625628964847</v>
      </c>
      <c r="E125" s="24"/>
      <c r="F125" s="24"/>
      <c r="G125" s="21">
        <f>MAX(G7:G15,G17:G28,G30:G46,G48:G67,G69:G82,G84:G113,G115:G123)</f>
        <v>113394.82051282052</v>
      </c>
      <c r="H125" s="24"/>
      <c r="I125" s="24"/>
      <c r="J125" s="24"/>
      <c r="K125" s="21">
        <f>MAX(K7:K15,K17:K28,K30:K46,K48:K67,K69:K82,K84:K113,K115:K123)</f>
        <v>283756.60497435898</v>
      </c>
      <c r="L125" s="24"/>
      <c r="M125" s="24"/>
      <c r="N125" s="24"/>
      <c r="O125" s="21">
        <f>MAX(O7:O15,O17:O28,O30:O46,O48:O67,O69:O82,O84:O113,O115:O123)</f>
        <v>51895.630452342491</v>
      </c>
      <c r="P125" s="24"/>
      <c r="Q125" s="24"/>
      <c r="R125" s="24"/>
      <c r="S125" s="21">
        <f>MAX(S7:S15,S17:S28,S30:S46,S48:S67,S69:S82,S84:S113,S115:S123)</f>
        <v>919753.74743589736</v>
      </c>
      <c r="T125" s="24"/>
      <c r="U125" s="24"/>
      <c r="V125" s="24"/>
      <c r="W125" s="24"/>
      <c r="X125" s="61"/>
    </row>
    <row r="126" spans="1:29" ht="18" customHeight="1" x14ac:dyDescent="0.25">
      <c r="A126" s="1"/>
      <c r="B126" s="1"/>
      <c r="C126" s="18" t="s">
        <v>67</v>
      </c>
      <c r="D126" s="21">
        <f>D124</f>
        <v>0.50341346766864925</v>
      </c>
      <c r="E126" s="24"/>
      <c r="F126" s="24"/>
      <c r="G126" s="21">
        <f>G124</f>
        <v>26542.774786555696</v>
      </c>
      <c r="H126" s="24"/>
      <c r="I126" s="24"/>
      <c r="J126" s="24"/>
      <c r="K126" s="21">
        <f>K124</f>
        <v>69981.095894664249</v>
      </c>
      <c r="L126" s="24"/>
      <c r="M126" s="24"/>
      <c r="N126" s="24"/>
      <c r="O126" s="21">
        <f>O124</f>
        <v>4749.3771343444805</v>
      </c>
      <c r="P126" s="24"/>
      <c r="Q126" s="24"/>
      <c r="R126" s="24"/>
      <c r="S126" s="21">
        <f>S124</f>
        <v>645960.94449073565</v>
      </c>
      <c r="T126" s="24"/>
      <c r="U126" s="24"/>
      <c r="V126" s="24"/>
      <c r="W126" s="24"/>
      <c r="X126" s="61"/>
    </row>
    <row r="127" spans="1:29" ht="15" customHeight="1" x14ac:dyDescent="0.25">
      <c r="A127" s="1"/>
      <c r="B127" s="1"/>
      <c r="C127" s="18" t="s">
        <v>69</v>
      </c>
      <c r="D127" s="20">
        <f>MIN(D7:D15,D17:D28,D30:D47,D48:D67,D69:D82,D84:D113,D115:D123)</f>
        <v>1.4333587633963966E-2</v>
      </c>
      <c r="E127" s="24"/>
      <c r="F127" s="24"/>
      <c r="G127" s="20">
        <f>MIN(G7:G15,G17:G28,G30:G46,G48:G67,G69:G82,G84:G113,G115:G123)</f>
        <v>0</v>
      </c>
      <c r="H127" s="24"/>
      <c r="I127" s="24"/>
      <c r="J127" s="24"/>
      <c r="K127" s="20">
        <f>MIN(K7:K15,K17:K28,K30:K46,K48:K67,K69:K82,K84:K113,K115:K123)</f>
        <v>0</v>
      </c>
      <c r="L127" s="24"/>
      <c r="M127" s="24"/>
      <c r="N127" s="24"/>
      <c r="O127" s="20">
        <f>MIN(O7:O15,O17:O28,O30:O46,O48:O67,O69:O82,O84:O113,O115:O123)</f>
        <v>0</v>
      </c>
      <c r="P127" s="24"/>
      <c r="Q127" s="24"/>
      <c r="R127" s="24"/>
      <c r="S127" s="20">
        <f>MIN(S7:S15,S17:S28,S30:S46,S48:S67,S69:S82,S84:S113,S115:S123)</f>
        <v>0</v>
      </c>
      <c r="T127" s="24"/>
      <c r="U127" s="24"/>
      <c r="V127" s="24"/>
      <c r="W127" s="24"/>
      <c r="X127" s="61"/>
    </row>
    <row r="128" spans="1:29" x14ac:dyDescent="0.25">
      <c r="A128" s="1"/>
      <c r="B128" s="1"/>
      <c r="C128" s="23" t="s">
        <v>75</v>
      </c>
      <c r="D128" s="116">
        <f>(D125-D124)/2+D124</f>
        <v>0.74647486197914881</v>
      </c>
      <c r="E128" s="117"/>
      <c r="F128" s="117"/>
      <c r="G128" s="116">
        <f>(G125-G124)/2+G124</f>
        <v>69968.797649688117</v>
      </c>
      <c r="H128" s="117"/>
      <c r="I128" s="117"/>
      <c r="J128" s="117"/>
      <c r="K128" s="116">
        <f>(K125-K124)/2+K124</f>
        <v>176868.85043451161</v>
      </c>
      <c r="L128" s="117"/>
      <c r="M128" s="117"/>
      <c r="N128" s="117"/>
      <c r="O128" s="116">
        <f>(O125-O124)/2+O124</f>
        <v>28322.503793343487</v>
      </c>
      <c r="P128" s="117"/>
      <c r="Q128" s="117"/>
      <c r="R128" s="117"/>
      <c r="S128" s="116">
        <f>(S125-S124)/2+S124</f>
        <v>782857.3459633165</v>
      </c>
      <c r="T128" s="24"/>
      <c r="U128" s="24"/>
      <c r="V128" s="24"/>
      <c r="W128" s="24"/>
      <c r="X128" s="61"/>
    </row>
    <row r="129" spans="3:24" x14ac:dyDescent="0.25">
      <c r="C129" s="23" t="s">
        <v>74</v>
      </c>
      <c r="D129" s="116">
        <f>(D124-D127)/2+D127</f>
        <v>0.25887352765130661</v>
      </c>
      <c r="E129" s="117"/>
      <c r="F129" s="117"/>
      <c r="G129" s="116">
        <f>(G124-G127)/2+G127</f>
        <v>13271.387393277848</v>
      </c>
      <c r="H129" s="117"/>
      <c r="I129" s="117"/>
      <c r="J129" s="117"/>
      <c r="K129" s="116">
        <f>(K124-K127)/2+K127</f>
        <v>34990.547947332125</v>
      </c>
      <c r="L129" s="117"/>
      <c r="M129" s="117"/>
      <c r="N129" s="117"/>
      <c r="O129" s="116">
        <f>(O124-O127)/2+O127</f>
        <v>2374.6885671722403</v>
      </c>
      <c r="P129" s="117"/>
      <c r="Q129" s="117"/>
      <c r="R129" s="117"/>
      <c r="S129" s="116">
        <f>(S124-S127)/2+S127</f>
        <v>322980.47224536783</v>
      </c>
      <c r="T129" s="24"/>
      <c r="U129" s="24"/>
      <c r="V129" s="24"/>
      <c r="W129" s="24"/>
      <c r="X129" s="61"/>
    </row>
    <row r="130" spans="3:24" x14ac:dyDescent="0.25">
      <c r="N130" s="19"/>
    </row>
    <row r="131" spans="3:24" x14ac:dyDescent="0.25">
      <c r="D131" s="58" t="s">
        <v>70</v>
      </c>
      <c r="E131" s="22" t="s">
        <v>105</v>
      </c>
      <c r="H131" s="34"/>
      <c r="I131" s="34"/>
      <c r="J131" s="22"/>
    </row>
    <row r="132" spans="3:24" x14ac:dyDescent="0.25">
      <c r="D132" s="57" t="s">
        <v>71</v>
      </c>
      <c r="E132" s="22" t="s">
        <v>106</v>
      </c>
      <c r="H132" s="34"/>
      <c r="I132" s="34"/>
      <c r="J132" s="22"/>
    </row>
    <row r="133" spans="3:24" x14ac:dyDescent="0.25">
      <c r="D133" s="55" t="s">
        <v>72</v>
      </c>
      <c r="E133" s="22" t="s">
        <v>107</v>
      </c>
      <c r="H133" s="34"/>
      <c r="I133" s="34"/>
      <c r="J133" s="22"/>
    </row>
    <row r="134" spans="3:24" x14ac:dyDescent="0.25">
      <c r="D134" s="56" t="s">
        <v>73</v>
      </c>
      <c r="E134" s="22" t="s">
        <v>108</v>
      </c>
      <c r="H134" s="34"/>
      <c r="I134" s="34"/>
      <c r="J134" s="22"/>
    </row>
  </sheetData>
  <mergeCells count="1">
    <mergeCell ref="X3:AC3"/>
  </mergeCells>
  <conditionalFormatting sqref="V5:W123 F5:F123 J5:J123 N5:N123 R5:R123">
    <cfRule type="cellIs" dxfId="23" priority="1" stopIfTrue="1" operator="equal">
      <formula>"D"</formula>
    </cfRule>
    <cfRule type="cellIs" dxfId="22" priority="2" stopIfTrue="1" operator="equal">
      <formula>"C"</formula>
    </cfRule>
    <cfRule type="cellIs" dxfId="21" priority="3" stopIfTrue="1" operator="equal">
      <formula>"B"</formula>
    </cfRule>
    <cfRule type="cellIs" dxfId="20" priority="4" stopIfTrue="1" operator="equal">
      <formula>"A"</formula>
    </cfRule>
  </conditionalFormatting>
  <conditionalFormatting sqref="G5:G123">
    <cfRule type="cellIs" dxfId="19" priority="73" stopIfTrue="1" operator="between">
      <formula>$G$129</formula>
      <formula>$G$127</formula>
    </cfRule>
    <cfRule type="cellIs" dxfId="18" priority="74" stopIfTrue="1" operator="between">
      <formula>$G$126</formula>
      <formula>$G$129</formula>
    </cfRule>
    <cfRule type="cellIs" dxfId="17" priority="75" stopIfTrue="1" operator="between">
      <formula>$G$128</formula>
      <formula>$G$126</formula>
    </cfRule>
    <cfRule type="cellIs" dxfId="16" priority="76" stopIfTrue="1" operator="between">
      <formula>$G$125</formula>
      <formula>$G$128</formula>
    </cfRule>
  </conditionalFormatting>
  <conditionalFormatting sqref="K5:K123">
    <cfRule type="cellIs" dxfId="15" priority="81" stopIfTrue="1" operator="between">
      <formula>$K$129</formula>
      <formula>$K$127</formula>
    </cfRule>
    <cfRule type="cellIs" dxfId="14" priority="82" stopIfTrue="1" operator="between">
      <formula>$K$126</formula>
      <formula>$K$129</formula>
    </cfRule>
    <cfRule type="cellIs" dxfId="13" priority="83" stopIfTrue="1" operator="between">
      <formula>$K$128</formula>
      <formula>$K$126</formula>
    </cfRule>
    <cfRule type="cellIs" dxfId="12" priority="84" stopIfTrue="1" operator="between">
      <formula>$K$125</formula>
      <formula>$K$128</formula>
    </cfRule>
  </conditionalFormatting>
  <conditionalFormatting sqref="O5:O123">
    <cfRule type="cellIs" dxfId="11" priority="89" stopIfTrue="1" operator="between">
      <formula>$O$129</formula>
      <formula>$O$127</formula>
    </cfRule>
    <cfRule type="cellIs" dxfId="10" priority="90" stopIfTrue="1" operator="between">
      <formula>$O$126</formula>
      <formula>$O$129</formula>
    </cfRule>
    <cfRule type="cellIs" dxfId="9" priority="91" stopIfTrue="1" operator="between">
      <formula>$O$128</formula>
      <formula>$O$126</formula>
    </cfRule>
    <cfRule type="cellIs" dxfId="8" priority="92" stopIfTrue="1" operator="between">
      <formula>$O$125</formula>
      <formula>$O$128</formula>
    </cfRule>
  </conditionalFormatting>
  <conditionalFormatting sqref="S5:S123">
    <cfRule type="cellIs" dxfId="7" priority="97" stopIfTrue="1" operator="between">
      <formula>$S$129</formula>
      <formula>$S$127</formula>
    </cfRule>
    <cfRule type="cellIs" dxfId="6" priority="98" stopIfTrue="1" operator="between">
      <formula>$S$126</formula>
      <formula>$S$129</formula>
    </cfRule>
    <cfRule type="cellIs" dxfId="5" priority="99" stopIfTrue="1" operator="between">
      <formula>$S$128</formula>
      <formula>$S$126</formula>
    </cfRule>
    <cfRule type="cellIs" dxfId="4" priority="100" stopIfTrue="1" operator="between">
      <formula>$S$125</formula>
      <formula>$S$128</formula>
    </cfRule>
  </conditionalFormatting>
  <conditionalFormatting sqref="D5:D123">
    <cfRule type="cellIs" dxfId="3" priority="65" stopIfTrue="1" operator="between">
      <formula>$D$129</formula>
      <formula>$D$127</formula>
    </cfRule>
    <cfRule type="cellIs" dxfId="2" priority="66" stopIfTrue="1" operator="between">
      <formula>$D$126</formula>
      <formula>$D$129</formula>
    </cfRule>
    <cfRule type="cellIs" dxfId="1" priority="67" stopIfTrue="1" operator="between">
      <formula>$D$128</formula>
      <formula>$D$126</formula>
    </cfRule>
    <cfRule type="cellIs" dxfId="0" priority="68" stopIfTrue="1" operator="between">
      <formula>$D$125</formula>
      <formula>$D$128</formula>
    </cfRule>
  </conditionalFormatting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Normal="100" workbookViewId="0">
      <pane xSplit="2" ySplit="4" topLeftCell="C5" activePane="bottomRight" state="frozen"/>
      <selection activeCell="J4" sqref="J4"/>
      <selection pane="topRight" activeCell="J4" sqref="J4"/>
      <selection pane="bottomLeft" activeCell="J4" sqref="J4"/>
      <selection pane="bottomRight" activeCell="B4" sqref="B4"/>
    </sheetView>
  </sheetViews>
  <sheetFormatPr defaultRowHeight="15" x14ac:dyDescent="0.25"/>
  <cols>
    <col min="1" max="1" width="4.140625" style="161" customWidth="1"/>
    <col min="2" max="2" width="30.7109375" style="161" customWidth="1"/>
    <col min="3" max="3" width="7.7109375" style="161" customWidth="1"/>
    <col min="4" max="4" width="5.7109375" style="161" customWidth="1"/>
    <col min="5" max="5" width="10.7109375" style="161" customWidth="1"/>
    <col min="6" max="6" width="5.7109375" style="161" customWidth="1"/>
    <col min="7" max="7" width="10.7109375" style="161" customWidth="1"/>
    <col min="8" max="8" width="5.7109375" style="161" customWidth="1"/>
    <col min="9" max="9" width="10.7109375" style="161" customWidth="1"/>
    <col min="10" max="10" width="5.7109375" style="161" customWidth="1"/>
    <col min="11" max="11" width="10.7109375" style="161" customWidth="1"/>
    <col min="12" max="12" width="5.7109375" style="161" customWidth="1"/>
    <col min="13" max="13" width="9.7109375" style="161" customWidth="1"/>
    <col min="14" max="16384" width="9.140625" style="161"/>
  </cols>
  <sheetData>
    <row r="1" spans="1:14" x14ac:dyDescent="0.25">
      <c r="A1" s="215" t="s">
        <v>135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4" x14ac:dyDescent="0.25">
      <c r="A2" s="204"/>
      <c r="B2" s="205" t="s">
        <v>206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4" ht="11.25" customHeight="1" thickBot="1" x14ac:dyDescent="0.3">
      <c r="A3" s="204"/>
      <c r="B3" s="206"/>
      <c r="C3" s="206"/>
      <c r="D3" s="206"/>
      <c r="E3" s="206"/>
      <c r="F3" s="206"/>
      <c r="G3" s="206"/>
      <c r="H3" s="207"/>
      <c r="I3" s="204"/>
      <c r="J3" s="204"/>
      <c r="K3" s="204"/>
      <c r="L3" s="204"/>
    </row>
    <row r="4" spans="1:14" ht="73.5" customHeight="1" thickBot="1" x14ac:dyDescent="0.3">
      <c r="A4" s="208" t="s">
        <v>30</v>
      </c>
      <c r="B4" s="209" t="s">
        <v>35</v>
      </c>
      <c r="C4" s="650" t="s">
        <v>149</v>
      </c>
      <c r="D4" s="651"/>
      <c r="E4" s="652" t="s">
        <v>152</v>
      </c>
      <c r="F4" s="653"/>
      <c r="G4" s="652" t="s">
        <v>150</v>
      </c>
      <c r="H4" s="653"/>
      <c r="I4" s="652" t="s">
        <v>151</v>
      </c>
      <c r="J4" s="653"/>
      <c r="K4" s="652" t="s">
        <v>153</v>
      </c>
      <c r="L4" s="654"/>
      <c r="M4" s="218" t="s">
        <v>143</v>
      </c>
      <c r="N4" s="214"/>
    </row>
    <row r="5" spans="1:14" ht="15" customHeight="1" thickBot="1" x14ac:dyDescent="0.3">
      <c r="A5" s="447"/>
      <c r="B5" s="448" t="s">
        <v>0</v>
      </c>
      <c r="C5" s="622"/>
      <c r="D5" s="617"/>
      <c r="E5" s="625"/>
      <c r="F5" s="617"/>
      <c r="G5" s="625"/>
      <c r="H5" s="617"/>
      <c r="I5" s="625"/>
      <c r="J5" s="617"/>
      <c r="K5" s="625"/>
      <c r="L5" s="491"/>
      <c r="M5" s="449"/>
    </row>
    <row r="6" spans="1:14" ht="15" customHeight="1" x14ac:dyDescent="0.25">
      <c r="A6" s="450">
        <v>1</v>
      </c>
      <c r="B6" s="210" t="s">
        <v>42</v>
      </c>
      <c r="C6" s="623">
        <v>0.59870774168332952</v>
      </c>
      <c r="D6" s="618">
        <v>32</v>
      </c>
      <c r="E6" s="623">
        <v>47496.224066390045</v>
      </c>
      <c r="F6" s="618">
        <v>6</v>
      </c>
      <c r="G6" s="623">
        <v>207530.28597510373</v>
      </c>
      <c r="H6" s="618">
        <v>2</v>
      </c>
      <c r="I6" s="623">
        <v>24678.35062240664</v>
      </c>
      <c r="J6" s="618">
        <v>3</v>
      </c>
      <c r="K6" s="639">
        <v>701546.04190476192</v>
      </c>
      <c r="L6" s="488">
        <v>32</v>
      </c>
      <c r="M6" s="451">
        <f t="shared" ref="M6:M14" si="0">D6+F6+H6+J6+L6</f>
        <v>75</v>
      </c>
    </row>
    <row r="7" spans="1:14" ht="15" customHeight="1" x14ac:dyDescent="0.25">
      <c r="A7" s="452">
        <v>2</v>
      </c>
      <c r="B7" s="210" t="s">
        <v>160</v>
      </c>
      <c r="C7" s="623">
        <v>0.67030638031430057</v>
      </c>
      <c r="D7" s="618">
        <v>22</v>
      </c>
      <c r="E7" s="623">
        <v>21430.495382031906</v>
      </c>
      <c r="F7" s="618">
        <v>58</v>
      </c>
      <c r="G7" s="623">
        <v>64444.629000839632</v>
      </c>
      <c r="H7" s="618">
        <v>48</v>
      </c>
      <c r="I7" s="623">
        <v>3211.2172040302266</v>
      </c>
      <c r="J7" s="618">
        <v>41</v>
      </c>
      <c r="K7" s="639">
        <v>626752.38724999991</v>
      </c>
      <c r="L7" s="489">
        <v>61</v>
      </c>
      <c r="M7" s="453">
        <f t="shared" si="0"/>
        <v>230</v>
      </c>
    </row>
    <row r="8" spans="1:14" ht="15" customHeight="1" x14ac:dyDescent="0.25">
      <c r="A8" s="452">
        <v>3</v>
      </c>
      <c r="B8" s="210" t="s">
        <v>44</v>
      </c>
      <c r="C8" s="623">
        <v>0.86182725130252413</v>
      </c>
      <c r="D8" s="618">
        <v>8</v>
      </c>
      <c r="E8" s="623">
        <v>31657.795321637426</v>
      </c>
      <c r="F8" s="618">
        <v>26</v>
      </c>
      <c r="G8" s="623">
        <v>57937.005327485378</v>
      </c>
      <c r="H8" s="618">
        <v>81</v>
      </c>
      <c r="I8" s="623">
        <v>3058.6811578947368</v>
      </c>
      <c r="J8" s="618">
        <v>57</v>
      </c>
      <c r="K8" s="639">
        <v>676031.97806451609</v>
      </c>
      <c r="L8" s="489">
        <v>43</v>
      </c>
      <c r="M8" s="453">
        <f t="shared" si="0"/>
        <v>215</v>
      </c>
    </row>
    <row r="9" spans="1:14" ht="15" customHeight="1" x14ac:dyDescent="0.25">
      <c r="A9" s="452">
        <v>4</v>
      </c>
      <c r="B9" s="445" t="s">
        <v>43</v>
      </c>
      <c r="C9" s="623">
        <v>0.56624057477449319</v>
      </c>
      <c r="D9" s="618">
        <v>42</v>
      </c>
      <c r="E9" s="623">
        <v>26437.412844036699</v>
      </c>
      <c r="F9" s="618">
        <v>41</v>
      </c>
      <c r="G9" s="623">
        <v>70751.70069724771</v>
      </c>
      <c r="H9" s="618">
        <v>27</v>
      </c>
      <c r="I9" s="623">
        <v>5485.8680061162086</v>
      </c>
      <c r="J9" s="618">
        <v>16</v>
      </c>
      <c r="K9" s="639">
        <v>752419.69605769229</v>
      </c>
      <c r="L9" s="489">
        <v>16</v>
      </c>
      <c r="M9" s="453">
        <f t="shared" si="0"/>
        <v>142</v>
      </c>
    </row>
    <row r="10" spans="1:14" ht="15" customHeight="1" x14ac:dyDescent="0.25">
      <c r="A10" s="452">
        <v>5</v>
      </c>
      <c r="B10" s="210" t="s">
        <v>207</v>
      </c>
      <c r="C10" s="624">
        <v>1.9356165296655972E-2</v>
      </c>
      <c r="D10" s="454">
        <v>110</v>
      </c>
      <c r="E10" s="624">
        <v>17256.973684210527</v>
      </c>
      <c r="F10" s="454">
        <v>94</v>
      </c>
      <c r="G10" s="624">
        <v>55363.515986842103</v>
      </c>
      <c r="H10" s="454">
        <v>91</v>
      </c>
      <c r="I10" s="624">
        <v>3155.9127960526312</v>
      </c>
      <c r="J10" s="454">
        <v>47</v>
      </c>
      <c r="K10" s="640">
        <v>549513.93517241371</v>
      </c>
      <c r="L10" s="489">
        <v>97</v>
      </c>
      <c r="M10" s="453">
        <f t="shared" si="0"/>
        <v>439</v>
      </c>
    </row>
    <row r="11" spans="1:14" ht="15" customHeight="1" x14ac:dyDescent="0.25">
      <c r="A11" s="452">
        <v>6</v>
      </c>
      <c r="B11" s="210" t="s">
        <v>161</v>
      </c>
      <c r="C11" s="623">
        <v>0.44137744836923531</v>
      </c>
      <c r="D11" s="618">
        <v>71</v>
      </c>
      <c r="E11" s="623">
        <v>25910.607329842933</v>
      </c>
      <c r="F11" s="618">
        <v>44</v>
      </c>
      <c r="G11" s="623">
        <v>62014.372816753923</v>
      </c>
      <c r="H11" s="618">
        <v>59</v>
      </c>
      <c r="I11" s="623">
        <v>3129.6449738219899</v>
      </c>
      <c r="J11" s="618">
        <v>51</v>
      </c>
      <c r="K11" s="639">
        <v>671998.74877192976</v>
      </c>
      <c r="L11" s="489">
        <v>45</v>
      </c>
      <c r="M11" s="453">
        <f t="shared" si="0"/>
        <v>270</v>
      </c>
    </row>
    <row r="12" spans="1:14" ht="15" customHeight="1" x14ac:dyDescent="0.25">
      <c r="A12" s="452">
        <v>7</v>
      </c>
      <c r="B12" s="210" t="s">
        <v>162</v>
      </c>
      <c r="C12" s="623">
        <v>0.55261754849621791</v>
      </c>
      <c r="D12" s="618">
        <v>47</v>
      </c>
      <c r="E12" s="623">
        <v>21632.34670704012</v>
      </c>
      <c r="F12" s="618">
        <v>56</v>
      </c>
      <c r="G12" s="623">
        <v>62698.152028766082</v>
      </c>
      <c r="H12" s="618">
        <v>57</v>
      </c>
      <c r="I12" s="623">
        <v>2777.1943906131719</v>
      </c>
      <c r="J12" s="618">
        <v>78</v>
      </c>
      <c r="K12" s="639">
        <v>598582.3203448276</v>
      </c>
      <c r="L12" s="489">
        <v>80</v>
      </c>
      <c r="M12" s="453">
        <f t="shared" si="0"/>
        <v>318</v>
      </c>
    </row>
    <row r="13" spans="1:14" ht="15" customHeight="1" x14ac:dyDescent="0.25">
      <c r="A13" s="452">
        <v>8</v>
      </c>
      <c r="B13" s="210" t="s">
        <v>41</v>
      </c>
      <c r="C13" s="623">
        <v>0.55678603864888299</v>
      </c>
      <c r="D13" s="618">
        <v>45</v>
      </c>
      <c r="E13" s="623">
        <v>20079.317535545022</v>
      </c>
      <c r="F13" s="618">
        <v>69</v>
      </c>
      <c r="G13" s="623">
        <v>57967.99934597157</v>
      </c>
      <c r="H13" s="618">
        <v>80</v>
      </c>
      <c r="I13" s="623">
        <v>2746.0962464454979</v>
      </c>
      <c r="J13" s="618">
        <v>83</v>
      </c>
      <c r="K13" s="639">
        <v>581559.61776119401</v>
      </c>
      <c r="L13" s="489">
        <v>89</v>
      </c>
      <c r="M13" s="453">
        <f t="shared" si="0"/>
        <v>366</v>
      </c>
    </row>
    <row r="14" spans="1:14" ht="15" customHeight="1" thickBot="1" x14ac:dyDescent="0.3">
      <c r="A14" s="455">
        <v>9</v>
      </c>
      <c r="B14" s="445" t="s">
        <v>131</v>
      </c>
      <c r="C14" s="623">
        <v>0.37213920313818893</v>
      </c>
      <c r="D14" s="618">
        <v>82</v>
      </c>
      <c r="E14" s="623">
        <v>86272.576271186437</v>
      </c>
      <c r="F14" s="618">
        <v>2</v>
      </c>
      <c r="G14" s="623">
        <v>64449.83412429379</v>
      </c>
      <c r="H14" s="618">
        <v>47</v>
      </c>
      <c r="I14" s="623">
        <v>3100.8772429378528</v>
      </c>
      <c r="J14" s="618">
        <v>54</v>
      </c>
      <c r="K14" s="639">
        <v>835492.73333333328</v>
      </c>
      <c r="L14" s="490">
        <v>5</v>
      </c>
      <c r="M14" s="456">
        <f t="shared" si="0"/>
        <v>190</v>
      </c>
    </row>
    <row r="15" spans="1:14" ht="15" customHeight="1" thickBot="1" x14ac:dyDescent="0.3">
      <c r="A15" s="457"/>
      <c r="B15" s="448" t="s">
        <v>2</v>
      </c>
      <c r="C15" s="625"/>
      <c r="D15" s="617"/>
      <c r="E15" s="625"/>
      <c r="F15" s="617"/>
      <c r="G15" s="625"/>
      <c r="H15" s="617"/>
      <c r="I15" s="625"/>
      <c r="J15" s="617"/>
      <c r="K15" s="625"/>
      <c r="L15" s="491"/>
      <c r="M15" s="449"/>
    </row>
    <row r="16" spans="1:14" ht="15" customHeight="1" x14ac:dyDescent="0.25">
      <c r="A16" s="450">
        <v>1</v>
      </c>
      <c r="B16" s="458" t="s">
        <v>45</v>
      </c>
      <c r="C16" s="624">
        <v>0.47502353919829715</v>
      </c>
      <c r="D16" s="454">
        <v>61</v>
      </c>
      <c r="E16" s="624">
        <v>26203.24297188755</v>
      </c>
      <c r="F16" s="454">
        <v>42</v>
      </c>
      <c r="G16" s="624">
        <v>70713.978825301208</v>
      </c>
      <c r="H16" s="454">
        <v>28</v>
      </c>
      <c r="I16" s="624">
        <v>3093.2607530120481</v>
      </c>
      <c r="J16" s="454">
        <v>55</v>
      </c>
      <c r="K16" s="640">
        <v>648897.20806451607</v>
      </c>
      <c r="L16" s="488">
        <v>54</v>
      </c>
      <c r="M16" s="451">
        <f t="shared" ref="M16:M27" si="1">D16+F16+H16+J16+L16</f>
        <v>240</v>
      </c>
    </row>
    <row r="17" spans="1:13" ht="15" customHeight="1" x14ac:dyDescent="0.25">
      <c r="A17" s="450">
        <v>2</v>
      </c>
      <c r="B17" s="210" t="s">
        <v>46</v>
      </c>
      <c r="C17" s="623">
        <v>0.10816438526881832</v>
      </c>
      <c r="D17" s="618">
        <v>108</v>
      </c>
      <c r="E17" s="623">
        <v>29355.068493150684</v>
      </c>
      <c r="F17" s="618">
        <v>33</v>
      </c>
      <c r="G17" s="623">
        <v>77179.695164383564</v>
      </c>
      <c r="H17" s="618">
        <v>19</v>
      </c>
      <c r="I17" s="623">
        <v>8850.3956301369853</v>
      </c>
      <c r="J17" s="618">
        <v>11</v>
      </c>
      <c r="K17" s="639">
        <v>590000.65384615387</v>
      </c>
      <c r="L17" s="489">
        <v>83</v>
      </c>
      <c r="M17" s="453">
        <f t="shared" si="1"/>
        <v>254</v>
      </c>
    </row>
    <row r="18" spans="1:13" ht="15" customHeight="1" x14ac:dyDescent="0.25">
      <c r="A18" s="450">
        <v>3</v>
      </c>
      <c r="B18" s="210" t="s">
        <v>49</v>
      </c>
      <c r="C18" s="623">
        <v>0.56605839264873614</v>
      </c>
      <c r="D18" s="618">
        <v>43</v>
      </c>
      <c r="E18" s="623">
        <v>19127.389705882353</v>
      </c>
      <c r="F18" s="618">
        <v>81</v>
      </c>
      <c r="G18" s="623">
        <v>63150.887950367651</v>
      </c>
      <c r="H18" s="618">
        <v>52</v>
      </c>
      <c r="I18" s="623">
        <v>2657.2634283088237</v>
      </c>
      <c r="J18" s="618">
        <v>89</v>
      </c>
      <c r="K18" s="639">
        <v>589502.36955882353</v>
      </c>
      <c r="L18" s="489">
        <v>84</v>
      </c>
      <c r="M18" s="453">
        <f t="shared" si="1"/>
        <v>349</v>
      </c>
    </row>
    <row r="19" spans="1:13" ht="15" customHeight="1" x14ac:dyDescent="0.25">
      <c r="A19" s="452">
        <v>4</v>
      </c>
      <c r="B19" s="459" t="s">
        <v>54</v>
      </c>
      <c r="C19" s="623">
        <v>0.67776149934144825</v>
      </c>
      <c r="D19" s="618">
        <v>19</v>
      </c>
      <c r="E19" s="623">
        <v>21121.706371191136</v>
      </c>
      <c r="F19" s="618">
        <v>60</v>
      </c>
      <c r="G19" s="623">
        <v>85065.301434903042</v>
      </c>
      <c r="H19" s="618">
        <v>13</v>
      </c>
      <c r="I19" s="623">
        <v>5978.1125983379507</v>
      </c>
      <c r="J19" s="618">
        <v>15</v>
      </c>
      <c r="K19" s="639">
        <v>757948.42200000002</v>
      </c>
      <c r="L19" s="489">
        <v>14</v>
      </c>
      <c r="M19" s="453">
        <f t="shared" si="1"/>
        <v>121</v>
      </c>
    </row>
    <row r="20" spans="1:13" ht="15" customHeight="1" x14ac:dyDescent="0.25">
      <c r="A20" s="452">
        <v>5</v>
      </c>
      <c r="B20" s="210" t="s">
        <v>47</v>
      </c>
      <c r="C20" s="623">
        <v>0.1829446551024721</v>
      </c>
      <c r="D20" s="618">
        <v>105</v>
      </c>
      <c r="E20" s="623">
        <v>31266.629986244843</v>
      </c>
      <c r="F20" s="618">
        <v>28</v>
      </c>
      <c r="G20" s="623">
        <v>60270.677345254473</v>
      </c>
      <c r="H20" s="618">
        <v>68</v>
      </c>
      <c r="I20" s="623">
        <v>0</v>
      </c>
      <c r="J20" s="618">
        <v>99</v>
      </c>
      <c r="K20" s="639">
        <v>559080.28574468079</v>
      </c>
      <c r="L20" s="489">
        <v>95</v>
      </c>
      <c r="M20" s="453">
        <f t="shared" si="1"/>
        <v>395</v>
      </c>
    </row>
    <row r="21" spans="1:13" ht="15" customHeight="1" x14ac:dyDescent="0.25">
      <c r="A21" s="452">
        <v>6</v>
      </c>
      <c r="B21" s="460" t="s">
        <v>163</v>
      </c>
      <c r="C21" s="623">
        <v>0.46810648319860065</v>
      </c>
      <c r="D21" s="618">
        <v>64</v>
      </c>
      <c r="E21" s="623">
        <v>27407.960151802657</v>
      </c>
      <c r="F21" s="618">
        <v>37</v>
      </c>
      <c r="G21" s="623">
        <v>68599.018918406073</v>
      </c>
      <c r="H21" s="618">
        <v>33</v>
      </c>
      <c r="I21" s="623">
        <v>2930.8172675521819</v>
      </c>
      <c r="J21" s="618">
        <v>68</v>
      </c>
      <c r="K21" s="639">
        <v>761897.10526315786</v>
      </c>
      <c r="L21" s="489">
        <v>12</v>
      </c>
      <c r="M21" s="453">
        <f t="shared" si="1"/>
        <v>214</v>
      </c>
    </row>
    <row r="22" spans="1:13" ht="15" customHeight="1" x14ac:dyDescent="0.25">
      <c r="A22" s="452">
        <v>7</v>
      </c>
      <c r="B22" s="210" t="s">
        <v>196</v>
      </c>
      <c r="C22" s="623">
        <v>0.47615011121738859</v>
      </c>
      <c r="D22" s="618">
        <v>59</v>
      </c>
      <c r="E22" s="623">
        <v>19294.441340782123</v>
      </c>
      <c r="F22" s="618">
        <v>77</v>
      </c>
      <c r="G22" s="623">
        <v>57260.800307262572</v>
      </c>
      <c r="H22" s="618">
        <v>84</v>
      </c>
      <c r="I22" s="623">
        <v>3050.5278677839851</v>
      </c>
      <c r="J22" s="618">
        <v>58</v>
      </c>
      <c r="K22" s="639">
        <v>641295.17241379316</v>
      </c>
      <c r="L22" s="489">
        <v>56</v>
      </c>
      <c r="M22" s="453">
        <f t="shared" si="1"/>
        <v>334</v>
      </c>
    </row>
    <row r="23" spans="1:13" ht="15" customHeight="1" x14ac:dyDescent="0.25">
      <c r="A23" s="452">
        <v>8</v>
      </c>
      <c r="B23" s="210" t="s">
        <v>48</v>
      </c>
      <c r="C23" s="623">
        <v>0.37501579287673131</v>
      </c>
      <c r="D23" s="618">
        <v>80</v>
      </c>
      <c r="E23" s="623">
        <v>45289.458333333336</v>
      </c>
      <c r="F23" s="618">
        <v>7</v>
      </c>
      <c r="G23" s="623">
        <v>183930.90941666666</v>
      </c>
      <c r="H23" s="618">
        <v>3</v>
      </c>
      <c r="I23" s="623">
        <v>14763.498958333334</v>
      </c>
      <c r="J23" s="618">
        <v>7</v>
      </c>
      <c r="K23" s="639">
        <v>663602.91487179487</v>
      </c>
      <c r="L23" s="489">
        <v>50</v>
      </c>
      <c r="M23" s="453">
        <f t="shared" si="1"/>
        <v>147</v>
      </c>
    </row>
    <row r="24" spans="1:13" ht="15" customHeight="1" x14ac:dyDescent="0.25">
      <c r="A24" s="452">
        <v>9</v>
      </c>
      <c r="B24" s="210" t="s">
        <v>232</v>
      </c>
      <c r="C24" s="623">
        <v>0.31047442729827501</v>
      </c>
      <c r="D24" s="618">
        <v>94</v>
      </c>
      <c r="E24" s="623">
        <v>24677.976060935798</v>
      </c>
      <c r="F24" s="618">
        <v>47</v>
      </c>
      <c r="G24" s="623">
        <v>62965.238356909678</v>
      </c>
      <c r="H24" s="618">
        <v>55</v>
      </c>
      <c r="I24" s="623">
        <v>0</v>
      </c>
      <c r="J24" s="618">
        <v>99</v>
      </c>
      <c r="K24" s="639">
        <v>540461.14754098363</v>
      </c>
      <c r="L24" s="489">
        <v>99</v>
      </c>
      <c r="M24" s="453">
        <f t="shared" si="1"/>
        <v>394</v>
      </c>
    </row>
    <row r="25" spans="1:13" ht="15" customHeight="1" x14ac:dyDescent="0.25">
      <c r="A25" s="452">
        <v>10</v>
      </c>
      <c r="B25" s="210" t="s">
        <v>164</v>
      </c>
      <c r="C25" s="623">
        <v>0.20535180624955174</v>
      </c>
      <c r="D25" s="618">
        <v>104</v>
      </c>
      <c r="E25" s="623">
        <v>22148.330078125</v>
      </c>
      <c r="F25" s="618">
        <v>55</v>
      </c>
      <c r="G25" s="623">
        <v>77709.407939453129</v>
      </c>
      <c r="H25" s="618">
        <v>17</v>
      </c>
      <c r="I25" s="623">
        <v>0</v>
      </c>
      <c r="J25" s="618">
        <v>99</v>
      </c>
      <c r="K25" s="639">
        <v>651197.60162162164</v>
      </c>
      <c r="L25" s="489">
        <v>53</v>
      </c>
      <c r="M25" s="453">
        <f t="shared" si="1"/>
        <v>328</v>
      </c>
    </row>
    <row r="26" spans="1:13" ht="15" customHeight="1" x14ac:dyDescent="0.25">
      <c r="A26" s="452">
        <v>11</v>
      </c>
      <c r="B26" s="210" t="s">
        <v>132</v>
      </c>
      <c r="C26" s="623">
        <v>0.25616588853782141</v>
      </c>
      <c r="D26" s="618">
        <v>100</v>
      </c>
      <c r="E26" s="623">
        <v>22985.211640211641</v>
      </c>
      <c r="F26" s="618">
        <v>51</v>
      </c>
      <c r="G26" s="623">
        <v>53966.506646825394</v>
      </c>
      <c r="H26" s="618">
        <v>97</v>
      </c>
      <c r="I26" s="623">
        <v>2294.5941005291006</v>
      </c>
      <c r="J26" s="618">
        <v>95</v>
      </c>
      <c r="K26" s="639">
        <v>614127.25609756098</v>
      </c>
      <c r="L26" s="489">
        <v>73</v>
      </c>
      <c r="M26" s="453">
        <f t="shared" si="1"/>
        <v>416</v>
      </c>
    </row>
    <row r="27" spans="1:13" ht="15" customHeight="1" thickBot="1" x14ac:dyDescent="0.3">
      <c r="A27" s="461">
        <v>12</v>
      </c>
      <c r="B27" s="462" t="s">
        <v>197</v>
      </c>
      <c r="C27" s="626">
        <v>0.55687752897596365</v>
      </c>
      <c r="D27" s="619">
        <v>44</v>
      </c>
      <c r="E27" s="626">
        <v>19342.389610389611</v>
      </c>
      <c r="F27" s="619">
        <v>76</v>
      </c>
      <c r="G27" s="626">
        <v>71837.018415584418</v>
      </c>
      <c r="H27" s="619">
        <v>24</v>
      </c>
      <c r="I27" s="626">
        <v>3474.9194415584411</v>
      </c>
      <c r="J27" s="619">
        <v>29</v>
      </c>
      <c r="K27" s="641">
        <v>738116.62341463414</v>
      </c>
      <c r="L27" s="490">
        <v>20</v>
      </c>
      <c r="M27" s="456">
        <f t="shared" si="1"/>
        <v>193</v>
      </c>
    </row>
    <row r="28" spans="1:13" ht="15" customHeight="1" thickBot="1" x14ac:dyDescent="0.3">
      <c r="A28" s="447"/>
      <c r="B28" s="448" t="s">
        <v>5</v>
      </c>
      <c r="C28" s="625"/>
      <c r="D28" s="617"/>
      <c r="E28" s="625"/>
      <c r="F28" s="617"/>
      <c r="G28" s="625"/>
      <c r="H28" s="617"/>
      <c r="I28" s="625"/>
      <c r="J28" s="617"/>
      <c r="K28" s="625"/>
      <c r="L28" s="491"/>
      <c r="M28" s="449"/>
    </row>
    <row r="29" spans="1:13" ht="15" customHeight="1" x14ac:dyDescent="0.25">
      <c r="A29" s="452">
        <v>1</v>
      </c>
      <c r="B29" s="210" t="s">
        <v>50</v>
      </c>
      <c r="C29" s="623">
        <v>0.33292132135705865</v>
      </c>
      <c r="D29" s="618">
        <v>89</v>
      </c>
      <c r="E29" s="623">
        <v>32644.769001490313</v>
      </c>
      <c r="F29" s="618">
        <v>23</v>
      </c>
      <c r="G29" s="623">
        <v>64764.320916542478</v>
      </c>
      <c r="H29" s="618">
        <v>46</v>
      </c>
      <c r="I29" s="623">
        <v>3046.5723919523098</v>
      </c>
      <c r="J29" s="618">
        <v>59</v>
      </c>
      <c r="K29" s="639">
        <v>755437.86</v>
      </c>
      <c r="L29" s="488">
        <v>15</v>
      </c>
      <c r="M29" s="451">
        <f t="shared" ref="M29:M45" si="2">D29+F29+H29+J29+L29</f>
        <v>232</v>
      </c>
    </row>
    <row r="30" spans="1:13" ht="15" customHeight="1" x14ac:dyDescent="0.25">
      <c r="A30" s="452">
        <v>2</v>
      </c>
      <c r="B30" s="210" t="s">
        <v>114</v>
      </c>
      <c r="C30" s="623">
        <v>0.61941976167089596</v>
      </c>
      <c r="D30" s="618">
        <v>31</v>
      </c>
      <c r="E30" s="623">
        <v>12246.166407465007</v>
      </c>
      <c r="F30" s="618">
        <v>108</v>
      </c>
      <c r="G30" s="623">
        <v>60727.35084758942</v>
      </c>
      <c r="H30" s="618">
        <v>66</v>
      </c>
      <c r="I30" s="623">
        <v>3298.0297278382586</v>
      </c>
      <c r="J30" s="618">
        <v>35</v>
      </c>
      <c r="K30" s="639">
        <v>493534.61290322582</v>
      </c>
      <c r="L30" s="489">
        <v>106</v>
      </c>
      <c r="M30" s="453">
        <f t="shared" si="2"/>
        <v>346</v>
      </c>
    </row>
    <row r="31" spans="1:13" ht="15" customHeight="1" x14ac:dyDescent="0.25">
      <c r="A31" s="452">
        <v>3</v>
      </c>
      <c r="B31" s="210" t="s">
        <v>51</v>
      </c>
      <c r="C31" s="623">
        <v>0.67213618642964768</v>
      </c>
      <c r="D31" s="618">
        <v>21</v>
      </c>
      <c r="E31" s="623">
        <v>21178.688858695652</v>
      </c>
      <c r="F31" s="618">
        <v>59</v>
      </c>
      <c r="G31" s="623">
        <v>55080.604809782606</v>
      </c>
      <c r="H31" s="618">
        <v>92</v>
      </c>
      <c r="I31" s="623">
        <v>2846.9895448369566</v>
      </c>
      <c r="J31" s="618">
        <v>72</v>
      </c>
      <c r="K31" s="639">
        <v>671277.04959459463</v>
      </c>
      <c r="L31" s="489">
        <v>46</v>
      </c>
      <c r="M31" s="453">
        <f t="shared" si="2"/>
        <v>290</v>
      </c>
    </row>
    <row r="32" spans="1:13" ht="15" customHeight="1" x14ac:dyDescent="0.25">
      <c r="A32" s="452">
        <v>4</v>
      </c>
      <c r="B32" s="460" t="s">
        <v>165</v>
      </c>
      <c r="C32" s="624">
        <v>0.41805515434904428</v>
      </c>
      <c r="D32" s="454">
        <v>73</v>
      </c>
      <c r="E32" s="624">
        <v>25048.779011099898</v>
      </c>
      <c r="F32" s="454">
        <v>46</v>
      </c>
      <c r="G32" s="624">
        <v>63011.715539858727</v>
      </c>
      <c r="H32" s="454">
        <v>54</v>
      </c>
      <c r="I32" s="624">
        <v>2883.4694046417762</v>
      </c>
      <c r="J32" s="454">
        <v>70</v>
      </c>
      <c r="K32" s="640">
        <v>621404.16921874997</v>
      </c>
      <c r="L32" s="489">
        <v>65</v>
      </c>
      <c r="M32" s="453">
        <f t="shared" si="2"/>
        <v>308</v>
      </c>
    </row>
    <row r="33" spans="1:13" ht="15" customHeight="1" x14ac:dyDescent="0.25">
      <c r="A33" s="452">
        <v>5</v>
      </c>
      <c r="B33" s="210" t="s">
        <v>52</v>
      </c>
      <c r="C33" s="623">
        <v>0.5041294475053677</v>
      </c>
      <c r="D33" s="618">
        <v>55</v>
      </c>
      <c r="E33" s="623">
        <v>19959.005076142133</v>
      </c>
      <c r="F33" s="618">
        <v>70</v>
      </c>
      <c r="G33" s="623">
        <v>68873.072842639594</v>
      </c>
      <c r="H33" s="618">
        <v>32</v>
      </c>
      <c r="I33" s="623">
        <v>2798.1687309644672</v>
      </c>
      <c r="J33" s="618">
        <v>75</v>
      </c>
      <c r="K33" s="639">
        <v>668722.36546875001</v>
      </c>
      <c r="L33" s="489">
        <v>48</v>
      </c>
      <c r="M33" s="453">
        <f t="shared" si="2"/>
        <v>280</v>
      </c>
    </row>
    <row r="34" spans="1:13" ht="15" customHeight="1" x14ac:dyDescent="0.25">
      <c r="A34" s="452">
        <v>6</v>
      </c>
      <c r="B34" s="210" t="s">
        <v>1</v>
      </c>
      <c r="C34" s="623">
        <v>0.47403053069594198</v>
      </c>
      <c r="D34" s="618">
        <v>62</v>
      </c>
      <c r="E34" s="623">
        <v>40594.007220216605</v>
      </c>
      <c r="F34" s="618">
        <v>11</v>
      </c>
      <c r="G34" s="623">
        <v>98777.843971119131</v>
      </c>
      <c r="H34" s="618">
        <v>11</v>
      </c>
      <c r="I34" s="623">
        <v>4558.2541696750905</v>
      </c>
      <c r="J34" s="618">
        <v>20</v>
      </c>
      <c r="K34" s="639">
        <v>715413.4163043478</v>
      </c>
      <c r="L34" s="489">
        <v>27</v>
      </c>
      <c r="M34" s="453">
        <f t="shared" si="2"/>
        <v>131</v>
      </c>
    </row>
    <row r="35" spans="1:13" ht="15" customHeight="1" x14ac:dyDescent="0.25">
      <c r="A35" s="452">
        <v>7</v>
      </c>
      <c r="B35" s="210" t="s">
        <v>198</v>
      </c>
      <c r="C35" s="623">
        <v>0.27306396650272907</v>
      </c>
      <c r="D35" s="618">
        <v>96</v>
      </c>
      <c r="E35" s="623">
        <v>18785.580192165558</v>
      </c>
      <c r="F35" s="618">
        <v>86</v>
      </c>
      <c r="G35" s="623">
        <v>51113.165572801183</v>
      </c>
      <c r="H35" s="618">
        <v>101</v>
      </c>
      <c r="I35" s="623">
        <v>2576.8649519586102</v>
      </c>
      <c r="J35" s="618">
        <v>90</v>
      </c>
      <c r="K35" s="639">
        <v>809288.76789473696</v>
      </c>
      <c r="L35" s="489">
        <v>9</v>
      </c>
      <c r="M35" s="453">
        <f t="shared" si="2"/>
        <v>382</v>
      </c>
    </row>
    <row r="36" spans="1:13" ht="15" customHeight="1" x14ac:dyDescent="0.25">
      <c r="A36" s="452">
        <v>8</v>
      </c>
      <c r="B36" s="210" t="s">
        <v>6</v>
      </c>
      <c r="C36" s="623">
        <v>0.52391240279804407</v>
      </c>
      <c r="D36" s="618">
        <v>52</v>
      </c>
      <c r="E36" s="623">
        <v>18584.172876304023</v>
      </c>
      <c r="F36" s="618">
        <v>87</v>
      </c>
      <c r="G36" s="623">
        <v>65657.817675111772</v>
      </c>
      <c r="H36" s="618">
        <v>41</v>
      </c>
      <c r="I36" s="623">
        <v>3160.2196572280172</v>
      </c>
      <c r="J36" s="618">
        <v>45</v>
      </c>
      <c r="K36" s="639">
        <v>672373.15578947368</v>
      </c>
      <c r="L36" s="489">
        <v>44</v>
      </c>
      <c r="M36" s="453">
        <f t="shared" si="2"/>
        <v>269</v>
      </c>
    </row>
    <row r="37" spans="1:13" ht="15" customHeight="1" x14ac:dyDescent="0.25">
      <c r="A37" s="463">
        <v>9</v>
      </c>
      <c r="B37" s="210" t="s">
        <v>7</v>
      </c>
      <c r="C37" s="623">
        <v>0.59868737440513842</v>
      </c>
      <c r="D37" s="618">
        <v>33</v>
      </c>
      <c r="E37" s="623">
        <v>17468.30583058306</v>
      </c>
      <c r="F37" s="618">
        <v>93</v>
      </c>
      <c r="G37" s="623">
        <v>66502.217997799773</v>
      </c>
      <c r="H37" s="618">
        <v>37</v>
      </c>
      <c r="I37" s="623">
        <v>0</v>
      </c>
      <c r="J37" s="618">
        <v>99</v>
      </c>
      <c r="K37" s="639">
        <v>702147.3427777777</v>
      </c>
      <c r="L37" s="489">
        <v>31</v>
      </c>
      <c r="M37" s="453">
        <f t="shared" si="2"/>
        <v>293</v>
      </c>
    </row>
    <row r="38" spans="1:13" ht="15" customHeight="1" x14ac:dyDescent="0.25">
      <c r="A38" s="464">
        <v>10</v>
      </c>
      <c r="B38" s="210" t="s">
        <v>199</v>
      </c>
      <c r="C38" s="623">
        <v>0.37169141242202713</v>
      </c>
      <c r="D38" s="618">
        <v>83</v>
      </c>
      <c r="E38" s="623">
        <v>37975.179640718561</v>
      </c>
      <c r="F38" s="618">
        <v>17</v>
      </c>
      <c r="G38" s="623">
        <v>69950.650209580839</v>
      </c>
      <c r="H38" s="618">
        <v>31</v>
      </c>
      <c r="I38" s="623">
        <v>2403.6541916167666</v>
      </c>
      <c r="J38" s="618">
        <v>93</v>
      </c>
      <c r="K38" s="639">
        <v>692028.18391304347</v>
      </c>
      <c r="L38" s="489">
        <v>37</v>
      </c>
      <c r="M38" s="453">
        <f t="shared" si="2"/>
        <v>261</v>
      </c>
    </row>
    <row r="39" spans="1:13" ht="15" customHeight="1" x14ac:dyDescent="0.25">
      <c r="A39" s="464">
        <v>11</v>
      </c>
      <c r="B39" s="210" t="s">
        <v>166</v>
      </c>
      <c r="C39" s="623">
        <v>0.48827344300397379</v>
      </c>
      <c r="D39" s="618">
        <v>58</v>
      </c>
      <c r="E39" s="623">
        <v>16370.374298190893</v>
      </c>
      <c r="F39" s="618">
        <v>98</v>
      </c>
      <c r="G39" s="623">
        <v>59338.416793512166</v>
      </c>
      <c r="H39" s="618">
        <v>75</v>
      </c>
      <c r="I39" s="623">
        <v>0</v>
      </c>
      <c r="J39" s="618">
        <v>99</v>
      </c>
      <c r="K39" s="639">
        <v>582107.22727272729</v>
      </c>
      <c r="L39" s="489">
        <v>88</v>
      </c>
      <c r="M39" s="453">
        <f t="shared" si="2"/>
        <v>418</v>
      </c>
    </row>
    <row r="40" spans="1:13" ht="15" customHeight="1" x14ac:dyDescent="0.25">
      <c r="A40" s="464">
        <v>12</v>
      </c>
      <c r="B40" s="210" t="s">
        <v>11</v>
      </c>
      <c r="C40" s="623">
        <v>0.46475785099020428</v>
      </c>
      <c r="D40" s="618">
        <v>65</v>
      </c>
      <c r="E40" s="623">
        <v>20261.123046875</v>
      </c>
      <c r="F40" s="618">
        <v>67</v>
      </c>
      <c r="G40" s="623">
        <v>55019.004960937498</v>
      </c>
      <c r="H40" s="618">
        <v>93</v>
      </c>
      <c r="I40" s="623">
        <v>0</v>
      </c>
      <c r="J40" s="618">
        <v>99</v>
      </c>
      <c r="K40" s="639">
        <v>604269.25925925921</v>
      </c>
      <c r="L40" s="489">
        <v>77</v>
      </c>
      <c r="M40" s="453">
        <f t="shared" si="2"/>
        <v>401</v>
      </c>
    </row>
    <row r="41" spans="1:13" ht="15" customHeight="1" x14ac:dyDescent="0.25">
      <c r="A41" s="464">
        <v>13</v>
      </c>
      <c r="B41" s="210" t="s">
        <v>200</v>
      </c>
      <c r="C41" s="623">
        <v>0.46182921252601694</v>
      </c>
      <c r="D41" s="618">
        <v>68</v>
      </c>
      <c r="E41" s="623">
        <v>19515.485661424605</v>
      </c>
      <c r="F41" s="618">
        <v>73</v>
      </c>
      <c r="G41" s="623">
        <v>66312.076697502314</v>
      </c>
      <c r="H41" s="618">
        <v>38</v>
      </c>
      <c r="I41" s="623">
        <v>0</v>
      </c>
      <c r="J41" s="618">
        <v>99</v>
      </c>
      <c r="K41" s="639">
        <v>625131.98507462686</v>
      </c>
      <c r="L41" s="489">
        <v>62</v>
      </c>
      <c r="M41" s="453">
        <f t="shared" si="2"/>
        <v>340</v>
      </c>
    </row>
    <row r="42" spans="1:13" ht="15" customHeight="1" x14ac:dyDescent="0.25">
      <c r="A42" s="464">
        <v>14</v>
      </c>
      <c r="B42" s="210" t="s">
        <v>12</v>
      </c>
      <c r="C42" s="623">
        <v>0.37878904332945207</v>
      </c>
      <c r="D42" s="618">
        <v>79</v>
      </c>
      <c r="E42" s="623">
        <v>23074.486552567236</v>
      </c>
      <c r="F42" s="618">
        <v>49</v>
      </c>
      <c r="G42" s="623">
        <v>60027.916992665036</v>
      </c>
      <c r="H42" s="618">
        <v>72</v>
      </c>
      <c r="I42" s="623">
        <v>2812.8197799511004</v>
      </c>
      <c r="J42" s="618">
        <v>74</v>
      </c>
      <c r="K42" s="639">
        <v>661820.6333333333</v>
      </c>
      <c r="L42" s="489">
        <v>51</v>
      </c>
      <c r="M42" s="453">
        <f t="shared" si="2"/>
        <v>325</v>
      </c>
    </row>
    <row r="43" spans="1:13" ht="15" customHeight="1" x14ac:dyDescent="0.25">
      <c r="A43" s="464">
        <v>15</v>
      </c>
      <c r="B43" s="210" t="s">
        <v>167</v>
      </c>
      <c r="C43" s="623">
        <v>0.59473261330218818</v>
      </c>
      <c r="D43" s="618">
        <v>35</v>
      </c>
      <c r="E43" s="623">
        <v>16479.12985274431</v>
      </c>
      <c r="F43" s="618">
        <v>97</v>
      </c>
      <c r="G43" s="623">
        <v>66208.64725568943</v>
      </c>
      <c r="H43" s="618">
        <v>39</v>
      </c>
      <c r="I43" s="623">
        <v>0</v>
      </c>
      <c r="J43" s="618">
        <v>99</v>
      </c>
      <c r="K43" s="639">
        <v>617244.42562500003</v>
      </c>
      <c r="L43" s="489">
        <v>70</v>
      </c>
      <c r="M43" s="453">
        <f t="shared" si="2"/>
        <v>340</v>
      </c>
    </row>
    <row r="44" spans="1:13" ht="15" customHeight="1" x14ac:dyDescent="0.25">
      <c r="A44" s="464">
        <v>16</v>
      </c>
      <c r="B44" s="210" t="s">
        <v>3</v>
      </c>
      <c r="C44" s="623">
        <v>0.44296257825414648</v>
      </c>
      <c r="D44" s="618">
        <v>70</v>
      </c>
      <c r="E44" s="623">
        <v>19598.788617886177</v>
      </c>
      <c r="F44" s="618">
        <v>72</v>
      </c>
      <c r="G44" s="623">
        <v>57419.698414634142</v>
      </c>
      <c r="H44" s="618">
        <v>83</v>
      </c>
      <c r="I44" s="623">
        <v>2784.9430000000002</v>
      </c>
      <c r="J44" s="618">
        <v>76</v>
      </c>
      <c r="K44" s="639">
        <v>646854.93869565218</v>
      </c>
      <c r="L44" s="489">
        <v>55</v>
      </c>
      <c r="M44" s="453">
        <f t="shared" si="2"/>
        <v>356</v>
      </c>
    </row>
    <row r="45" spans="1:13" ht="15" customHeight="1" thickBot="1" x14ac:dyDescent="0.3">
      <c r="A45" s="452">
        <v>17</v>
      </c>
      <c r="B45" s="445" t="s">
        <v>53</v>
      </c>
      <c r="C45" s="626">
        <v>0.63909606625839066</v>
      </c>
      <c r="D45" s="619">
        <v>26</v>
      </c>
      <c r="E45" s="626">
        <v>18955.846953937595</v>
      </c>
      <c r="F45" s="619">
        <v>83</v>
      </c>
      <c r="G45" s="626">
        <v>121582.62098811292</v>
      </c>
      <c r="H45" s="619">
        <v>7</v>
      </c>
      <c r="I45" s="626">
        <v>14462.140594353641</v>
      </c>
      <c r="J45" s="619">
        <v>8</v>
      </c>
      <c r="K45" s="641">
        <v>761494.79081300809</v>
      </c>
      <c r="L45" s="490">
        <v>13</v>
      </c>
      <c r="M45" s="456">
        <f t="shared" si="2"/>
        <v>137</v>
      </c>
    </row>
    <row r="46" spans="1:13" ht="15" customHeight="1" thickBot="1" x14ac:dyDescent="0.3">
      <c r="A46" s="465"/>
      <c r="B46" s="466" t="s">
        <v>13</v>
      </c>
      <c r="C46" s="625"/>
      <c r="D46" s="617"/>
      <c r="E46" s="625"/>
      <c r="F46" s="617"/>
      <c r="G46" s="625"/>
      <c r="H46" s="617"/>
      <c r="I46" s="625"/>
      <c r="J46" s="617"/>
      <c r="K46" s="625"/>
      <c r="L46" s="491"/>
      <c r="M46" s="449"/>
    </row>
    <row r="47" spans="1:13" ht="15" customHeight="1" x14ac:dyDescent="0.25">
      <c r="A47" s="467">
        <v>1</v>
      </c>
      <c r="B47" s="444" t="s">
        <v>55</v>
      </c>
      <c r="C47" s="624">
        <v>0.48918047198210074</v>
      </c>
      <c r="D47" s="454">
        <v>56</v>
      </c>
      <c r="E47" s="624">
        <v>41804.504065040652</v>
      </c>
      <c r="F47" s="454">
        <v>9</v>
      </c>
      <c r="G47" s="624">
        <v>100584.09517073171</v>
      </c>
      <c r="H47" s="454">
        <v>10</v>
      </c>
      <c r="I47" s="636">
        <v>0</v>
      </c>
      <c r="J47" s="454">
        <v>99</v>
      </c>
      <c r="K47" s="640">
        <v>729964.08695652173</v>
      </c>
      <c r="L47" s="488">
        <v>21</v>
      </c>
      <c r="M47" s="451">
        <f t="shared" ref="M47:M66" si="3">D47+F47+H47+J47+L47</f>
        <v>195</v>
      </c>
    </row>
    <row r="48" spans="1:13" ht="15" customHeight="1" x14ac:dyDescent="0.25">
      <c r="A48" s="467">
        <v>2</v>
      </c>
      <c r="B48" s="210" t="s">
        <v>168</v>
      </c>
      <c r="C48" s="623">
        <v>0.2354685064087462</v>
      </c>
      <c r="D48" s="618">
        <v>102</v>
      </c>
      <c r="E48" s="623">
        <v>16182.934131736527</v>
      </c>
      <c r="F48" s="618">
        <v>99</v>
      </c>
      <c r="G48" s="623">
        <v>59896.576197604787</v>
      </c>
      <c r="H48" s="618">
        <v>73</v>
      </c>
      <c r="I48" s="623">
        <v>3213.1913473053892</v>
      </c>
      <c r="J48" s="618">
        <v>40</v>
      </c>
      <c r="K48" s="639">
        <v>617512.26190476189</v>
      </c>
      <c r="L48" s="489">
        <v>69</v>
      </c>
      <c r="M48" s="453">
        <f t="shared" si="3"/>
        <v>383</v>
      </c>
    </row>
    <row r="49" spans="1:13" ht="15" customHeight="1" x14ac:dyDescent="0.25">
      <c r="A49" s="467">
        <v>3</v>
      </c>
      <c r="B49" s="210" t="s">
        <v>59</v>
      </c>
      <c r="C49" s="623">
        <v>0.71235761140954679</v>
      </c>
      <c r="D49" s="618">
        <v>15</v>
      </c>
      <c r="E49" s="623">
        <v>39740.099540636038</v>
      </c>
      <c r="F49" s="618">
        <v>12</v>
      </c>
      <c r="G49" s="623">
        <v>70318.108616860161</v>
      </c>
      <c r="H49" s="618">
        <v>29</v>
      </c>
      <c r="I49" s="623">
        <v>4697.8816607773852</v>
      </c>
      <c r="J49" s="618">
        <v>19</v>
      </c>
      <c r="K49" s="639">
        <v>615384.4044117647</v>
      </c>
      <c r="L49" s="489">
        <v>72</v>
      </c>
      <c r="M49" s="453">
        <f t="shared" si="3"/>
        <v>147</v>
      </c>
    </row>
    <row r="50" spans="1:13" ht="15" customHeight="1" x14ac:dyDescent="0.25">
      <c r="A50" s="468">
        <v>4</v>
      </c>
      <c r="B50" s="210" t="s">
        <v>56</v>
      </c>
      <c r="C50" s="624">
        <v>0.63347994802997831</v>
      </c>
      <c r="D50" s="454">
        <v>27</v>
      </c>
      <c r="E50" s="623">
        <v>21020.713765477056</v>
      </c>
      <c r="F50" s="618">
        <v>63</v>
      </c>
      <c r="G50" s="623">
        <v>53070.815112891483</v>
      </c>
      <c r="H50" s="618">
        <v>100</v>
      </c>
      <c r="I50" s="623">
        <v>2699.2002913328479</v>
      </c>
      <c r="J50" s="618">
        <v>85</v>
      </c>
      <c r="K50" s="639">
        <v>628004.73739999998</v>
      </c>
      <c r="L50" s="489">
        <v>60</v>
      </c>
      <c r="M50" s="453">
        <f t="shared" si="3"/>
        <v>335</v>
      </c>
    </row>
    <row r="51" spans="1:13" ht="15" customHeight="1" x14ac:dyDescent="0.25">
      <c r="A51" s="468">
        <v>5</v>
      </c>
      <c r="B51" s="210" t="s">
        <v>57</v>
      </c>
      <c r="C51" s="623">
        <v>0.14421641629205048</v>
      </c>
      <c r="D51" s="618">
        <v>107</v>
      </c>
      <c r="E51" s="623">
        <v>14902.689271054494</v>
      </c>
      <c r="F51" s="618">
        <v>105</v>
      </c>
      <c r="G51" s="623">
        <v>54871.09124557679</v>
      </c>
      <c r="H51" s="618">
        <v>94</v>
      </c>
      <c r="I51" s="623">
        <v>3161.1731564048123</v>
      </c>
      <c r="J51" s="618">
        <v>44</v>
      </c>
      <c r="K51" s="639">
        <v>623512.43209876539</v>
      </c>
      <c r="L51" s="489">
        <v>64</v>
      </c>
      <c r="M51" s="453">
        <f t="shared" si="3"/>
        <v>414</v>
      </c>
    </row>
    <row r="52" spans="1:13" ht="15" customHeight="1" x14ac:dyDescent="0.25">
      <c r="A52" s="468">
        <v>6</v>
      </c>
      <c r="B52" s="210" t="s">
        <v>58</v>
      </c>
      <c r="C52" s="623">
        <v>0.35651554911687844</v>
      </c>
      <c r="D52" s="618">
        <v>86</v>
      </c>
      <c r="E52" s="623">
        <v>37643.131504257333</v>
      </c>
      <c r="F52" s="618">
        <v>18</v>
      </c>
      <c r="G52" s="623">
        <v>133993.67773888365</v>
      </c>
      <c r="H52" s="618">
        <v>4</v>
      </c>
      <c r="I52" s="623">
        <v>16608.986045411541</v>
      </c>
      <c r="J52" s="618">
        <v>6</v>
      </c>
      <c r="K52" s="639">
        <v>684881.85360655736</v>
      </c>
      <c r="L52" s="489">
        <v>38</v>
      </c>
      <c r="M52" s="453">
        <f t="shared" si="3"/>
        <v>152</v>
      </c>
    </row>
    <row r="53" spans="1:13" ht="15" customHeight="1" x14ac:dyDescent="0.25">
      <c r="A53" s="468">
        <v>7</v>
      </c>
      <c r="B53" s="210" t="s">
        <v>169</v>
      </c>
      <c r="C53" s="623">
        <v>0.62300245957240841</v>
      </c>
      <c r="D53" s="618">
        <v>30</v>
      </c>
      <c r="E53" s="623">
        <v>113394.82051282052</v>
      </c>
      <c r="F53" s="618">
        <v>1</v>
      </c>
      <c r="G53" s="623">
        <v>283756.60497435898</v>
      </c>
      <c r="H53" s="618">
        <v>1</v>
      </c>
      <c r="I53" s="623">
        <v>39825.364153846152</v>
      </c>
      <c r="J53" s="618">
        <v>2</v>
      </c>
      <c r="K53" s="639">
        <v>851257.272</v>
      </c>
      <c r="L53" s="489">
        <v>2</v>
      </c>
      <c r="M53" s="453">
        <f t="shared" si="3"/>
        <v>36</v>
      </c>
    </row>
    <row r="54" spans="1:13" ht="15" customHeight="1" x14ac:dyDescent="0.25">
      <c r="A54" s="468">
        <v>8</v>
      </c>
      <c r="B54" s="210" t="s">
        <v>170</v>
      </c>
      <c r="C54" s="623">
        <v>0.39282578327368145</v>
      </c>
      <c r="D54" s="618">
        <v>75</v>
      </c>
      <c r="E54" s="623">
        <v>14925.575471698114</v>
      </c>
      <c r="F54" s="618">
        <v>104</v>
      </c>
      <c r="G54" s="623">
        <v>50213.238849056601</v>
      </c>
      <c r="H54" s="618">
        <v>103</v>
      </c>
      <c r="I54" s="623">
        <v>3018.6363962264149</v>
      </c>
      <c r="J54" s="618">
        <v>62</v>
      </c>
      <c r="K54" s="639">
        <v>678352.72549019603</v>
      </c>
      <c r="L54" s="489">
        <v>41</v>
      </c>
      <c r="M54" s="453">
        <f t="shared" si="3"/>
        <v>385</v>
      </c>
    </row>
    <row r="55" spans="1:13" ht="15" customHeight="1" x14ac:dyDescent="0.25">
      <c r="A55" s="468">
        <v>9</v>
      </c>
      <c r="B55" s="210" t="s">
        <v>15</v>
      </c>
      <c r="C55" s="623">
        <v>0.24825917221275903</v>
      </c>
      <c r="D55" s="618">
        <v>101</v>
      </c>
      <c r="E55" s="623">
        <v>19012.983114446528</v>
      </c>
      <c r="F55" s="618">
        <v>82</v>
      </c>
      <c r="G55" s="623">
        <v>75349.028686679172</v>
      </c>
      <c r="H55" s="618">
        <v>20</v>
      </c>
      <c r="I55" s="623">
        <v>2770.2600562851785</v>
      </c>
      <c r="J55" s="618">
        <v>79</v>
      </c>
      <c r="K55" s="639">
        <v>578192.31111111108</v>
      </c>
      <c r="L55" s="489">
        <v>90</v>
      </c>
      <c r="M55" s="453">
        <f t="shared" si="3"/>
        <v>372</v>
      </c>
    </row>
    <row r="56" spans="1:13" ht="15" customHeight="1" x14ac:dyDescent="0.25">
      <c r="A56" s="468">
        <v>10</v>
      </c>
      <c r="B56" s="210" t="s">
        <v>16</v>
      </c>
      <c r="C56" s="623">
        <v>0.41802260219084114</v>
      </c>
      <c r="D56" s="618">
        <v>74</v>
      </c>
      <c r="E56" s="623">
        <v>15975.261780104713</v>
      </c>
      <c r="F56" s="618">
        <v>101</v>
      </c>
      <c r="G56" s="623">
        <v>61194.386937172771</v>
      </c>
      <c r="H56" s="618">
        <v>64</v>
      </c>
      <c r="I56" s="623">
        <v>2098.5574083769634</v>
      </c>
      <c r="J56" s="618">
        <v>97</v>
      </c>
      <c r="K56" s="639">
        <v>482958.93333333335</v>
      </c>
      <c r="L56" s="489">
        <v>107</v>
      </c>
      <c r="M56" s="453">
        <f t="shared" si="3"/>
        <v>443</v>
      </c>
    </row>
    <row r="57" spans="1:13" ht="15" customHeight="1" x14ac:dyDescent="0.25">
      <c r="A57" s="468">
        <v>11</v>
      </c>
      <c r="B57" s="210" t="s">
        <v>17</v>
      </c>
      <c r="C57" s="623">
        <v>3.2905853379980192E-2</v>
      </c>
      <c r="D57" s="618">
        <v>109</v>
      </c>
      <c r="E57" s="623">
        <v>15916.526655896607</v>
      </c>
      <c r="F57" s="618">
        <v>102</v>
      </c>
      <c r="G57" s="623">
        <v>57202.445654281095</v>
      </c>
      <c r="H57" s="618">
        <v>85</v>
      </c>
      <c r="I57" s="623">
        <v>51895.630452342491</v>
      </c>
      <c r="J57" s="618">
        <v>1</v>
      </c>
      <c r="K57" s="639">
        <v>528840.75558139535</v>
      </c>
      <c r="L57" s="489">
        <v>102</v>
      </c>
      <c r="M57" s="453">
        <f t="shared" si="3"/>
        <v>399</v>
      </c>
    </row>
    <row r="58" spans="1:13" ht="15" customHeight="1" x14ac:dyDescent="0.25">
      <c r="A58" s="468">
        <v>12</v>
      </c>
      <c r="B58" s="210" t="s">
        <v>18</v>
      </c>
      <c r="C58" s="623">
        <v>0.46340270659070881</v>
      </c>
      <c r="D58" s="618">
        <v>66</v>
      </c>
      <c r="E58" s="623">
        <v>44631.980198019803</v>
      </c>
      <c r="F58" s="618">
        <v>8</v>
      </c>
      <c r="G58" s="623">
        <v>115191.86663366336</v>
      </c>
      <c r="H58" s="618">
        <v>8</v>
      </c>
      <c r="I58" s="623">
        <v>6819.9047920792082</v>
      </c>
      <c r="J58" s="618">
        <v>13</v>
      </c>
      <c r="K58" s="639">
        <v>831938.65909090906</v>
      </c>
      <c r="L58" s="489">
        <v>6</v>
      </c>
      <c r="M58" s="453">
        <f t="shared" si="3"/>
        <v>101</v>
      </c>
    </row>
    <row r="59" spans="1:13" ht="15" customHeight="1" x14ac:dyDescent="0.25">
      <c r="A59" s="468">
        <v>13</v>
      </c>
      <c r="B59" s="210" t="s">
        <v>171</v>
      </c>
      <c r="C59" s="623">
        <v>0.30301658541662196</v>
      </c>
      <c r="D59" s="618">
        <v>95</v>
      </c>
      <c r="E59" s="623">
        <v>19130.751879699248</v>
      </c>
      <c r="F59" s="618">
        <v>80</v>
      </c>
      <c r="G59" s="623">
        <v>53883.870843776109</v>
      </c>
      <c r="H59" s="618">
        <v>98</v>
      </c>
      <c r="I59" s="623">
        <v>3882.1808354218879</v>
      </c>
      <c r="J59" s="618">
        <v>26</v>
      </c>
      <c r="K59" s="639">
        <v>655688.21626865678</v>
      </c>
      <c r="L59" s="489">
        <v>52</v>
      </c>
      <c r="M59" s="453">
        <f t="shared" si="3"/>
        <v>351</v>
      </c>
    </row>
    <row r="60" spans="1:13" ht="15" customHeight="1" x14ac:dyDescent="0.25">
      <c r="A60" s="468">
        <v>14</v>
      </c>
      <c r="B60" s="210" t="s">
        <v>19</v>
      </c>
      <c r="C60" s="623">
        <v>0.37214443979767647</v>
      </c>
      <c r="D60" s="618">
        <v>81</v>
      </c>
      <c r="E60" s="623">
        <v>21062.093023255813</v>
      </c>
      <c r="F60" s="618">
        <v>62</v>
      </c>
      <c r="G60" s="623">
        <v>78828.943279069761</v>
      </c>
      <c r="H60" s="618">
        <v>16</v>
      </c>
      <c r="I60" s="623">
        <v>2428.9385348837209</v>
      </c>
      <c r="J60" s="618">
        <v>92</v>
      </c>
      <c r="K60" s="639">
        <v>725777.25</v>
      </c>
      <c r="L60" s="489">
        <v>23</v>
      </c>
      <c r="M60" s="453">
        <f t="shared" si="3"/>
        <v>274</v>
      </c>
    </row>
    <row r="61" spans="1:13" ht="15" customHeight="1" x14ac:dyDescent="0.25">
      <c r="A61" s="468">
        <v>15</v>
      </c>
      <c r="B61" s="210" t="s">
        <v>172</v>
      </c>
      <c r="C61" s="623">
        <v>0.34509302957422999</v>
      </c>
      <c r="D61" s="618">
        <v>87</v>
      </c>
      <c r="E61" s="623">
        <v>16786.004672897197</v>
      </c>
      <c r="F61" s="618">
        <v>95</v>
      </c>
      <c r="G61" s="623">
        <v>53245.240712616818</v>
      </c>
      <c r="H61" s="618">
        <v>99</v>
      </c>
      <c r="I61" s="623">
        <v>3237.7167289719623</v>
      </c>
      <c r="J61" s="618">
        <v>38</v>
      </c>
      <c r="K61" s="639">
        <v>565490.40384615387</v>
      </c>
      <c r="L61" s="489">
        <v>92</v>
      </c>
      <c r="M61" s="453">
        <f t="shared" si="3"/>
        <v>411</v>
      </c>
    </row>
    <row r="62" spans="1:13" ht="15" customHeight="1" x14ac:dyDescent="0.25">
      <c r="A62" s="468">
        <v>16</v>
      </c>
      <c r="B62" s="210" t="s">
        <v>20</v>
      </c>
      <c r="C62" s="623">
        <v>0.26489939777103882</v>
      </c>
      <c r="D62" s="618">
        <v>98</v>
      </c>
      <c r="E62" s="623">
        <v>12013.453159041394</v>
      </c>
      <c r="F62" s="618">
        <v>109</v>
      </c>
      <c r="G62" s="623">
        <v>57193.28846405229</v>
      </c>
      <c r="H62" s="618">
        <v>86</v>
      </c>
      <c r="I62" s="623">
        <v>2964.6162854030499</v>
      </c>
      <c r="J62" s="618">
        <v>63</v>
      </c>
      <c r="K62" s="639">
        <v>588245.0877192982</v>
      </c>
      <c r="L62" s="489">
        <v>85</v>
      </c>
      <c r="M62" s="453">
        <f t="shared" si="3"/>
        <v>441</v>
      </c>
    </row>
    <row r="63" spans="1:13" ht="15" customHeight="1" x14ac:dyDescent="0.25">
      <c r="A63" s="468">
        <v>17</v>
      </c>
      <c r="B63" s="210" t="s">
        <v>4</v>
      </c>
      <c r="C63" s="623">
        <v>0.36957072130175989</v>
      </c>
      <c r="D63" s="618">
        <v>84</v>
      </c>
      <c r="E63" s="623">
        <v>14305.431111111111</v>
      </c>
      <c r="F63" s="618">
        <v>106</v>
      </c>
      <c r="G63" s="623">
        <v>60212.930853174599</v>
      </c>
      <c r="H63" s="618">
        <v>71</v>
      </c>
      <c r="I63" s="623">
        <v>3111.7793055555558</v>
      </c>
      <c r="J63" s="618">
        <v>52</v>
      </c>
      <c r="K63" s="639">
        <v>587511.76307692309</v>
      </c>
      <c r="L63" s="489">
        <v>86</v>
      </c>
      <c r="M63" s="453">
        <f t="shared" si="3"/>
        <v>399</v>
      </c>
    </row>
    <row r="64" spans="1:13" ht="15" customHeight="1" x14ac:dyDescent="0.25">
      <c r="A64" s="469">
        <v>18</v>
      </c>
      <c r="B64" s="445" t="s">
        <v>21</v>
      </c>
      <c r="C64" s="623">
        <v>0.42553629390916636</v>
      </c>
      <c r="D64" s="618">
        <v>72</v>
      </c>
      <c r="E64" s="623">
        <v>20888.825503355703</v>
      </c>
      <c r="F64" s="618">
        <v>65</v>
      </c>
      <c r="G64" s="623">
        <v>77691.747474832213</v>
      </c>
      <c r="H64" s="618">
        <v>18</v>
      </c>
      <c r="I64" s="623">
        <v>5077.3411828859062</v>
      </c>
      <c r="J64" s="618">
        <v>17</v>
      </c>
      <c r="K64" s="639">
        <v>740701.55844155839</v>
      </c>
      <c r="L64" s="489">
        <v>18</v>
      </c>
      <c r="M64" s="453">
        <f t="shared" si="3"/>
        <v>190</v>
      </c>
    </row>
    <row r="65" spans="1:13" ht="15" customHeight="1" x14ac:dyDescent="0.25">
      <c r="A65" s="469">
        <v>19</v>
      </c>
      <c r="B65" s="445" t="s">
        <v>22</v>
      </c>
      <c r="C65" s="623">
        <v>0.46250004704154557</v>
      </c>
      <c r="D65" s="618">
        <v>67</v>
      </c>
      <c r="E65" s="623">
        <v>19378.698328935796</v>
      </c>
      <c r="F65" s="618">
        <v>75</v>
      </c>
      <c r="G65" s="623">
        <v>101714.63145998241</v>
      </c>
      <c r="H65" s="618">
        <v>9</v>
      </c>
      <c r="I65" s="623">
        <v>6162.205338610378</v>
      </c>
      <c r="J65" s="618">
        <v>14</v>
      </c>
      <c r="K65" s="639">
        <v>668196.79797979794</v>
      </c>
      <c r="L65" s="490">
        <v>49</v>
      </c>
      <c r="M65" s="456">
        <f t="shared" si="3"/>
        <v>214</v>
      </c>
    </row>
    <row r="66" spans="1:13" ht="15" customHeight="1" thickBot="1" x14ac:dyDescent="0.3">
      <c r="A66" s="469">
        <v>20</v>
      </c>
      <c r="B66" s="210" t="s">
        <v>242</v>
      </c>
      <c r="C66" s="623">
        <v>1.4333587633963966E-2</v>
      </c>
      <c r="D66" s="618">
        <v>111</v>
      </c>
      <c r="E66" s="623">
        <v>0</v>
      </c>
      <c r="F66" s="618">
        <v>111</v>
      </c>
      <c r="G66" s="623">
        <v>0</v>
      </c>
      <c r="H66" s="618">
        <v>111</v>
      </c>
      <c r="I66" s="623">
        <v>0</v>
      </c>
      <c r="J66" s="618">
        <v>99</v>
      </c>
      <c r="K66" s="639">
        <v>0</v>
      </c>
      <c r="L66" s="490">
        <v>111</v>
      </c>
      <c r="M66" s="456">
        <f t="shared" si="3"/>
        <v>543</v>
      </c>
    </row>
    <row r="67" spans="1:13" ht="15" customHeight="1" thickBot="1" x14ac:dyDescent="0.3">
      <c r="A67" s="457"/>
      <c r="B67" s="448" t="s">
        <v>23</v>
      </c>
      <c r="C67" s="625"/>
      <c r="D67" s="617"/>
      <c r="E67" s="625"/>
      <c r="F67" s="617"/>
      <c r="G67" s="625"/>
      <c r="H67" s="617"/>
      <c r="I67" s="625"/>
      <c r="J67" s="617"/>
      <c r="K67" s="625"/>
      <c r="L67" s="491"/>
      <c r="M67" s="449"/>
    </row>
    <row r="68" spans="1:13" ht="15" customHeight="1" x14ac:dyDescent="0.25">
      <c r="A68" s="464">
        <v>1</v>
      </c>
      <c r="B68" s="210" t="s">
        <v>63</v>
      </c>
      <c r="C68" s="623">
        <v>0.58418570747605159</v>
      </c>
      <c r="D68" s="618">
        <v>38</v>
      </c>
      <c r="E68" s="623">
        <v>31703.179650238475</v>
      </c>
      <c r="F68" s="618">
        <v>25</v>
      </c>
      <c r="G68" s="623">
        <v>82667.688116057237</v>
      </c>
      <c r="H68" s="618">
        <v>15</v>
      </c>
      <c r="I68" s="623">
        <v>0</v>
      </c>
      <c r="J68" s="618">
        <v>99</v>
      </c>
      <c r="K68" s="639">
        <v>678730.35736842104</v>
      </c>
      <c r="L68" s="488">
        <v>40</v>
      </c>
      <c r="M68" s="451">
        <f t="shared" ref="M68:M81" si="4">D68+F68+H68+J68+L68</f>
        <v>217</v>
      </c>
    </row>
    <row r="69" spans="1:13" ht="15" customHeight="1" x14ac:dyDescent="0.25">
      <c r="A69" s="464">
        <v>2</v>
      </c>
      <c r="B69" s="210" t="s">
        <v>62</v>
      </c>
      <c r="C69" s="623">
        <v>0.53199635851295368</v>
      </c>
      <c r="D69" s="618">
        <v>51</v>
      </c>
      <c r="E69" s="623">
        <v>39473.458248175186</v>
      </c>
      <c r="F69" s="618">
        <v>13</v>
      </c>
      <c r="G69" s="623">
        <v>122747.06201135443</v>
      </c>
      <c r="H69" s="618">
        <v>6</v>
      </c>
      <c r="I69" s="623">
        <v>19815.673146796435</v>
      </c>
      <c r="J69" s="618">
        <v>5</v>
      </c>
      <c r="K69" s="639">
        <v>829501.31324074068</v>
      </c>
      <c r="L69" s="489">
        <v>8</v>
      </c>
      <c r="M69" s="453">
        <f t="shared" si="4"/>
        <v>83</v>
      </c>
    </row>
    <row r="70" spans="1:13" ht="15" customHeight="1" x14ac:dyDescent="0.25">
      <c r="A70" s="464">
        <v>3</v>
      </c>
      <c r="B70" s="210" t="s">
        <v>173</v>
      </c>
      <c r="C70" s="623">
        <v>0.3689064256190539</v>
      </c>
      <c r="D70" s="618">
        <v>85</v>
      </c>
      <c r="E70" s="623">
        <v>19174.363021420519</v>
      </c>
      <c r="F70" s="618">
        <v>78</v>
      </c>
      <c r="G70" s="623">
        <v>60843.414222096952</v>
      </c>
      <c r="H70" s="618">
        <v>65</v>
      </c>
      <c r="I70" s="623">
        <v>0</v>
      </c>
      <c r="J70" s="618">
        <v>99</v>
      </c>
      <c r="K70" s="639">
        <v>616777.10297297302</v>
      </c>
      <c r="L70" s="489">
        <v>71</v>
      </c>
      <c r="M70" s="453">
        <f t="shared" si="4"/>
        <v>398</v>
      </c>
    </row>
    <row r="71" spans="1:13" ht="15" customHeight="1" x14ac:dyDescent="0.25">
      <c r="A71" s="464">
        <v>4</v>
      </c>
      <c r="B71" s="210" t="s">
        <v>174</v>
      </c>
      <c r="C71" s="623">
        <v>0.48863685604442736</v>
      </c>
      <c r="D71" s="618">
        <v>57</v>
      </c>
      <c r="E71" s="623">
        <v>25919.756662804171</v>
      </c>
      <c r="F71" s="618">
        <v>43</v>
      </c>
      <c r="G71" s="623">
        <v>65093.220950173811</v>
      </c>
      <c r="H71" s="618">
        <v>42</v>
      </c>
      <c r="I71" s="623">
        <v>2886.5496523754346</v>
      </c>
      <c r="J71" s="618">
        <v>69</v>
      </c>
      <c r="K71" s="639">
        <v>560245.92812499998</v>
      </c>
      <c r="L71" s="489">
        <v>94</v>
      </c>
      <c r="M71" s="453">
        <f t="shared" si="4"/>
        <v>305</v>
      </c>
    </row>
    <row r="72" spans="1:13" ht="15" customHeight="1" x14ac:dyDescent="0.25">
      <c r="A72" s="464">
        <v>5</v>
      </c>
      <c r="B72" s="210" t="s">
        <v>60</v>
      </c>
      <c r="C72" s="623">
        <v>0.83897481107889271</v>
      </c>
      <c r="D72" s="618">
        <v>10</v>
      </c>
      <c r="E72" s="623">
        <v>18100.28653295129</v>
      </c>
      <c r="F72" s="618">
        <v>90</v>
      </c>
      <c r="G72" s="623">
        <v>57192.466170009553</v>
      </c>
      <c r="H72" s="618">
        <v>87</v>
      </c>
      <c r="I72" s="623">
        <v>2459.8450334288441</v>
      </c>
      <c r="J72" s="618">
        <v>91</v>
      </c>
      <c r="K72" s="639">
        <v>638237.02233333339</v>
      </c>
      <c r="L72" s="489">
        <v>57</v>
      </c>
      <c r="M72" s="453">
        <f t="shared" si="4"/>
        <v>335</v>
      </c>
    </row>
    <row r="73" spans="1:13" ht="15" customHeight="1" x14ac:dyDescent="0.25">
      <c r="A73" s="464">
        <v>6</v>
      </c>
      <c r="B73" s="210" t="s">
        <v>175</v>
      </c>
      <c r="C73" s="623">
        <v>0.38701270215526268</v>
      </c>
      <c r="D73" s="618">
        <v>76</v>
      </c>
      <c r="E73" s="623">
        <v>18042.704280155642</v>
      </c>
      <c r="F73" s="618">
        <v>91</v>
      </c>
      <c r="G73" s="623">
        <v>56942.183132295715</v>
      </c>
      <c r="H73" s="618">
        <v>88</v>
      </c>
      <c r="I73" s="623">
        <v>2781.9743093385214</v>
      </c>
      <c r="J73" s="618">
        <v>77</v>
      </c>
      <c r="K73" s="639">
        <v>609947.7109523809</v>
      </c>
      <c r="L73" s="489">
        <v>74</v>
      </c>
      <c r="M73" s="453">
        <f t="shared" si="4"/>
        <v>406</v>
      </c>
    </row>
    <row r="74" spans="1:13" ht="15" customHeight="1" x14ac:dyDescent="0.25">
      <c r="A74" s="464">
        <v>7</v>
      </c>
      <c r="B74" s="210" t="s">
        <v>176</v>
      </c>
      <c r="C74" s="623">
        <v>0.32262528930343831</v>
      </c>
      <c r="D74" s="618">
        <v>91</v>
      </c>
      <c r="E74" s="623">
        <v>26464.553191489362</v>
      </c>
      <c r="F74" s="618">
        <v>40</v>
      </c>
      <c r="G74" s="623">
        <v>61555.133382978725</v>
      </c>
      <c r="H74" s="618">
        <v>61</v>
      </c>
      <c r="I74" s="623">
        <v>3025.5707872340427</v>
      </c>
      <c r="J74" s="618">
        <v>61</v>
      </c>
      <c r="K74" s="639">
        <v>738883.53659999999</v>
      </c>
      <c r="L74" s="489">
        <v>19</v>
      </c>
      <c r="M74" s="453">
        <f t="shared" si="4"/>
        <v>272</v>
      </c>
    </row>
    <row r="75" spans="1:13" ht="15" customHeight="1" x14ac:dyDescent="0.25">
      <c r="A75" s="464">
        <v>8</v>
      </c>
      <c r="B75" s="210" t="s">
        <v>177</v>
      </c>
      <c r="C75" s="623">
        <v>0.53672283088518935</v>
      </c>
      <c r="D75" s="618">
        <v>49</v>
      </c>
      <c r="E75" s="623">
        <v>38817.428170988089</v>
      </c>
      <c r="F75" s="618">
        <v>14</v>
      </c>
      <c r="G75" s="623">
        <v>58354.638682550809</v>
      </c>
      <c r="H75" s="618">
        <v>79</v>
      </c>
      <c r="I75" s="623">
        <v>3285.6344148563421</v>
      </c>
      <c r="J75" s="618">
        <v>36</v>
      </c>
      <c r="K75" s="639">
        <v>749106.70205479453</v>
      </c>
      <c r="L75" s="489">
        <v>17</v>
      </c>
      <c r="M75" s="453">
        <f t="shared" si="4"/>
        <v>195</v>
      </c>
    </row>
    <row r="76" spans="1:13" ht="15" customHeight="1" x14ac:dyDescent="0.25">
      <c r="A76" s="464">
        <v>9</v>
      </c>
      <c r="B76" s="210" t="s">
        <v>10</v>
      </c>
      <c r="C76" s="623">
        <v>0.26072591799933476</v>
      </c>
      <c r="D76" s="618">
        <v>99</v>
      </c>
      <c r="E76" s="623">
        <v>23021.642384105959</v>
      </c>
      <c r="F76" s="618">
        <v>50</v>
      </c>
      <c r="G76" s="623">
        <v>70929.253933774831</v>
      </c>
      <c r="H76" s="618">
        <v>26</v>
      </c>
      <c r="I76" s="623">
        <v>0</v>
      </c>
      <c r="J76" s="618">
        <v>99</v>
      </c>
      <c r="K76" s="639">
        <v>677280.42220000003</v>
      </c>
      <c r="L76" s="489">
        <v>42</v>
      </c>
      <c r="M76" s="453">
        <f t="shared" si="4"/>
        <v>316</v>
      </c>
    </row>
    <row r="77" spans="1:13" ht="15" customHeight="1" x14ac:dyDescent="0.25">
      <c r="A77" s="464">
        <v>10</v>
      </c>
      <c r="B77" s="210" t="s">
        <v>178</v>
      </c>
      <c r="C77" s="623">
        <v>0.47578362974525845</v>
      </c>
      <c r="D77" s="618">
        <v>60</v>
      </c>
      <c r="E77" s="623">
        <v>21538.466019417476</v>
      </c>
      <c r="F77" s="618">
        <v>57</v>
      </c>
      <c r="G77" s="623">
        <v>64342.725606796113</v>
      </c>
      <c r="H77" s="618">
        <v>49</v>
      </c>
      <c r="I77" s="623">
        <v>3106.2803883495144</v>
      </c>
      <c r="J77" s="618">
        <v>53</v>
      </c>
      <c r="K77" s="639">
        <v>782157.2162385321</v>
      </c>
      <c r="L77" s="489">
        <v>10</v>
      </c>
      <c r="M77" s="453">
        <f t="shared" si="4"/>
        <v>229</v>
      </c>
    </row>
    <row r="78" spans="1:13" ht="15" customHeight="1" x14ac:dyDescent="0.25">
      <c r="A78" s="464">
        <v>11</v>
      </c>
      <c r="B78" s="210" t="s">
        <v>201</v>
      </c>
      <c r="C78" s="623">
        <v>0.54658190488005387</v>
      </c>
      <c r="D78" s="618">
        <v>48</v>
      </c>
      <c r="E78" s="623">
        <v>40783.659003831417</v>
      </c>
      <c r="F78" s="618">
        <v>10</v>
      </c>
      <c r="G78" s="623">
        <v>65042.722292464881</v>
      </c>
      <c r="H78" s="618">
        <v>44</v>
      </c>
      <c r="I78" s="623">
        <v>2756.1457343550451</v>
      </c>
      <c r="J78" s="618">
        <v>80</v>
      </c>
      <c r="K78" s="639">
        <v>830073.69394736842</v>
      </c>
      <c r="L78" s="489">
        <v>7</v>
      </c>
      <c r="M78" s="453">
        <f t="shared" si="4"/>
        <v>189</v>
      </c>
    </row>
    <row r="79" spans="1:13" ht="15" customHeight="1" x14ac:dyDescent="0.25">
      <c r="A79" s="464">
        <v>12</v>
      </c>
      <c r="B79" s="470" t="s">
        <v>133</v>
      </c>
      <c r="C79" s="624">
        <v>0.33205399785214623</v>
      </c>
      <c r="D79" s="454">
        <v>90</v>
      </c>
      <c r="E79" s="624">
        <v>26881.483516483517</v>
      </c>
      <c r="F79" s="454">
        <v>38</v>
      </c>
      <c r="G79" s="624">
        <v>70255.820307692309</v>
      </c>
      <c r="H79" s="454">
        <v>30</v>
      </c>
      <c r="I79" s="624">
        <v>2667.1354725274728</v>
      </c>
      <c r="J79" s="454">
        <v>87</v>
      </c>
      <c r="K79" s="640">
        <v>695659.90508771932</v>
      </c>
      <c r="L79" s="489">
        <v>34</v>
      </c>
      <c r="M79" s="453">
        <f t="shared" si="4"/>
        <v>279</v>
      </c>
    </row>
    <row r="80" spans="1:13" ht="15" customHeight="1" x14ac:dyDescent="0.25">
      <c r="A80" s="468">
        <v>13</v>
      </c>
      <c r="B80" s="210" t="s">
        <v>61</v>
      </c>
      <c r="C80" s="623">
        <v>0.55312463501336828</v>
      </c>
      <c r="D80" s="618">
        <v>46</v>
      </c>
      <c r="E80" s="623">
        <v>26742.839147286821</v>
      </c>
      <c r="F80" s="618">
        <v>39</v>
      </c>
      <c r="G80" s="623">
        <v>63254.692810077519</v>
      </c>
      <c r="H80" s="618">
        <v>51</v>
      </c>
      <c r="I80" s="623">
        <v>2668.206550387597</v>
      </c>
      <c r="J80" s="618">
        <v>86</v>
      </c>
      <c r="K80" s="639">
        <v>608943.36676470586</v>
      </c>
      <c r="L80" s="489">
        <v>76</v>
      </c>
      <c r="M80" s="453">
        <f t="shared" si="4"/>
        <v>298</v>
      </c>
    </row>
    <row r="81" spans="1:13" ht="15" customHeight="1" thickBot="1" x14ac:dyDescent="0.3">
      <c r="A81" s="469">
        <v>14</v>
      </c>
      <c r="B81" s="445" t="s">
        <v>134</v>
      </c>
      <c r="C81" s="626">
        <v>0.96157574991154937</v>
      </c>
      <c r="D81" s="619">
        <v>3</v>
      </c>
      <c r="E81" s="626">
        <v>81450.397973950792</v>
      </c>
      <c r="F81" s="619">
        <v>3</v>
      </c>
      <c r="G81" s="626">
        <v>83211.581041968166</v>
      </c>
      <c r="H81" s="619">
        <v>14</v>
      </c>
      <c r="I81" s="626">
        <v>12385.069247467438</v>
      </c>
      <c r="J81" s="619">
        <v>10</v>
      </c>
      <c r="K81" s="641">
        <v>714700.72727272729</v>
      </c>
      <c r="L81" s="490">
        <v>29</v>
      </c>
      <c r="M81" s="456">
        <f t="shared" si="4"/>
        <v>59</v>
      </c>
    </row>
    <row r="82" spans="1:13" ht="15" customHeight="1" thickBot="1" x14ac:dyDescent="0.3">
      <c r="A82" s="471"/>
      <c r="B82" s="446" t="s">
        <v>24</v>
      </c>
      <c r="C82" s="627"/>
      <c r="D82" s="620"/>
      <c r="E82" s="627"/>
      <c r="F82" s="620"/>
      <c r="G82" s="635"/>
      <c r="H82" s="634"/>
      <c r="I82" s="627"/>
      <c r="J82" s="620"/>
      <c r="K82" s="635"/>
      <c r="L82" s="637"/>
      <c r="M82" s="472"/>
    </row>
    <row r="83" spans="1:13" ht="15" customHeight="1" x14ac:dyDescent="0.25">
      <c r="A83" s="480">
        <v>1</v>
      </c>
      <c r="B83" s="481" t="s">
        <v>179</v>
      </c>
      <c r="C83" s="628">
        <v>0.50715317926777226</v>
      </c>
      <c r="D83" s="479">
        <v>54</v>
      </c>
      <c r="E83" s="628">
        <v>38169.772051536173</v>
      </c>
      <c r="F83" s="479">
        <v>16</v>
      </c>
      <c r="G83" s="628">
        <v>60341.238285431122</v>
      </c>
      <c r="H83" s="479">
        <v>67</v>
      </c>
      <c r="I83" s="628">
        <v>2956.7464816650149</v>
      </c>
      <c r="J83" s="479">
        <v>64</v>
      </c>
      <c r="K83" s="628">
        <v>631498.73578947363</v>
      </c>
      <c r="L83" s="497">
        <v>59</v>
      </c>
      <c r="M83" s="498">
        <f t="shared" ref="M83:M115" si="5">D83+F83+H83+J83+L83</f>
        <v>260</v>
      </c>
    </row>
    <row r="84" spans="1:13" ht="15" customHeight="1" x14ac:dyDescent="0.25">
      <c r="A84" s="467">
        <v>2</v>
      </c>
      <c r="B84" s="444" t="s">
        <v>25</v>
      </c>
      <c r="C84" s="624">
        <v>0.31086041837509581</v>
      </c>
      <c r="D84" s="475">
        <v>93</v>
      </c>
      <c r="E84" s="624">
        <v>18519.4908616188</v>
      </c>
      <c r="F84" s="475">
        <v>88</v>
      </c>
      <c r="G84" s="624">
        <v>63400.427571801571</v>
      </c>
      <c r="H84" s="475">
        <v>50</v>
      </c>
      <c r="I84" s="624">
        <v>2932.6488250652742</v>
      </c>
      <c r="J84" s="475">
        <v>67</v>
      </c>
      <c r="K84" s="640">
        <v>840883.25918918918</v>
      </c>
      <c r="L84" s="488">
        <v>3</v>
      </c>
      <c r="M84" s="451">
        <f t="shared" si="5"/>
        <v>301</v>
      </c>
    </row>
    <row r="85" spans="1:13" ht="15" customHeight="1" x14ac:dyDescent="0.25">
      <c r="A85" s="468">
        <v>3</v>
      </c>
      <c r="B85" s="210" t="s">
        <v>180</v>
      </c>
      <c r="C85" s="623">
        <v>0.31803362893508824</v>
      </c>
      <c r="D85" s="476">
        <v>92</v>
      </c>
      <c r="E85" s="623">
        <v>18892.458001768347</v>
      </c>
      <c r="F85" s="476">
        <v>84</v>
      </c>
      <c r="G85" s="623">
        <v>59429.033068081349</v>
      </c>
      <c r="H85" s="476">
        <v>74</v>
      </c>
      <c r="I85" s="623">
        <v>3420.1579487179483</v>
      </c>
      <c r="J85" s="476">
        <v>32</v>
      </c>
      <c r="K85" s="639">
        <v>694507.03451612906</v>
      </c>
      <c r="L85" s="489">
        <v>35</v>
      </c>
      <c r="M85" s="453">
        <f t="shared" si="5"/>
        <v>317</v>
      </c>
    </row>
    <row r="86" spans="1:13" ht="15" customHeight="1" x14ac:dyDescent="0.25">
      <c r="A86" s="468">
        <v>4</v>
      </c>
      <c r="B86" s="210" t="s">
        <v>181</v>
      </c>
      <c r="C86" s="623">
        <v>0.57356701204569249</v>
      </c>
      <c r="D86" s="476">
        <v>40</v>
      </c>
      <c r="E86" s="623">
        <v>21081.280788177341</v>
      </c>
      <c r="F86" s="476">
        <v>61</v>
      </c>
      <c r="G86" s="623">
        <v>62011.807167487677</v>
      </c>
      <c r="H86" s="476">
        <v>60</v>
      </c>
      <c r="I86" s="623">
        <v>4074.3318801313631</v>
      </c>
      <c r="J86" s="476">
        <v>23</v>
      </c>
      <c r="K86" s="639">
        <v>619478.85434210522</v>
      </c>
      <c r="L86" s="489">
        <v>67</v>
      </c>
      <c r="M86" s="453">
        <f t="shared" si="5"/>
        <v>251</v>
      </c>
    </row>
    <row r="87" spans="1:13" ht="15" customHeight="1" x14ac:dyDescent="0.25">
      <c r="A87" s="468">
        <v>5</v>
      </c>
      <c r="B87" s="210" t="s">
        <v>202</v>
      </c>
      <c r="C87" s="623">
        <v>0.75529607584153247</v>
      </c>
      <c r="D87" s="476">
        <v>13</v>
      </c>
      <c r="E87" s="623">
        <v>35417.19428926133</v>
      </c>
      <c r="F87" s="476">
        <v>20</v>
      </c>
      <c r="G87" s="623">
        <v>54386.625418994408</v>
      </c>
      <c r="H87" s="476">
        <v>95</v>
      </c>
      <c r="I87" s="623">
        <v>3156.1955307262569</v>
      </c>
      <c r="J87" s="476">
        <v>46</v>
      </c>
      <c r="K87" s="639">
        <v>716065.77</v>
      </c>
      <c r="L87" s="489">
        <v>26</v>
      </c>
      <c r="M87" s="453">
        <f t="shared" si="5"/>
        <v>200</v>
      </c>
    </row>
    <row r="88" spans="1:13" ht="15" customHeight="1" x14ac:dyDescent="0.25">
      <c r="A88" s="468">
        <v>6</v>
      </c>
      <c r="B88" s="210" t="s">
        <v>182</v>
      </c>
      <c r="C88" s="623">
        <v>0.77548440012590447</v>
      </c>
      <c r="D88" s="476">
        <v>11</v>
      </c>
      <c r="E88" s="623">
        <v>15780.792167334223</v>
      </c>
      <c r="F88" s="476">
        <v>103</v>
      </c>
      <c r="G88" s="623">
        <v>47864.228553627057</v>
      </c>
      <c r="H88" s="476">
        <v>105</v>
      </c>
      <c r="I88" s="623">
        <v>3144.9807387627952</v>
      </c>
      <c r="J88" s="476">
        <v>49</v>
      </c>
      <c r="K88" s="639">
        <v>618332.13925233646</v>
      </c>
      <c r="L88" s="489">
        <v>68</v>
      </c>
      <c r="M88" s="453">
        <f t="shared" si="5"/>
        <v>336</v>
      </c>
    </row>
    <row r="89" spans="1:13" ht="15" customHeight="1" x14ac:dyDescent="0.25">
      <c r="A89" s="468">
        <v>7</v>
      </c>
      <c r="B89" s="210" t="s">
        <v>9</v>
      </c>
      <c r="C89" s="623">
        <v>0.38154912316843731</v>
      </c>
      <c r="D89" s="476">
        <v>77</v>
      </c>
      <c r="E89" s="623">
        <v>27723.43339587242</v>
      </c>
      <c r="F89" s="476">
        <v>36</v>
      </c>
      <c r="G89" s="623">
        <v>73985.010919324573</v>
      </c>
      <c r="H89" s="476">
        <v>22</v>
      </c>
      <c r="I89" s="623">
        <v>3516.5647279549717</v>
      </c>
      <c r="J89" s="476">
        <v>28</v>
      </c>
      <c r="K89" s="639">
        <v>569204.15142857144</v>
      </c>
      <c r="L89" s="489">
        <v>91</v>
      </c>
      <c r="M89" s="453">
        <f t="shared" si="5"/>
        <v>254</v>
      </c>
    </row>
    <row r="90" spans="1:13" ht="15" customHeight="1" x14ac:dyDescent="0.25">
      <c r="A90" s="468">
        <v>8</v>
      </c>
      <c r="B90" s="210" t="s">
        <v>203</v>
      </c>
      <c r="C90" s="623">
        <v>0.27151700231099374</v>
      </c>
      <c r="D90" s="476">
        <v>97</v>
      </c>
      <c r="E90" s="623">
        <v>38248.480000000003</v>
      </c>
      <c r="F90" s="476">
        <v>15</v>
      </c>
      <c r="G90" s="623">
        <v>65080.260148571433</v>
      </c>
      <c r="H90" s="476">
        <v>43</v>
      </c>
      <c r="I90" s="623">
        <v>3201.3670971428569</v>
      </c>
      <c r="J90" s="476">
        <v>42</v>
      </c>
      <c r="K90" s="639">
        <v>919753.74743589736</v>
      </c>
      <c r="L90" s="489">
        <v>1</v>
      </c>
      <c r="M90" s="453">
        <f t="shared" si="5"/>
        <v>198</v>
      </c>
    </row>
    <row r="91" spans="1:13" ht="15" customHeight="1" x14ac:dyDescent="0.25">
      <c r="A91" s="468">
        <v>9</v>
      </c>
      <c r="B91" s="210" t="s">
        <v>204</v>
      </c>
      <c r="C91" s="623">
        <v>0.58994078901058811</v>
      </c>
      <c r="D91" s="476">
        <v>37</v>
      </c>
      <c r="E91" s="623">
        <v>16632.069632495164</v>
      </c>
      <c r="F91" s="476">
        <v>96</v>
      </c>
      <c r="G91" s="623">
        <v>58910.330183752412</v>
      </c>
      <c r="H91" s="476">
        <v>77</v>
      </c>
      <c r="I91" s="623">
        <v>3428.1352030947774</v>
      </c>
      <c r="J91" s="476">
        <v>31</v>
      </c>
      <c r="K91" s="639">
        <v>600976.67032786889</v>
      </c>
      <c r="L91" s="489">
        <v>79</v>
      </c>
      <c r="M91" s="453">
        <f t="shared" si="5"/>
        <v>320</v>
      </c>
    </row>
    <row r="92" spans="1:13" ht="15" customHeight="1" x14ac:dyDescent="0.25">
      <c r="A92" s="468">
        <v>10</v>
      </c>
      <c r="B92" s="210" t="s">
        <v>183</v>
      </c>
      <c r="C92" s="624">
        <v>0.59425603394634274</v>
      </c>
      <c r="D92" s="475">
        <v>36</v>
      </c>
      <c r="E92" s="624">
        <v>18382.424722662439</v>
      </c>
      <c r="F92" s="475">
        <v>89</v>
      </c>
      <c r="G92" s="624">
        <v>54268.085950871631</v>
      </c>
      <c r="H92" s="475">
        <v>96</v>
      </c>
      <c r="I92" s="624">
        <v>2853.0301109350239</v>
      </c>
      <c r="J92" s="475">
        <v>71</v>
      </c>
      <c r="K92" s="640">
        <v>729811.53672413796</v>
      </c>
      <c r="L92" s="489">
        <v>22</v>
      </c>
      <c r="M92" s="453">
        <f t="shared" si="5"/>
        <v>314</v>
      </c>
    </row>
    <row r="93" spans="1:13" ht="15" customHeight="1" x14ac:dyDescent="0.25">
      <c r="A93" s="468">
        <v>11</v>
      </c>
      <c r="B93" s="210" t="s">
        <v>233</v>
      </c>
      <c r="C93" s="623">
        <v>0.66706548405819321</v>
      </c>
      <c r="D93" s="476">
        <v>23</v>
      </c>
      <c r="E93" s="623">
        <v>20970.902335456474</v>
      </c>
      <c r="F93" s="476">
        <v>64</v>
      </c>
      <c r="G93" s="623">
        <v>60225.744978768584</v>
      </c>
      <c r="H93" s="476">
        <v>70</v>
      </c>
      <c r="I93" s="623">
        <v>3063.6401273885349</v>
      </c>
      <c r="J93" s="476">
        <v>56</v>
      </c>
      <c r="K93" s="639">
        <v>592911.85896551725</v>
      </c>
      <c r="L93" s="489">
        <v>82</v>
      </c>
      <c r="M93" s="453">
        <f t="shared" si="5"/>
        <v>295</v>
      </c>
    </row>
    <row r="94" spans="1:13" ht="15" customHeight="1" x14ac:dyDescent="0.25">
      <c r="A94" s="468">
        <v>12</v>
      </c>
      <c r="B94" s="210" t="s">
        <v>235</v>
      </c>
      <c r="C94" s="623">
        <v>0.47294045701080784</v>
      </c>
      <c r="D94" s="476">
        <v>63</v>
      </c>
      <c r="E94" s="623">
        <v>36564.872080088986</v>
      </c>
      <c r="F94" s="476">
        <v>19</v>
      </c>
      <c r="G94" s="623">
        <v>60260.558197997772</v>
      </c>
      <c r="H94" s="476">
        <v>69</v>
      </c>
      <c r="I94" s="623">
        <v>3225.8998887652947</v>
      </c>
      <c r="J94" s="476">
        <v>39</v>
      </c>
      <c r="K94" s="639">
        <v>530357.86499999999</v>
      </c>
      <c r="L94" s="489">
        <v>101</v>
      </c>
      <c r="M94" s="453">
        <f t="shared" si="5"/>
        <v>291</v>
      </c>
    </row>
    <row r="95" spans="1:13" ht="15" customHeight="1" x14ac:dyDescent="0.25">
      <c r="A95" s="468">
        <v>13</v>
      </c>
      <c r="B95" s="210" t="s">
        <v>184</v>
      </c>
      <c r="C95" s="623">
        <v>0.51904262866247908</v>
      </c>
      <c r="D95" s="476">
        <v>53</v>
      </c>
      <c r="E95" s="623">
        <v>3217.5062814070352</v>
      </c>
      <c r="F95" s="476">
        <v>110</v>
      </c>
      <c r="G95" s="623">
        <v>62714.557280150751</v>
      </c>
      <c r="H95" s="476">
        <v>56</v>
      </c>
      <c r="I95" s="623">
        <v>2952.200376884422</v>
      </c>
      <c r="J95" s="476">
        <v>65</v>
      </c>
      <c r="K95" s="639">
        <v>719513.74873563217</v>
      </c>
      <c r="L95" s="489">
        <v>25</v>
      </c>
      <c r="M95" s="453">
        <f t="shared" si="5"/>
        <v>309</v>
      </c>
    </row>
    <row r="96" spans="1:13" ht="15" customHeight="1" x14ac:dyDescent="0.25">
      <c r="A96" s="468">
        <v>14</v>
      </c>
      <c r="B96" s="210" t="s">
        <v>185</v>
      </c>
      <c r="C96" s="623">
        <v>0.63087418216651203</v>
      </c>
      <c r="D96" s="476">
        <v>28</v>
      </c>
      <c r="E96" s="623">
        <v>24272.876712328769</v>
      </c>
      <c r="F96" s="476">
        <v>48</v>
      </c>
      <c r="G96" s="623">
        <v>61518.808657534253</v>
      </c>
      <c r="H96" s="476">
        <v>62</v>
      </c>
      <c r="I96" s="623">
        <v>3903.4666666666667</v>
      </c>
      <c r="J96" s="476">
        <v>25</v>
      </c>
      <c r="K96" s="639">
        <v>531772.46480519476</v>
      </c>
      <c r="L96" s="489">
        <v>100</v>
      </c>
      <c r="M96" s="453">
        <f t="shared" si="5"/>
        <v>263</v>
      </c>
    </row>
    <row r="97" spans="1:13" ht="15" customHeight="1" x14ac:dyDescent="0.25">
      <c r="A97" s="468">
        <v>15</v>
      </c>
      <c r="B97" s="210" t="s">
        <v>186</v>
      </c>
      <c r="C97" s="623">
        <v>0.65592604537016375</v>
      </c>
      <c r="D97" s="476">
        <v>24</v>
      </c>
      <c r="E97" s="623">
        <v>19169.699481865286</v>
      </c>
      <c r="F97" s="476">
        <v>79</v>
      </c>
      <c r="G97" s="623">
        <v>58431.392611398958</v>
      </c>
      <c r="H97" s="476">
        <v>78</v>
      </c>
      <c r="I97" s="623">
        <v>2949.5626943005182</v>
      </c>
      <c r="J97" s="476">
        <v>66</v>
      </c>
      <c r="K97" s="639">
        <v>508783.7904402985</v>
      </c>
      <c r="L97" s="489">
        <v>104</v>
      </c>
      <c r="M97" s="453">
        <f t="shared" si="5"/>
        <v>351</v>
      </c>
    </row>
    <row r="98" spans="1:13" ht="15" customHeight="1" x14ac:dyDescent="0.25">
      <c r="A98" s="468">
        <v>16</v>
      </c>
      <c r="B98" s="210" t="s">
        <v>237</v>
      </c>
      <c r="C98" s="623">
        <v>0.57731975409240333</v>
      </c>
      <c r="D98" s="476">
        <v>39</v>
      </c>
      <c r="E98" s="623">
        <v>22935.841708542714</v>
      </c>
      <c r="F98" s="476">
        <v>52</v>
      </c>
      <c r="G98" s="623">
        <v>71457.278919598</v>
      </c>
      <c r="H98" s="476">
        <v>25</v>
      </c>
      <c r="I98" s="623">
        <v>3285.2018592964828</v>
      </c>
      <c r="J98" s="476">
        <v>37</v>
      </c>
      <c r="K98" s="639">
        <v>620221.9003508772</v>
      </c>
      <c r="L98" s="489">
        <v>66</v>
      </c>
      <c r="M98" s="453">
        <f t="shared" si="5"/>
        <v>219</v>
      </c>
    </row>
    <row r="99" spans="1:13" ht="15" customHeight="1" x14ac:dyDescent="0.25">
      <c r="A99" s="468">
        <v>17</v>
      </c>
      <c r="B99" s="210" t="s">
        <v>187</v>
      </c>
      <c r="C99" s="623">
        <v>0.4522678297940631</v>
      </c>
      <c r="D99" s="476">
        <v>69</v>
      </c>
      <c r="E99" s="623">
        <v>16081.288423806409</v>
      </c>
      <c r="F99" s="476">
        <v>100</v>
      </c>
      <c r="G99" s="623">
        <v>55659.746344015693</v>
      </c>
      <c r="H99" s="476">
        <v>90</v>
      </c>
      <c r="I99" s="623">
        <v>2832.3727926749511</v>
      </c>
      <c r="J99" s="476">
        <v>73</v>
      </c>
      <c r="K99" s="639">
        <v>703397.50236842106</v>
      </c>
      <c r="L99" s="489">
        <v>30</v>
      </c>
      <c r="M99" s="453">
        <f t="shared" si="5"/>
        <v>362</v>
      </c>
    </row>
    <row r="100" spans="1:13" ht="15" customHeight="1" x14ac:dyDescent="0.25">
      <c r="A100" s="468">
        <v>18</v>
      </c>
      <c r="B100" s="210" t="s">
        <v>188</v>
      </c>
      <c r="C100" s="623">
        <v>0.59760737738400205</v>
      </c>
      <c r="D100" s="476">
        <v>34</v>
      </c>
      <c r="E100" s="623">
        <v>19491.797500000001</v>
      </c>
      <c r="F100" s="476">
        <v>74</v>
      </c>
      <c r="G100" s="623">
        <v>55993.340104961833</v>
      </c>
      <c r="H100" s="476">
        <v>89</v>
      </c>
      <c r="I100" s="623">
        <v>2753.43893129771</v>
      </c>
      <c r="J100" s="476">
        <v>82</v>
      </c>
      <c r="K100" s="639">
        <v>502289.17142857146</v>
      </c>
      <c r="L100" s="489">
        <v>105</v>
      </c>
      <c r="M100" s="453">
        <f t="shared" si="5"/>
        <v>384</v>
      </c>
    </row>
    <row r="101" spans="1:13" ht="15" customHeight="1" x14ac:dyDescent="0.25">
      <c r="A101" s="468">
        <v>19</v>
      </c>
      <c r="B101" s="210" t="s">
        <v>189</v>
      </c>
      <c r="C101" s="623">
        <v>0.53447374542877601</v>
      </c>
      <c r="D101" s="476">
        <v>50</v>
      </c>
      <c r="E101" s="623">
        <v>25578.42639468691</v>
      </c>
      <c r="F101" s="476">
        <v>45</v>
      </c>
      <c r="G101" s="623">
        <v>61248.722931688804</v>
      </c>
      <c r="H101" s="476">
        <v>63</v>
      </c>
      <c r="I101" s="623">
        <v>3134.2195635673629</v>
      </c>
      <c r="J101" s="476">
        <v>50</v>
      </c>
      <c r="K101" s="639">
        <v>699635.56781818171</v>
      </c>
      <c r="L101" s="489">
        <v>33</v>
      </c>
      <c r="M101" s="453">
        <f t="shared" si="5"/>
        <v>241</v>
      </c>
    </row>
    <row r="102" spans="1:13" ht="15" customHeight="1" x14ac:dyDescent="0.25">
      <c r="A102" s="468">
        <v>20</v>
      </c>
      <c r="B102" s="210" t="s">
        <v>82</v>
      </c>
      <c r="C102" s="623">
        <v>0.65266001611952618</v>
      </c>
      <c r="D102" s="476">
        <v>25</v>
      </c>
      <c r="E102" s="623">
        <v>18851.471264367818</v>
      </c>
      <c r="F102" s="476">
        <v>85</v>
      </c>
      <c r="G102" s="623">
        <v>68415.21709578544</v>
      </c>
      <c r="H102" s="476">
        <v>34</v>
      </c>
      <c r="I102" s="623">
        <v>7281.5286858237541</v>
      </c>
      <c r="J102" s="476">
        <v>12</v>
      </c>
      <c r="K102" s="639">
        <v>692868.03596273297</v>
      </c>
      <c r="L102" s="489">
        <v>36</v>
      </c>
      <c r="M102" s="453">
        <f t="shared" si="5"/>
        <v>192</v>
      </c>
    </row>
    <row r="103" spans="1:13" ht="15" customHeight="1" x14ac:dyDescent="0.25">
      <c r="A103" s="468">
        <v>21</v>
      </c>
      <c r="B103" s="210" t="s">
        <v>190</v>
      </c>
      <c r="C103" s="623">
        <v>0.68547413765327969</v>
      </c>
      <c r="D103" s="476">
        <v>16</v>
      </c>
      <c r="E103" s="623">
        <v>30167.118826055834</v>
      </c>
      <c r="F103" s="476">
        <v>31</v>
      </c>
      <c r="G103" s="623">
        <v>47965.108410880457</v>
      </c>
      <c r="H103" s="476">
        <v>104</v>
      </c>
      <c r="I103" s="623">
        <v>3351.5787401574803</v>
      </c>
      <c r="J103" s="476">
        <v>34</v>
      </c>
      <c r="K103" s="639">
        <v>682856.15991935483</v>
      </c>
      <c r="L103" s="489">
        <v>39</v>
      </c>
      <c r="M103" s="453">
        <f t="shared" si="5"/>
        <v>224</v>
      </c>
    </row>
    <row r="104" spans="1:13" ht="15" customHeight="1" x14ac:dyDescent="0.25">
      <c r="A104" s="468">
        <v>22</v>
      </c>
      <c r="B104" s="210" t="s">
        <v>83</v>
      </c>
      <c r="C104" s="623">
        <v>0.67550204266187863</v>
      </c>
      <c r="D104" s="476">
        <v>20</v>
      </c>
      <c r="E104" s="623">
        <v>20691.438008130081</v>
      </c>
      <c r="F104" s="476">
        <v>66</v>
      </c>
      <c r="G104" s="623">
        <v>50947.194989837393</v>
      </c>
      <c r="H104" s="476">
        <v>102</v>
      </c>
      <c r="I104" s="623">
        <v>3460.3319105691057</v>
      </c>
      <c r="J104" s="476">
        <v>30</v>
      </c>
      <c r="K104" s="639">
        <v>583117.81157407409</v>
      </c>
      <c r="L104" s="489">
        <v>87</v>
      </c>
      <c r="M104" s="453">
        <f t="shared" si="5"/>
        <v>305</v>
      </c>
    </row>
    <row r="105" spans="1:13" ht="15" customHeight="1" x14ac:dyDescent="0.25">
      <c r="A105" s="468">
        <v>23</v>
      </c>
      <c r="B105" s="210" t="s">
        <v>236</v>
      </c>
      <c r="C105" s="623">
        <v>0.68330838992033838</v>
      </c>
      <c r="D105" s="476">
        <v>17</v>
      </c>
      <c r="E105" s="623">
        <v>19955.184365781712</v>
      </c>
      <c r="F105" s="476">
        <v>71</v>
      </c>
      <c r="G105" s="623">
        <v>57620.297448377583</v>
      </c>
      <c r="H105" s="476">
        <v>82</v>
      </c>
      <c r="I105" s="623">
        <v>3174.7426253687318</v>
      </c>
      <c r="J105" s="476">
        <v>43</v>
      </c>
      <c r="K105" s="639">
        <v>541926.66523255815</v>
      </c>
      <c r="L105" s="489">
        <v>98</v>
      </c>
      <c r="M105" s="453">
        <f t="shared" si="5"/>
        <v>311</v>
      </c>
    </row>
    <row r="106" spans="1:13" ht="15" customHeight="1" x14ac:dyDescent="0.25">
      <c r="A106" s="468">
        <v>24</v>
      </c>
      <c r="B106" s="210" t="s">
        <v>84</v>
      </c>
      <c r="C106" s="623">
        <v>0.68194243589795056</v>
      </c>
      <c r="D106" s="476">
        <v>18</v>
      </c>
      <c r="E106" s="623">
        <v>22802.083186464577</v>
      </c>
      <c r="F106" s="476">
        <v>53</v>
      </c>
      <c r="G106" s="623">
        <v>47853.904800845958</v>
      </c>
      <c r="H106" s="476">
        <v>106</v>
      </c>
      <c r="I106" s="623">
        <v>3031.3674867818117</v>
      </c>
      <c r="J106" s="476">
        <v>60</v>
      </c>
      <c r="K106" s="639">
        <v>564645.64666666661</v>
      </c>
      <c r="L106" s="489">
        <v>93</v>
      </c>
      <c r="M106" s="453">
        <f t="shared" si="5"/>
        <v>330</v>
      </c>
    </row>
    <row r="107" spans="1:13" ht="15" customHeight="1" x14ac:dyDescent="0.25">
      <c r="A107" s="468">
        <v>25</v>
      </c>
      <c r="B107" s="210" t="s">
        <v>85</v>
      </c>
      <c r="C107" s="623">
        <v>0.88196306047739226</v>
      </c>
      <c r="D107" s="476">
        <v>7</v>
      </c>
      <c r="E107" s="623">
        <v>20219.289145052833</v>
      </c>
      <c r="F107" s="476">
        <v>68</v>
      </c>
      <c r="G107" s="623">
        <v>44175.536740313801</v>
      </c>
      <c r="H107" s="476">
        <v>107</v>
      </c>
      <c r="I107" s="623">
        <v>2713.9948767211017</v>
      </c>
      <c r="J107" s="476">
        <v>84</v>
      </c>
      <c r="K107" s="639">
        <v>601213.8206338028</v>
      </c>
      <c r="L107" s="489">
        <v>78</v>
      </c>
      <c r="M107" s="453">
        <f t="shared" si="5"/>
        <v>344</v>
      </c>
    </row>
    <row r="108" spans="1:13" ht="15" customHeight="1" x14ac:dyDescent="0.25">
      <c r="A108" s="468">
        <v>26</v>
      </c>
      <c r="B108" s="210" t="s">
        <v>28</v>
      </c>
      <c r="C108" s="623">
        <v>0.89847229797533179</v>
      </c>
      <c r="D108" s="476">
        <v>6</v>
      </c>
      <c r="E108" s="623">
        <v>31594.349750968457</v>
      </c>
      <c r="F108" s="476">
        <v>27</v>
      </c>
      <c r="G108" s="623">
        <v>62418.453702268955</v>
      </c>
      <c r="H108" s="476">
        <v>58</v>
      </c>
      <c r="I108" s="623">
        <v>3146.5074709463197</v>
      </c>
      <c r="J108" s="476">
        <v>48</v>
      </c>
      <c r="K108" s="639">
        <v>632197.51859813079</v>
      </c>
      <c r="L108" s="489">
        <v>58</v>
      </c>
      <c r="M108" s="453">
        <f t="shared" si="5"/>
        <v>197</v>
      </c>
    </row>
    <row r="109" spans="1:13" ht="15" customHeight="1" x14ac:dyDescent="0.25">
      <c r="A109" s="468">
        <v>27</v>
      </c>
      <c r="B109" s="210" t="s">
        <v>113</v>
      </c>
      <c r="C109" s="623">
        <v>0.85487431683740589</v>
      </c>
      <c r="D109" s="476">
        <v>9</v>
      </c>
      <c r="E109" s="623">
        <v>32693.426483233019</v>
      </c>
      <c r="F109" s="476">
        <v>22</v>
      </c>
      <c r="G109" s="623">
        <v>64844.763035253651</v>
      </c>
      <c r="H109" s="476">
        <v>45</v>
      </c>
      <c r="I109" s="623">
        <v>5044.7009415305247</v>
      </c>
      <c r="J109" s="476">
        <v>18</v>
      </c>
      <c r="K109" s="639">
        <v>669000.67308823531</v>
      </c>
      <c r="L109" s="489">
        <v>47</v>
      </c>
      <c r="M109" s="453">
        <f t="shared" si="5"/>
        <v>141</v>
      </c>
    </row>
    <row r="110" spans="1:13" ht="15" customHeight="1" x14ac:dyDescent="0.25">
      <c r="A110" s="468">
        <v>28</v>
      </c>
      <c r="B110" s="210" t="s">
        <v>191</v>
      </c>
      <c r="C110" s="623">
        <v>0.95687012201669652</v>
      </c>
      <c r="D110" s="476">
        <v>4</v>
      </c>
      <c r="E110" s="623">
        <v>51176.603288797531</v>
      </c>
      <c r="F110" s="476">
        <v>4</v>
      </c>
      <c r="G110" s="623">
        <v>73671.601891058584</v>
      </c>
      <c r="H110" s="476">
        <v>23</v>
      </c>
      <c r="I110" s="623">
        <v>13843.066937307298</v>
      </c>
      <c r="J110" s="476">
        <v>9</v>
      </c>
      <c r="K110" s="639">
        <v>609454.72843749996</v>
      </c>
      <c r="L110" s="489">
        <v>75</v>
      </c>
      <c r="M110" s="453">
        <f t="shared" si="5"/>
        <v>115</v>
      </c>
    </row>
    <row r="111" spans="1:13" ht="15" customHeight="1" x14ac:dyDescent="0.25">
      <c r="A111" s="468">
        <v>29</v>
      </c>
      <c r="B111" s="210" t="s">
        <v>192</v>
      </c>
      <c r="C111" s="623">
        <v>0.98953625628964847</v>
      </c>
      <c r="D111" s="476">
        <v>1</v>
      </c>
      <c r="E111" s="623">
        <v>17623.755592841164</v>
      </c>
      <c r="F111" s="476">
        <v>92</v>
      </c>
      <c r="G111" s="623">
        <v>35228.741837248323</v>
      </c>
      <c r="H111" s="476">
        <v>110</v>
      </c>
      <c r="I111" s="623">
        <v>2196.3445190156599</v>
      </c>
      <c r="J111" s="476">
        <v>96</v>
      </c>
      <c r="K111" s="639">
        <v>400523.96791443852</v>
      </c>
      <c r="L111" s="489">
        <v>110</v>
      </c>
      <c r="M111" s="453">
        <f t="shared" si="5"/>
        <v>409</v>
      </c>
    </row>
    <row r="112" spans="1:13" ht="15" customHeight="1" thickBot="1" x14ac:dyDescent="0.3">
      <c r="A112" s="469">
        <v>30</v>
      </c>
      <c r="B112" s="445" t="s">
        <v>193</v>
      </c>
      <c r="C112" s="626">
        <v>0.97999999866895648</v>
      </c>
      <c r="D112" s="477">
        <v>2</v>
      </c>
      <c r="E112" s="626">
        <v>13450.217948717949</v>
      </c>
      <c r="F112" s="477">
        <v>107</v>
      </c>
      <c r="G112" s="626">
        <v>40443.410940170936</v>
      </c>
      <c r="H112" s="477">
        <v>108</v>
      </c>
      <c r="I112" s="626">
        <v>2007.1153846153845</v>
      </c>
      <c r="J112" s="477">
        <v>98</v>
      </c>
      <c r="K112" s="641">
        <v>442229.56841666665</v>
      </c>
      <c r="L112" s="490">
        <v>108</v>
      </c>
      <c r="M112" s="456">
        <f t="shared" si="5"/>
        <v>423</v>
      </c>
    </row>
    <row r="113" spans="1:13" ht="15" customHeight="1" thickBot="1" x14ac:dyDescent="0.3">
      <c r="A113" s="473"/>
      <c r="B113" s="446" t="s">
        <v>29</v>
      </c>
      <c r="C113" s="629"/>
      <c r="D113" s="478"/>
      <c r="E113" s="629"/>
      <c r="F113" s="478"/>
      <c r="G113" s="629"/>
      <c r="H113" s="478"/>
      <c r="I113" s="629"/>
      <c r="J113" s="478"/>
      <c r="K113" s="642"/>
      <c r="L113" s="491"/>
      <c r="M113" s="449"/>
    </row>
    <row r="114" spans="1:13" ht="15" customHeight="1" x14ac:dyDescent="0.25">
      <c r="A114" s="482">
        <v>1</v>
      </c>
      <c r="B114" s="483" t="s">
        <v>64</v>
      </c>
      <c r="C114" s="630">
        <v>0.63087027927350214</v>
      </c>
      <c r="D114" s="479">
        <v>29</v>
      </c>
      <c r="E114" s="630">
        <v>28210.816240343349</v>
      </c>
      <c r="F114" s="479">
        <v>35</v>
      </c>
      <c r="G114" s="630">
        <v>63043.493038626613</v>
      </c>
      <c r="H114" s="479">
        <v>53</v>
      </c>
      <c r="I114" s="630">
        <v>4427.7014163090125</v>
      </c>
      <c r="J114" s="479">
        <v>22</v>
      </c>
      <c r="K114" s="630">
        <v>724692.05970149254</v>
      </c>
      <c r="L114" s="497">
        <v>24</v>
      </c>
      <c r="M114" s="499">
        <f t="shared" si="5"/>
        <v>163</v>
      </c>
    </row>
    <row r="115" spans="1:13" ht="15" customHeight="1" x14ac:dyDescent="0.25">
      <c r="A115" s="484">
        <v>2</v>
      </c>
      <c r="B115" s="485" t="s">
        <v>66</v>
      </c>
      <c r="C115" s="631">
        <v>0.7211009741888198</v>
      </c>
      <c r="D115" s="500">
        <v>14</v>
      </c>
      <c r="E115" s="631">
        <v>49423.392446043166</v>
      </c>
      <c r="F115" s="500">
        <v>5</v>
      </c>
      <c r="G115" s="631">
        <v>65814.637379239473</v>
      </c>
      <c r="H115" s="500">
        <v>40</v>
      </c>
      <c r="I115" s="631">
        <v>2754.3598766700925</v>
      </c>
      <c r="J115" s="500">
        <v>81</v>
      </c>
      <c r="K115" s="631">
        <v>558532.20408450707</v>
      </c>
      <c r="L115" s="501">
        <v>96</v>
      </c>
      <c r="M115" s="502">
        <f t="shared" si="5"/>
        <v>236</v>
      </c>
    </row>
    <row r="116" spans="1:13" ht="15" customHeight="1" x14ac:dyDescent="0.25">
      <c r="A116" s="450">
        <v>3</v>
      </c>
      <c r="B116" s="474" t="s">
        <v>65</v>
      </c>
      <c r="C116" s="624">
        <v>0.23072235684303752</v>
      </c>
      <c r="D116" s="475">
        <v>103</v>
      </c>
      <c r="E116" s="624">
        <v>30909.601095066188</v>
      </c>
      <c r="F116" s="475">
        <v>30</v>
      </c>
      <c r="G116" s="624">
        <v>75230.997569193743</v>
      </c>
      <c r="H116" s="475">
        <v>21</v>
      </c>
      <c r="I116" s="624">
        <v>4506.4209987966306</v>
      </c>
      <c r="J116" s="475">
        <v>21</v>
      </c>
      <c r="K116" s="640">
        <v>763875.58735849056</v>
      </c>
      <c r="L116" s="488">
        <v>11</v>
      </c>
      <c r="M116" s="451">
        <f t="shared" ref="M116:M122" si="6">D116+F116+H116+J116+L116</f>
        <v>186</v>
      </c>
    </row>
    <row r="117" spans="1:13" ht="15" customHeight="1" x14ac:dyDescent="0.25">
      <c r="A117" s="450">
        <v>4</v>
      </c>
      <c r="B117" s="211" t="s">
        <v>26</v>
      </c>
      <c r="C117" s="623">
        <v>0.37915929245738561</v>
      </c>
      <c r="D117" s="476">
        <v>78</v>
      </c>
      <c r="E117" s="623">
        <v>28911.281945169711</v>
      </c>
      <c r="F117" s="476">
        <v>34</v>
      </c>
      <c r="G117" s="623">
        <v>59141.297389033942</v>
      </c>
      <c r="H117" s="476">
        <v>76</v>
      </c>
      <c r="I117" s="623">
        <v>2665.7816057441255</v>
      </c>
      <c r="J117" s="476">
        <v>88</v>
      </c>
      <c r="K117" s="639">
        <v>435504.06033898302</v>
      </c>
      <c r="L117" s="489">
        <v>109</v>
      </c>
      <c r="M117" s="453">
        <f t="shared" si="6"/>
        <v>385</v>
      </c>
    </row>
    <row r="118" spans="1:13" ht="15" customHeight="1" x14ac:dyDescent="0.25">
      <c r="A118" s="452">
        <v>5</v>
      </c>
      <c r="B118" s="211" t="s">
        <v>205</v>
      </c>
      <c r="C118" s="623">
        <v>0.3381584913504348</v>
      </c>
      <c r="D118" s="476">
        <v>88</v>
      </c>
      <c r="E118" s="623">
        <v>31772.464634634638</v>
      </c>
      <c r="F118" s="476">
        <v>24</v>
      </c>
      <c r="G118" s="623">
        <v>67342.654504504491</v>
      </c>
      <c r="H118" s="476">
        <v>36</v>
      </c>
      <c r="I118" s="623">
        <v>4050.3354954954957</v>
      </c>
      <c r="J118" s="476">
        <v>24</v>
      </c>
      <c r="K118" s="639">
        <v>597549.53085714276</v>
      </c>
      <c r="L118" s="489">
        <v>81</v>
      </c>
      <c r="M118" s="453">
        <f t="shared" si="6"/>
        <v>253</v>
      </c>
    </row>
    <row r="119" spans="1:13" ht="15" customHeight="1" x14ac:dyDescent="0.25">
      <c r="A119" s="452">
        <v>6</v>
      </c>
      <c r="B119" s="211" t="s">
        <v>27</v>
      </c>
      <c r="C119" s="623">
        <v>0.57039455225837687</v>
      </c>
      <c r="D119" s="476">
        <v>41</v>
      </c>
      <c r="E119" s="623">
        <v>22397.516254876464</v>
      </c>
      <c r="F119" s="476">
        <v>54</v>
      </c>
      <c r="G119" s="623">
        <v>68168.252366710018</v>
      </c>
      <c r="H119" s="476">
        <v>35</v>
      </c>
      <c r="I119" s="623">
        <v>3372.3857477243168</v>
      </c>
      <c r="J119" s="476">
        <v>33</v>
      </c>
      <c r="K119" s="639">
        <v>625105.12215686275</v>
      </c>
      <c r="L119" s="489">
        <v>63</v>
      </c>
      <c r="M119" s="453">
        <f t="shared" si="6"/>
        <v>226</v>
      </c>
    </row>
    <row r="120" spans="1:13" ht="15" customHeight="1" x14ac:dyDescent="0.25">
      <c r="A120" s="452">
        <v>7</v>
      </c>
      <c r="B120" s="211" t="s">
        <v>8</v>
      </c>
      <c r="C120" s="623">
        <v>0.15707777577346024</v>
      </c>
      <c r="D120" s="476">
        <v>106</v>
      </c>
      <c r="E120" s="623">
        <v>35312.95739348371</v>
      </c>
      <c r="F120" s="476">
        <v>21</v>
      </c>
      <c r="G120" s="623">
        <v>98719.896040100255</v>
      </c>
      <c r="H120" s="476">
        <v>12</v>
      </c>
      <c r="I120" s="623">
        <v>3523.3003759398498</v>
      </c>
      <c r="J120" s="476">
        <v>27</v>
      </c>
      <c r="K120" s="639">
        <v>714702.10257142852</v>
      </c>
      <c r="L120" s="489">
        <v>28</v>
      </c>
      <c r="M120" s="453">
        <f t="shared" si="6"/>
        <v>194</v>
      </c>
    </row>
    <row r="121" spans="1:13" ht="15" customHeight="1" x14ac:dyDescent="0.25">
      <c r="A121" s="452">
        <v>8</v>
      </c>
      <c r="B121" s="211" t="s">
        <v>130</v>
      </c>
      <c r="C121" s="623">
        <v>0.75735678306615761</v>
      </c>
      <c r="D121" s="476">
        <v>12</v>
      </c>
      <c r="E121" s="623">
        <v>29889.450693172901</v>
      </c>
      <c r="F121" s="476">
        <v>32</v>
      </c>
      <c r="G121" s="623">
        <v>123782.01242741302</v>
      </c>
      <c r="H121" s="476">
        <v>5</v>
      </c>
      <c r="I121" s="623">
        <v>21882.440206643994</v>
      </c>
      <c r="J121" s="476">
        <v>4</v>
      </c>
      <c r="K121" s="639">
        <v>835717.03619377164</v>
      </c>
      <c r="L121" s="489">
        <v>4</v>
      </c>
      <c r="M121" s="453">
        <f t="shared" si="6"/>
        <v>57</v>
      </c>
    </row>
    <row r="122" spans="1:13" ht="15" customHeight="1" thickBot="1" x14ac:dyDescent="0.3">
      <c r="A122" s="486">
        <v>9</v>
      </c>
      <c r="B122" s="487" t="s">
        <v>194</v>
      </c>
      <c r="C122" s="632">
        <v>0.91669693737478164</v>
      </c>
      <c r="D122" s="476">
        <v>5</v>
      </c>
      <c r="E122" s="632">
        <v>31100.837438423645</v>
      </c>
      <c r="F122" s="476">
        <v>29</v>
      </c>
      <c r="G122" s="632">
        <v>38867.705330752993</v>
      </c>
      <c r="H122" s="476">
        <v>109</v>
      </c>
      <c r="I122" s="632">
        <v>2381.6876249120342</v>
      </c>
      <c r="J122" s="476">
        <v>94</v>
      </c>
      <c r="K122" s="643">
        <v>513325.8513333333</v>
      </c>
      <c r="L122" s="489">
        <v>103</v>
      </c>
      <c r="M122" s="496">
        <f t="shared" si="6"/>
        <v>340</v>
      </c>
    </row>
    <row r="123" spans="1:13" ht="15" customHeight="1" thickBot="1" x14ac:dyDescent="0.3">
      <c r="A123" s="212">
        <f>A14+A27+A45+A66+A81+A112+A122</f>
        <v>111</v>
      </c>
      <c r="B123" s="213" t="s">
        <v>87</v>
      </c>
      <c r="C123" s="633">
        <f>AVERAGE(C6:C122)</f>
        <v>0.50341346766864925</v>
      </c>
      <c r="D123" s="621"/>
      <c r="E123" s="633">
        <f>AVERAGE(E6:E122)</f>
        <v>26542.774786555696</v>
      </c>
      <c r="F123" s="621"/>
      <c r="G123" s="633">
        <f>AVERAGE(G6:G122)</f>
        <v>69981.095894664249</v>
      </c>
      <c r="H123" s="621"/>
      <c r="I123" s="633">
        <f>AVERAGE(I6:I122)</f>
        <v>4749.3771343444805</v>
      </c>
      <c r="J123" s="621"/>
      <c r="K123" s="644">
        <f>AVERAGE(K6:K122)</f>
        <v>645960.94449073565</v>
      </c>
      <c r="L123" s="638"/>
      <c r="M123" s="217"/>
    </row>
    <row r="124" spans="1:13" x14ac:dyDescent="0.25">
      <c r="A124" s="1"/>
    </row>
  </sheetData>
  <mergeCells count="5"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5" x14ac:dyDescent="0.25"/>
  <cols>
    <col min="1" max="1" width="5.7109375" style="161" customWidth="1"/>
    <col min="2" max="2" width="30.7109375" style="161" customWidth="1"/>
    <col min="3" max="3" width="7.7109375" style="161" customWidth="1"/>
    <col min="4" max="4" width="5.7109375" style="161" customWidth="1"/>
    <col min="5" max="5" width="10.7109375" style="161" customWidth="1"/>
    <col min="6" max="6" width="5.7109375" style="161" customWidth="1"/>
    <col min="7" max="7" width="10.7109375" style="161" customWidth="1"/>
    <col min="8" max="8" width="5.7109375" style="161" customWidth="1"/>
    <col min="9" max="9" width="10.7109375" style="161" customWidth="1"/>
    <col min="10" max="10" width="5.7109375" style="161" customWidth="1"/>
    <col min="11" max="11" width="10.7109375" style="161" customWidth="1"/>
    <col min="12" max="12" width="5.7109375" style="161" customWidth="1"/>
    <col min="13" max="13" width="9.7109375" style="161" customWidth="1"/>
    <col min="14" max="16384" width="9.140625" style="161"/>
  </cols>
  <sheetData>
    <row r="1" spans="1:14" x14ac:dyDescent="0.25">
      <c r="A1" s="215" t="s">
        <v>135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4" x14ac:dyDescent="0.25">
      <c r="A2" s="204"/>
      <c r="B2" s="205" t="s">
        <v>206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4" ht="11.25" customHeight="1" thickBot="1" x14ac:dyDescent="0.3">
      <c r="A3" s="204"/>
      <c r="B3" s="207"/>
      <c r="C3" s="207"/>
      <c r="D3" s="207"/>
      <c r="E3" s="207"/>
      <c r="F3" s="207"/>
      <c r="G3" s="207"/>
      <c r="H3" s="207"/>
      <c r="I3" s="204"/>
      <c r="J3" s="204"/>
      <c r="K3" s="204"/>
      <c r="L3" s="204"/>
    </row>
    <row r="4" spans="1:14" ht="73.5" customHeight="1" thickBot="1" x14ac:dyDescent="0.3">
      <c r="A4" s="208" t="s">
        <v>155</v>
      </c>
      <c r="B4" s="228" t="s">
        <v>35</v>
      </c>
      <c r="C4" s="655" t="s">
        <v>144</v>
      </c>
      <c r="D4" s="656"/>
      <c r="E4" s="657" t="s">
        <v>147</v>
      </c>
      <c r="F4" s="658"/>
      <c r="G4" s="659" t="s">
        <v>145</v>
      </c>
      <c r="H4" s="658"/>
      <c r="I4" s="659" t="s">
        <v>146</v>
      </c>
      <c r="J4" s="658"/>
      <c r="K4" s="659" t="s">
        <v>148</v>
      </c>
      <c r="L4" s="658"/>
      <c r="M4" s="216" t="s">
        <v>143</v>
      </c>
      <c r="N4" s="214"/>
    </row>
    <row r="5" spans="1:14" ht="15" customHeight="1" x14ac:dyDescent="0.25">
      <c r="A5" s="507" t="s">
        <v>156</v>
      </c>
      <c r="B5" s="299" t="s">
        <v>169</v>
      </c>
      <c r="C5" s="503">
        <v>0.62300245957240841</v>
      </c>
      <c r="D5" s="601">
        <v>30</v>
      </c>
      <c r="E5" s="503">
        <v>113394.82051282052</v>
      </c>
      <c r="F5" s="601">
        <v>1</v>
      </c>
      <c r="G5" s="503">
        <v>283756.60497435898</v>
      </c>
      <c r="H5" s="601">
        <v>1</v>
      </c>
      <c r="I5" s="503">
        <v>39825.364153846152</v>
      </c>
      <c r="J5" s="601">
        <v>2</v>
      </c>
      <c r="K5" s="503">
        <v>851257.272</v>
      </c>
      <c r="L5" s="602">
        <v>2</v>
      </c>
      <c r="M5" s="603">
        <f>D5+F5+H5+J5+L5</f>
        <v>36</v>
      </c>
    </row>
    <row r="6" spans="1:14" ht="15" customHeight="1" x14ac:dyDescent="0.25">
      <c r="A6" s="508" t="s">
        <v>142</v>
      </c>
      <c r="B6" s="298" t="s">
        <v>130</v>
      </c>
      <c r="C6" s="493">
        <v>0.75735678306615761</v>
      </c>
      <c r="D6" s="604">
        <v>12</v>
      </c>
      <c r="E6" s="493">
        <v>29889.450693172901</v>
      </c>
      <c r="F6" s="604">
        <v>32</v>
      </c>
      <c r="G6" s="493">
        <v>123782.01242741302</v>
      </c>
      <c r="H6" s="604">
        <v>5</v>
      </c>
      <c r="I6" s="493">
        <v>21882.440206643994</v>
      </c>
      <c r="J6" s="604">
        <v>4</v>
      </c>
      <c r="K6" s="493">
        <v>835717.03619377164</v>
      </c>
      <c r="L6" s="604">
        <v>4</v>
      </c>
      <c r="M6" s="605">
        <f>D6+F6+H6+J6+L6</f>
        <v>57</v>
      </c>
    </row>
    <row r="7" spans="1:14" ht="15" customHeight="1" x14ac:dyDescent="0.25">
      <c r="A7" s="508" t="s">
        <v>141</v>
      </c>
      <c r="B7" s="298" t="s">
        <v>208</v>
      </c>
      <c r="C7" s="493">
        <v>0.96157574991154937</v>
      </c>
      <c r="D7" s="604">
        <v>3</v>
      </c>
      <c r="E7" s="493">
        <v>81450.397973950792</v>
      </c>
      <c r="F7" s="604">
        <v>3</v>
      </c>
      <c r="G7" s="493">
        <v>83211.581041968166</v>
      </c>
      <c r="H7" s="604">
        <v>14</v>
      </c>
      <c r="I7" s="493">
        <v>12385.069247467438</v>
      </c>
      <c r="J7" s="604">
        <v>10</v>
      </c>
      <c r="K7" s="493">
        <v>714700.72727272729</v>
      </c>
      <c r="L7" s="604">
        <v>29</v>
      </c>
      <c r="M7" s="606">
        <f>D7+F7+H7+J7+L7</f>
        <v>59</v>
      </c>
    </row>
    <row r="8" spans="1:14" ht="15" customHeight="1" x14ac:dyDescent="0.25">
      <c r="A8" s="508" t="s">
        <v>157</v>
      </c>
      <c r="B8" s="534" t="s">
        <v>42</v>
      </c>
      <c r="C8" s="493">
        <v>0.59870774168332952</v>
      </c>
      <c r="D8" s="604">
        <v>32</v>
      </c>
      <c r="E8" s="493">
        <v>47496.224066390045</v>
      </c>
      <c r="F8" s="604">
        <v>6</v>
      </c>
      <c r="G8" s="493">
        <v>207530.28597510373</v>
      </c>
      <c r="H8" s="604">
        <v>2</v>
      </c>
      <c r="I8" s="493">
        <v>24678.35062240664</v>
      </c>
      <c r="J8" s="604">
        <v>3</v>
      </c>
      <c r="K8" s="493">
        <v>701546.04190476192</v>
      </c>
      <c r="L8" s="604">
        <v>32</v>
      </c>
      <c r="M8" s="606">
        <f>D8+F8+H8+J8+L8</f>
        <v>75</v>
      </c>
    </row>
    <row r="9" spans="1:14" ht="15" customHeight="1" x14ac:dyDescent="0.25">
      <c r="A9" s="508" t="s">
        <v>141</v>
      </c>
      <c r="B9" s="298" t="s">
        <v>62</v>
      </c>
      <c r="C9" s="493">
        <v>0.53199635851295368</v>
      </c>
      <c r="D9" s="604">
        <v>51</v>
      </c>
      <c r="E9" s="493">
        <v>39473.458248175186</v>
      </c>
      <c r="F9" s="604">
        <v>13</v>
      </c>
      <c r="G9" s="493">
        <v>122747.06201135443</v>
      </c>
      <c r="H9" s="604">
        <v>6</v>
      </c>
      <c r="I9" s="493">
        <v>19815.673146796435</v>
      </c>
      <c r="J9" s="604">
        <v>5</v>
      </c>
      <c r="K9" s="493">
        <v>829501.31324074068</v>
      </c>
      <c r="L9" s="604">
        <v>8</v>
      </c>
      <c r="M9" s="606">
        <f>D9+F9+H9+J9+L9</f>
        <v>83</v>
      </c>
    </row>
    <row r="10" spans="1:14" ht="15" customHeight="1" x14ac:dyDescent="0.25">
      <c r="A10" s="508" t="s">
        <v>156</v>
      </c>
      <c r="B10" s="298" t="s">
        <v>18</v>
      </c>
      <c r="C10" s="493">
        <v>0.46340270659070881</v>
      </c>
      <c r="D10" s="604">
        <v>66</v>
      </c>
      <c r="E10" s="493">
        <v>44631.980198019803</v>
      </c>
      <c r="F10" s="604">
        <v>8</v>
      </c>
      <c r="G10" s="493">
        <v>115191.86663366336</v>
      </c>
      <c r="H10" s="604">
        <v>8</v>
      </c>
      <c r="I10" s="493">
        <v>6819.9047920792082</v>
      </c>
      <c r="J10" s="604">
        <v>13</v>
      </c>
      <c r="K10" s="493">
        <v>831938.65909090906</v>
      </c>
      <c r="L10" s="604">
        <v>6</v>
      </c>
      <c r="M10" s="606">
        <f>D10+F10+H10+J10+L10</f>
        <v>101</v>
      </c>
    </row>
    <row r="11" spans="1:14" ht="15" customHeight="1" x14ac:dyDescent="0.25">
      <c r="A11" s="508" t="s">
        <v>244</v>
      </c>
      <c r="B11" s="298" t="s">
        <v>191</v>
      </c>
      <c r="C11" s="493">
        <v>0.95687012201669652</v>
      </c>
      <c r="D11" s="604">
        <v>4</v>
      </c>
      <c r="E11" s="493">
        <v>51176.603288797531</v>
      </c>
      <c r="F11" s="604">
        <v>4</v>
      </c>
      <c r="G11" s="493">
        <v>73671.601891058584</v>
      </c>
      <c r="H11" s="604">
        <v>23</v>
      </c>
      <c r="I11" s="493">
        <v>13843.066937307298</v>
      </c>
      <c r="J11" s="604">
        <v>9</v>
      </c>
      <c r="K11" s="493">
        <v>609454.72843749996</v>
      </c>
      <c r="L11" s="604">
        <v>75</v>
      </c>
      <c r="M11" s="606">
        <f>D11+F11+H11+J11+L11</f>
        <v>115</v>
      </c>
    </row>
    <row r="12" spans="1:14" ht="15" customHeight="1" x14ac:dyDescent="0.25">
      <c r="A12" s="508" t="s">
        <v>158</v>
      </c>
      <c r="B12" s="298" t="s">
        <v>54</v>
      </c>
      <c r="C12" s="493">
        <v>0.67776149934144825</v>
      </c>
      <c r="D12" s="604">
        <v>19</v>
      </c>
      <c r="E12" s="493">
        <v>21121.706371191136</v>
      </c>
      <c r="F12" s="604">
        <v>60</v>
      </c>
      <c r="G12" s="493">
        <v>85065.301434903042</v>
      </c>
      <c r="H12" s="604">
        <v>13</v>
      </c>
      <c r="I12" s="493">
        <v>5978.1125983379507</v>
      </c>
      <c r="J12" s="604">
        <v>15</v>
      </c>
      <c r="K12" s="493">
        <v>757948.42200000002</v>
      </c>
      <c r="L12" s="604">
        <v>14</v>
      </c>
      <c r="M12" s="606">
        <f>D12+F12+H12+J12+L12</f>
        <v>121</v>
      </c>
    </row>
    <row r="13" spans="1:14" ht="15" customHeight="1" x14ac:dyDescent="0.25">
      <c r="A13" s="508" t="s">
        <v>159</v>
      </c>
      <c r="B13" s="298" t="s">
        <v>1</v>
      </c>
      <c r="C13" s="493">
        <v>0.47403053069594198</v>
      </c>
      <c r="D13" s="604">
        <v>62</v>
      </c>
      <c r="E13" s="493">
        <v>40594.007220216605</v>
      </c>
      <c r="F13" s="604">
        <v>11</v>
      </c>
      <c r="G13" s="493">
        <v>98777.843971119131</v>
      </c>
      <c r="H13" s="604">
        <v>11</v>
      </c>
      <c r="I13" s="493">
        <v>4558.2541696750905</v>
      </c>
      <c r="J13" s="604">
        <v>20</v>
      </c>
      <c r="K13" s="493">
        <v>715413.4163043478</v>
      </c>
      <c r="L13" s="604">
        <v>27</v>
      </c>
      <c r="M13" s="606">
        <f>D13+F13+H13+J13+L13</f>
        <v>131</v>
      </c>
    </row>
    <row r="14" spans="1:14" ht="15" customHeight="1" thickBot="1" x14ac:dyDescent="0.3">
      <c r="A14" s="518" t="s">
        <v>159</v>
      </c>
      <c r="B14" s="505" t="s">
        <v>53</v>
      </c>
      <c r="C14" s="506">
        <v>0.63909606625839066</v>
      </c>
      <c r="D14" s="607">
        <v>26</v>
      </c>
      <c r="E14" s="506">
        <v>18955.846953937595</v>
      </c>
      <c r="F14" s="607">
        <v>83</v>
      </c>
      <c r="G14" s="506">
        <v>121582.62098811292</v>
      </c>
      <c r="H14" s="607">
        <v>7</v>
      </c>
      <c r="I14" s="506">
        <v>14462.140594353641</v>
      </c>
      <c r="J14" s="607">
        <v>8</v>
      </c>
      <c r="K14" s="506">
        <v>761494.79081300809</v>
      </c>
      <c r="L14" s="607">
        <v>13</v>
      </c>
      <c r="M14" s="608">
        <f>D14+F14+H14+J14+L14</f>
        <v>137</v>
      </c>
    </row>
    <row r="15" spans="1:14" ht="15" customHeight="1" x14ac:dyDescent="0.25">
      <c r="A15" s="507" t="s">
        <v>244</v>
      </c>
      <c r="B15" s="299" t="s">
        <v>113</v>
      </c>
      <c r="C15" s="503">
        <v>0.85487431683740589</v>
      </c>
      <c r="D15" s="601">
        <v>9</v>
      </c>
      <c r="E15" s="503">
        <v>32693.426483233019</v>
      </c>
      <c r="F15" s="601">
        <v>22</v>
      </c>
      <c r="G15" s="503">
        <v>64844.763035253651</v>
      </c>
      <c r="H15" s="601">
        <v>45</v>
      </c>
      <c r="I15" s="503">
        <v>5044.7009415305247</v>
      </c>
      <c r="J15" s="601">
        <v>18</v>
      </c>
      <c r="K15" s="503">
        <v>669000.67308823531</v>
      </c>
      <c r="L15" s="601">
        <v>47</v>
      </c>
      <c r="M15" s="603">
        <f>D15+F15+H15+J15+L15</f>
        <v>141</v>
      </c>
    </row>
    <row r="16" spans="1:14" ht="15" customHeight="1" x14ac:dyDescent="0.25">
      <c r="A16" s="508" t="s">
        <v>157</v>
      </c>
      <c r="B16" s="302" t="s">
        <v>43</v>
      </c>
      <c r="C16" s="493">
        <v>0.56624057477449319</v>
      </c>
      <c r="D16" s="604">
        <v>42</v>
      </c>
      <c r="E16" s="493">
        <v>26437.412844036699</v>
      </c>
      <c r="F16" s="604">
        <v>41</v>
      </c>
      <c r="G16" s="493">
        <v>70751.70069724771</v>
      </c>
      <c r="H16" s="604">
        <v>27</v>
      </c>
      <c r="I16" s="493">
        <v>5485.8680061162086</v>
      </c>
      <c r="J16" s="604">
        <v>16</v>
      </c>
      <c r="K16" s="493">
        <v>752419.69605769229</v>
      </c>
      <c r="L16" s="604">
        <v>16</v>
      </c>
      <c r="M16" s="606">
        <f>D16+F16+H16+J16+L16</f>
        <v>142</v>
      </c>
    </row>
    <row r="17" spans="1:13" ht="15" customHeight="1" x14ac:dyDescent="0.25">
      <c r="A17" s="508" t="s">
        <v>158</v>
      </c>
      <c r="B17" s="298" t="s">
        <v>48</v>
      </c>
      <c r="C17" s="493">
        <v>0.37501579287673131</v>
      </c>
      <c r="D17" s="604">
        <v>80</v>
      </c>
      <c r="E17" s="493">
        <v>45289.458333333336</v>
      </c>
      <c r="F17" s="604">
        <v>7</v>
      </c>
      <c r="G17" s="493">
        <v>183930.90941666666</v>
      </c>
      <c r="H17" s="604">
        <v>3</v>
      </c>
      <c r="I17" s="493">
        <v>14763.498958333334</v>
      </c>
      <c r="J17" s="604">
        <v>7</v>
      </c>
      <c r="K17" s="493">
        <v>663602.91487179487</v>
      </c>
      <c r="L17" s="604">
        <v>50</v>
      </c>
      <c r="M17" s="606">
        <f>D17+F17+H17+J17+L17</f>
        <v>147</v>
      </c>
    </row>
    <row r="18" spans="1:13" ht="15" customHeight="1" x14ac:dyDescent="0.25">
      <c r="A18" s="508" t="s">
        <v>156</v>
      </c>
      <c r="B18" s="298" t="s">
        <v>59</v>
      </c>
      <c r="C18" s="493">
        <v>0.71235761140954679</v>
      </c>
      <c r="D18" s="604">
        <v>15</v>
      </c>
      <c r="E18" s="493">
        <v>39740.099540636038</v>
      </c>
      <c r="F18" s="604">
        <v>12</v>
      </c>
      <c r="G18" s="493">
        <v>70318.108616860161</v>
      </c>
      <c r="H18" s="604">
        <v>29</v>
      </c>
      <c r="I18" s="493">
        <v>4697.8816607773852</v>
      </c>
      <c r="J18" s="604">
        <v>19</v>
      </c>
      <c r="K18" s="493">
        <v>615384.4044117647</v>
      </c>
      <c r="L18" s="604">
        <v>72</v>
      </c>
      <c r="M18" s="606">
        <f>D18+F18+H18+J18+L18</f>
        <v>147</v>
      </c>
    </row>
    <row r="19" spans="1:13" ht="15" customHeight="1" x14ac:dyDescent="0.25">
      <c r="A19" s="509" t="s">
        <v>156</v>
      </c>
      <c r="B19" s="298" t="s">
        <v>58</v>
      </c>
      <c r="C19" s="493">
        <v>0.35651554911687844</v>
      </c>
      <c r="D19" s="604">
        <v>86</v>
      </c>
      <c r="E19" s="493">
        <v>37643.131504257333</v>
      </c>
      <c r="F19" s="604">
        <v>18</v>
      </c>
      <c r="G19" s="493">
        <v>133993.67773888365</v>
      </c>
      <c r="H19" s="604">
        <v>4</v>
      </c>
      <c r="I19" s="493">
        <v>16608.986045411541</v>
      </c>
      <c r="J19" s="604">
        <v>6</v>
      </c>
      <c r="K19" s="493">
        <v>684881.85360655736</v>
      </c>
      <c r="L19" s="604">
        <v>38</v>
      </c>
      <c r="M19" s="606">
        <f>D19+F19+H19+J19+L19</f>
        <v>152</v>
      </c>
    </row>
    <row r="20" spans="1:13" ht="15" customHeight="1" x14ac:dyDescent="0.25">
      <c r="A20" s="517" t="s">
        <v>142</v>
      </c>
      <c r="B20" s="504" t="s">
        <v>64</v>
      </c>
      <c r="C20" s="613">
        <v>0.63087027927350214</v>
      </c>
      <c r="D20" s="614">
        <v>29</v>
      </c>
      <c r="E20" s="613">
        <v>28210.816240343349</v>
      </c>
      <c r="F20" s="614">
        <v>35</v>
      </c>
      <c r="G20" s="613">
        <v>63043.493038626613</v>
      </c>
      <c r="H20" s="614">
        <v>53</v>
      </c>
      <c r="I20" s="613">
        <v>4427.7014163090125</v>
      </c>
      <c r="J20" s="614">
        <v>22</v>
      </c>
      <c r="K20" s="613">
        <v>724692.05970149254</v>
      </c>
      <c r="L20" s="614">
        <v>24</v>
      </c>
      <c r="M20" s="615">
        <f>D20+F20+H20+J20+L20</f>
        <v>163</v>
      </c>
    </row>
    <row r="21" spans="1:13" ht="15" customHeight="1" x14ac:dyDescent="0.25">
      <c r="A21" s="509" t="s">
        <v>142</v>
      </c>
      <c r="B21" s="298" t="s">
        <v>65</v>
      </c>
      <c r="C21" s="493">
        <v>0.23072235684303752</v>
      </c>
      <c r="D21" s="604">
        <v>103</v>
      </c>
      <c r="E21" s="493">
        <v>30909.601095066188</v>
      </c>
      <c r="F21" s="604">
        <v>30</v>
      </c>
      <c r="G21" s="493">
        <v>75230.997569193743</v>
      </c>
      <c r="H21" s="604">
        <v>21</v>
      </c>
      <c r="I21" s="493">
        <v>4506.4209987966306</v>
      </c>
      <c r="J21" s="604">
        <v>21</v>
      </c>
      <c r="K21" s="493">
        <v>763875.58735849056</v>
      </c>
      <c r="L21" s="604">
        <v>11</v>
      </c>
      <c r="M21" s="606">
        <f>D21+F21+H21+J21+L21</f>
        <v>186</v>
      </c>
    </row>
    <row r="22" spans="1:13" ht="15" customHeight="1" x14ac:dyDescent="0.25">
      <c r="A22" s="508" t="s">
        <v>141</v>
      </c>
      <c r="B22" s="298" t="s">
        <v>201</v>
      </c>
      <c r="C22" s="493">
        <v>0.54658190488005387</v>
      </c>
      <c r="D22" s="604">
        <v>48</v>
      </c>
      <c r="E22" s="493">
        <v>40783.659003831417</v>
      </c>
      <c r="F22" s="604">
        <v>10</v>
      </c>
      <c r="G22" s="493">
        <v>65042.722292464881</v>
      </c>
      <c r="H22" s="604">
        <v>44</v>
      </c>
      <c r="I22" s="493">
        <v>2756.1457343550451</v>
      </c>
      <c r="J22" s="604">
        <v>80</v>
      </c>
      <c r="K22" s="493">
        <v>830073.69394736842</v>
      </c>
      <c r="L22" s="604">
        <v>7</v>
      </c>
      <c r="M22" s="606">
        <f>D22+F22+H22+J22+L22</f>
        <v>189</v>
      </c>
    </row>
    <row r="23" spans="1:13" ht="15" customHeight="1" x14ac:dyDescent="0.25">
      <c r="A23" s="508" t="s">
        <v>157</v>
      </c>
      <c r="B23" s="298" t="s">
        <v>131</v>
      </c>
      <c r="C23" s="493">
        <v>0.37213920313818893</v>
      </c>
      <c r="D23" s="604">
        <v>82</v>
      </c>
      <c r="E23" s="493">
        <v>86272.576271186437</v>
      </c>
      <c r="F23" s="604">
        <v>2</v>
      </c>
      <c r="G23" s="493">
        <v>64449.83412429379</v>
      </c>
      <c r="H23" s="604">
        <v>47</v>
      </c>
      <c r="I23" s="493">
        <v>3100.8772429378528</v>
      </c>
      <c r="J23" s="604">
        <v>54</v>
      </c>
      <c r="K23" s="493">
        <v>835492.73333333328</v>
      </c>
      <c r="L23" s="604">
        <v>5</v>
      </c>
      <c r="M23" s="606">
        <f>D23+F23+H23+J23+L23</f>
        <v>190</v>
      </c>
    </row>
    <row r="24" spans="1:13" ht="15" customHeight="1" thickBot="1" x14ac:dyDescent="0.3">
      <c r="A24" s="616" t="s">
        <v>156</v>
      </c>
      <c r="B24" s="505" t="s">
        <v>21</v>
      </c>
      <c r="C24" s="506">
        <v>0.42553629390916636</v>
      </c>
      <c r="D24" s="607">
        <v>72</v>
      </c>
      <c r="E24" s="506">
        <v>20888.825503355703</v>
      </c>
      <c r="F24" s="607">
        <v>65</v>
      </c>
      <c r="G24" s="506">
        <v>77691.747474832213</v>
      </c>
      <c r="H24" s="607">
        <v>18</v>
      </c>
      <c r="I24" s="506">
        <v>5077.3411828859062</v>
      </c>
      <c r="J24" s="607">
        <v>17</v>
      </c>
      <c r="K24" s="506">
        <v>740701.55844155839</v>
      </c>
      <c r="L24" s="607">
        <v>18</v>
      </c>
      <c r="M24" s="608">
        <f>D24+F24+H24+J24+L24</f>
        <v>190</v>
      </c>
    </row>
    <row r="25" spans="1:13" ht="15" customHeight="1" x14ac:dyDescent="0.25">
      <c r="A25" s="507" t="s">
        <v>244</v>
      </c>
      <c r="B25" s="299" t="s">
        <v>82</v>
      </c>
      <c r="C25" s="503">
        <v>0.65266001611952618</v>
      </c>
      <c r="D25" s="601">
        <v>25</v>
      </c>
      <c r="E25" s="503">
        <v>18851.471264367818</v>
      </c>
      <c r="F25" s="601">
        <v>85</v>
      </c>
      <c r="G25" s="503">
        <v>68415.21709578544</v>
      </c>
      <c r="H25" s="601">
        <v>34</v>
      </c>
      <c r="I25" s="503">
        <v>7281.5286858237541</v>
      </c>
      <c r="J25" s="601">
        <v>12</v>
      </c>
      <c r="K25" s="503">
        <v>692868.03596273297</v>
      </c>
      <c r="L25" s="601">
        <v>36</v>
      </c>
      <c r="M25" s="603">
        <f>D25+F25+H25+J25+L25</f>
        <v>192</v>
      </c>
    </row>
    <row r="26" spans="1:13" ht="15" customHeight="1" x14ac:dyDescent="0.25">
      <c r="A26" s="508" t="s">
        <v>158</v>
      </c>
      <c r="B26" s="298" t="s">
        <v>197</v>
      </c>
      <c r="C26" s="493">
        <v>0.55687752897596365</v>
      </c>
      <c r="D26" s="604">
        <v>44</v>
      </c>
      <c r="E26" s="493">
        <v>19342.389610389611</v>
      </c>
      <c r="F26" s="604">
        <v>76</v>
      </c>
      <c r="G26" s="493">
        <v>71837.018415584418</v>
      </c>
      <c r="H26" s="604">
        <v>24</v>
      </c>
      <c r="I26" s="493">
        <v>3474.9194415584411</v>
      </c>
      <c r="J26" s="604">
        <v>29</v>
      </c>
      <c r="K26" s="493">
        <v>738116.62341463414</v>
      </c>
      <c r="L26" s="604">
        <v>20</v>
      </c>
      <c r="M26" s="606">
        <f>D26+F26+H26+J26+L26</f>
        <v>193</v>
      </c>
    </row>
    <row r="27" spans="1:13" ht="15" customHeight="1" x14ac:dyDescent="0.25">
      <c r="A27" s="517" t="s">
        <v>142</v>
      </c>
      <c r="B27" s="504" t="s">
        <v>8</v>
      </c>
      <c r="C27" s="613">
        <v>0.15707777577346024</v>
      </c>
      <c r="D27" s="614">
        <v>106</v>
      </c>
      <c r="E27" s="613">
        <v>35312.95739348371</v>
      </c>
      <c r="F27" s="614">
        <v>21</v>
      </c>
      <c r="G27" s="613">
        <v>98719.896040100255</v>
      </c>
      <c r="H27" s="614">
        <v>12</v>
      </c>
      <c r="I27" s="613">
        <v>3523.3003759398498</v>
      </c>
      <c r="J27" s="614">
        <v>27</v>
      </c>
      <c r="K27" s="613">
        <v>714702.10257142852</v>
      </c>
      <c r="L27" s="614">
        <v>28</v>
      </c>
      <c r="M27" s="615">
        <f>D27+F27+H27+J27+L27</f>
        <v>194</v>
      </c>
    </row>
    <row r="28" spans="1:13" ht="15" customHeight="1" x14ac:dyDescent="0.25">
      <c r="A28" s="509" t="s">
        <v>156</v>
      </c>
      <c r="B28" s="298" t="s">
        <v>55</v>
      </c>
      <c r="C28" s="493">
        <v>0.48918047198210074</v>
      </c>
      <c r="D28" s="604">
        <v>56</v>
      </c>
      <c r="E28" s="493">
        <v>41804.504065040652</v>
      </c>
      <c r="F28" s="604">
        <v>9</v>
      </c>
      <c r="G28" s="493">
        <v>100584.09517073171</v>
      </c>
      <c r="H28" s="604">
        <v>10</v>
      </c>
      <c r="I28" s="493">
        <v>0</v>
      </c>
      <c r="J28" s="604">
        <v>99</v>
      </c>
      <c r="K28" s="493">
        <v>729964.08695652173</v>
      </c>
      <c r="L28" s="604">
        <v>21</v>
      </c>
      <c r="M28" s="606">
        <f>D28+F28+H28+J28+L28</f>
        <v>195</v>
      </c>
    </row>
    <row r="29" spans="1:13" ht="15" customHeight="1" x14ac:dyDescent="0.25">
      <c r="A29" s="509" t="s">
        <v>141</v>
      </c>
      <c r="B29" s="298" t="s">
        <v>177</v>
      </c>
      <c r="C29" s="493">
        <v>0.53672283088518935</v>
      </c>
      <c r="D29" s="604">
        <v>49</v>
      </c>
      <c r="E29" s="493">
        <v>38817.428170988089</v>
      </c>
      <c r="F29" s="604">
        <v>14</v>
      </c>
      <c r="G29" s="493">
        <v>58354.638682550809</v>
      </c>
      <c r="H29" s="604">
        <v>79</v>
      </c>
      <c r="I29" s="493">
        <v>3285.6344148563421</v>
      </c>
      <c r="J29" s="604">
        <v>36</v>
      </c>
      <c r="K29" s="493">
        <v>749106.70205479453</v>
      </c>
      <c r="L29" s="604">
        <v>17</v>
      </c>
      <c r="M29" s="606">
        <f>D29+F29+H29+J29+L29</f>
        <v>195</v>
      </c>
    </row>
    <row r="30" spans="1:13" ht="15" customHeight="1" x14ac:dyDescent="0.25">
      <c r="A30" s="509" t="s">
        <v>244</v>
      </c>
      <c r="B30" s="298" t="s">
        <v>28</v>
      </c>
      <c r="C30" s="493">
        <v>0.89847229797533179</v>
      </c>
      <c r="D30" s="604">
        <v>6</v>
      </c>
      <c r="E30" s="493">
        <v>31594.349750968457</v>
      </c>
      <c r="F30" s="604">
        <v>27</v>
      </c>
      <c r="G30" s="493">
        <v>62418.453702268955</v>
      </c>
      <c r="H30" s="604">
        <v>58</v>
      </c>
      <c r="I30" s="493">
        <v>3146.5074709463197</v>
      </c>
      <c r="J30" s="604">
        <v>48</v>
      </c>
      <c r="K30" s="493">
        <v>632197.51859813079</v>
      </c>
      <c r="L30" s="604">
        <v>58</v>
      </c>
      <c r="M30" s="606">
        <f>D30+F30+H30+J30+L30</f>
        <v>197</v>
      </c>
    </row>
    <row r="31" spans="1:13" ht="15" customHeight="1" x14ac:dyDescent="0.25">
      <c r="A31" s="509" t="s">
        <v>244</v>
      </c>
      <c r="B31" s="298" t="s">
        <v>203</v>
      </c>
      <c r="C31" s="493">
        <v>0.27151700231099374</v>
      </c>
      <c r="D31" s="604">
        <v>97</v>
      </c>
      <c r="E31" s="493">
        <v>38248.480000000003</v>
      </c>
      <c r="F31" s="604">
        <v>15</v>
      </c>
      <c r="G31" s="493">
        <v>65080.260148571433</v>
      </c>
      <c r="H31" s="604">
        <v>43</v>
      </c>
      <c r="I31" s="493">
        <v>3201.3670971428569</v>
      </c>
      <c r="J31" s="604">
        <v>42</v>
      </c>
      <c r="K31" s="493">
        <v>919753.74743589736</v>
      </c>
      <c r="L31" s="604">
        <v>1</v>
      </c>
      <c r="M31" s="606">
        <f>D31+F31+H31+J31+L31</f>
        <v>198</v>
      </c>
    </row>
    <row r="32" spans="1:13" ht="15" customHeight="1" x14ac:dyDescent="0.25">
      <c r="A32" s="508" t="s">
        <v>244</v>
      </c>
      <c r="B32" s="298" t="s">
        <v>202</v>
      </c>
      <c r="C32" s="493">
        <v>0.75529607584153247</v>
      </c>
      <c r="D32" s="604">
        <v>13</v>
      </c>
      <c r="E32" s="493">
        <v>35417.19428926133</v>
      </c>
      <c r="F32" s="604">
        <v>20</v>
      </c>
      <c r="G32" s="493">
        <v>54386.625418994408</v>
      </c>
      <c r="H32" s="604">
        <v>95</v>
      </c>
      <c r="I32" s="493">
        <v>3156.1955307262569</v>
      </c>
      <c r="J32" s="604">
        <v>46</v>
      </c>
      <c r="K32" s="493">
        <v>716065.77</v>
      </c>
      <c r="L32" s="604">
        <v>26</v>
      </c>
      <c r="M32" s="606">
        <f>D32+F32+H32+J32+L32</f>
        <v>200</v>
      </c>
    </row>
    <row r="33" spans="1:13" ht="15" customHeight="1" x14ac:dyDescent="0.25">
      <c r="A33" s="514" t="s">
        <v>158</v>
      </c>
      <c r="B33" s="303" t="s">
        <v>163</v>
      </c>
      <c r="C33" s="492">
        <v>0.46810648319860065</v>
      </c>
      <c r="D33" s="609">
        <v>64</v>
      </c>
      <c r="E33" s="492">
        <v>27407.960151802657</v>
      </c>
      <c r="F33" s="609">
        <v>37</v>
      </c>
      <c r="G33" s="492">
        <v>68599.018918406073</v>
      </c>
      <c r="H33" s="609">
        <v>33</v>
      </c>
      <c r="I33" s="492">
        <v>2930.8172675521819</v>
      </c>
      <c r="J33" s="609">
        <v>68</v>
      </c>
      <c r="K33" s="492">
        <v>761897.10526315786</v>
      </c>
      <c r="L33" s="609">
        <v>12</v>
      </c>
      <c r="M33" s="605">
        <f>D33+F33+H33+J33+L33</f>
        <v>214</v>
      </c>
    </row>
    <row r="34" spans="1:13" ht="15" customHeight="1" thickBot="1" x14ac:dyDescent="0.3">
      <c r="A34" s="512" t="s">
        <v>156</v>
      </c>
      <c r="B34" s="300" t="s">
        <v>22</v>
      </c>
      <c r="C34" s="495">
        <v>0.46250004704154557</v>
      </c>
      <c r="D34" s="610">
        <v>67</v>
      </c>
      <c r="E34" s="495">
        <v>19378.698328935796</v>
      </c>
      <c r="F34" s="610">
        <v>75</v>
      </c>
      <c r="G34" s="495">
        <v>101714.63145998241</v>
      </c>
      <c r="H34" s="610">
        <v>9</v>
      </c>
      <c r="I34" s="495">
        <v>6162.205338610378</v>
      </c>
      <c r="J34" s="610">
        <v>14</v>
      </c>
      <c r="K34" s="495">
        <v>668196.79797979794</v>
      </c>
      <c r="L34" s="610">
        <v>49</v>
      </c>
      <c r="M34" s="611">
        <f>D34+F34+H34+J34+L34</f>
        <v>214</v>
      </c>
    </row>
    <row r="35" spans="1:13" ht="15" customHeight="1" x14ac:dyDescent="0.25">
      <c r="A35" s="507" t="s">
        <v>157</v>
      </c>
      <c r="B35" s="299" t="s">
        <v>44</v>
      </c>
      <c r="C35" s="503">
        <v>0.86182725130252413</v>
      </c>
      <c r="D35" s="601">
        <v>8</v>
      </c>
      <c r="E35" s="503">
        <v>31657.795321637426</v>
      </c>
      <c r="F35" s="601">
        <v>26</v>
      </c>
      <c r="G35" s="503">
        <v>57937.005327485378</v>
      </c>
      <c r="H35" s="601">
        <v>81</v>
      </c>
      <c r="I35" s="503">
        <v>3058.6811578947368</v>
      </c>
      <c r="J35" s="601">
        <v>57</v>
      </c>
      <c r="K35" s="503">
        <v>676031.97806451609</v>
      </c>
      <c r="L35" s="601">
        <v>43</v>
      </c>
      <c r="M35" s="603">
        <f>D35+F35+H35+J35+L35</f>
        <v>215</v>
      </c>
    </row>
    <row r="36" spans="1:13" ht="15" customHeight="1" x14ac:dyDescent="0.25">
      <c r="A36" s="509" t="s">
        <v>141</v>
      </c>
      <c r="B36" s="298" t="s">
        <v>63</v>
      </c>
      <c r="C36" s="493">
        <v>0.58418570747605159</v>
      </c>
      <c r="D36" s="604">
        <v>38</v>
      </c>
      <c r="E36" s="493">
        <v>31703.179650238475</v>
      </c>
      <c r="F36" s="604">
        <v>25</v>
      </c>
      <c r="G36" s="493">
        <v>82667.688116057237</v>
      </c>
      <c r="H36" s="604">
        <v>15</v>
      </c>
      <c r="I36" s="493">
        <v>0</v>
      </c>
      <c r="J36" s="604">
        <v>99</v>
      </c>
      <c r="K36" s="493">
        <v>678730.35736842104</v>
      </c>
      <c r="L36" s="604">
        <v>40</v>
      </c>
      <c r="M36" s="606">
        <f>D36+F36+H36+J36+L36</f>
        <v>217</v>
      </c>
    </row>
    <row r="37" spans="1:13" ht="15" customHeight="1" x14ac:dyDescent="0.25">
      <c r="A37" s="508" t="s">
        <v>244</v>
      </c>
      <c r="B37" s="298" t="s">
        <v>237</v>
      </c>
      <c r="C37" s="493">
        <v>0.57731975409240333</v>
      </c>
      <c r="D37" s="604">
        <v>39</v>
      </c>
      <c r="E37" s="493">
        <v>22935.841708542714</v>
      </c>
      <c r="F37" s="604">
        <v>52</v>
      </c>
      <c r="G37" s="493">
        <v>71457.278919598</v>
      </c>
      <c r="H37" s="604">
        <v>25</v>
      </c>
      <c r="I37" s="493">
        <v>3285.2018592964828</v>
      </c>
      <c r="J37" s="604">
        <v>37</v>
      </c>
      <c r="K37" s="493">
        <v>620221.9003508772</v>
      </c>
      <c r="L37" s="604">
        <v>66</v>
      </c>
      <c r="M37" s="606">
        <f>D37+F37+H37+J37+L37</f>
        <v>219</v>
      </c>
    </row>
    <row r="38" spans="1:13" ht="15" customHeight="1" x14ac:dyDescent="0.25">
      <c r="A38" s="509" t="s">
        <v>244</v>
      </c>
      <c r="B38" s="298" t="s">
        <v>190</v>
      </c>
      <c r="C38" s="493">
        <v>0.68547413765327969</v>
      </c>
      <c r="D38" s="604">
        <v>16</v>
      </c>
      <c r="E38" s="493">
        <v>30167.118826055834</v>
      </c>
      <c r="F38" s="604">
        <v>31</v>
      </c>
      <c r="G38" s="493">
        <v>47965.108410880457</v>
      </c>
      <c r="H38" s="604">
        <v>104</v>
      </c>
      <c r="I38" s="493">
        <v>3351.5787401574803</v>
      </c>
      <c r="J38" s="604">
        <v>34</v>
      </c>
      <c r="K38" s="493">
        <v>682856.15991935483</v>
      </c>
      <c r="L38" s="604">
        <v>39</v>
      </c>
      <c r="M38" s="606">
        <f>D38+F38+H38+J38+L38</f>
        <v>224</v>
      </c>
    </row>
    <row r="39" spans="1:13" ht="15" customHeight="1" x14ac:dyDescent="0.25">
      <c r="A39" s="509" t="s">
        <v>142</v>
      </c>
      <c r="B39" s="298" t="s">
        <v>239</v>
      </c>
      <c r="C39" s="493">
        <v>0.57039455225837687</v>
      </c>
      <c r="D39" s="604">
        <v>41</v>
      </c>
      <c r="E39" s="493">
        <v>22397.516254876464</v>
      </c>
      <c r="F39" s="604">
        <v>54</v>
      </c>
      <c r="G39" s="493">
        <v>68168.252366710018</v>
      </c>
      <c r="H39" s="604">
        <v>35</v>
      </c>
      <c r="I39" s="493">
        <v>3372.3857477243168</v>
      </c>
      <c r="J39" s="604">
        <v>33</v>
      </c>
      <c r="K39" s="493">
        <v>625105.12215686275</v>
      </c>
      <c r="L39" s="604">
        <v>63</v>
      </c>
      <c r="M39" s="606">
        <f>D39+F39+H39+J39+L39</f>
        <v>226</v>
      </c>
    </row>
    <row r="40" spans="1:13" ht="15" customHeight="1" x14ac:dyDescent="0.25">
      <c r="A40" s="509" t="s">
        <v>141</v>
      </c>
      <c r="B40" s="298" t="s">
        <v>178</v>
      </c>
      <c r="C40" s="493">
        <v>0.47578362974525845</v>
      </c>
      <c r="D40" s="604">
        <v>60</v>
      </c>
      <c r="E40" s="493">
        <v>21538.466019417476</v>
      </c>
      <c r="F40" s="604">
        <v>57</v>
      </c>
      <c r="G40" s="493">
        <v>64342.725606796113</v>
      </c>
      <c r="H40" s="604">
        <v>49</v>
      </c>
      <c r="I40" s="493">
        <v>3106.2803883495144</v>
      </c>
      <c r="J40" s="604">
        <v>53</v>
      </c>
      <c r="K40" s="493">
        <v>782157.2162385321</v>
      </c>
      <c r="L40" s="604">
        <v>10</v>
      </c>
      <c r="M40" s="606">
        <f>D40+F40+H40+J40+L40</f>
        <v>229</v>
      </c>
    </row>
    <row r="41" spans="1:13" ht="15" customHeight="1" x14ac:dyDescent="0.25">
      <c r="A41" s="509" t="s">
        <v>157</v>
      </c>
      <c r="B41" s="298" t="s">
        <v>160</v>
      </c>
      <c r="C41" s="493">
        <v>0.67030638031430057</v>
      </c>
      <c r="D41" s="604">
        <v>22</v>
      </c>
      <c r="E41" s="493">
        <v>21430.495382031906</v>
      </c>
      <c r="F41" s="604">
        <v>58</v>
      </c>
      <c r="G41" s="493">
        <v>64444.629000839632</v>
      </c>
      <c r="H41" s="604">
        <v>48</v>
      </c>
      <c r="I41" s="493">
        <v>3211.2172040302266</v>
      </c>
      <c r="J41" s="604">
        <v>41</v>
      </c>
      <c r="K41" s="493">
        <v>626752.38724999991</v>
      </c>
      <c r="L41" s="604">
        <v>61</v>
      </c>
      <c r="M41" s="606">
        <f>D41+F41+H41+J41+L41</f>
        <v>230</v>
      </c>
    </row>
    <row r="42" spans="1:13" ht="15" customHeight="1" x14ac:dyDescent="0.25">
      <c r="A42" s="515" t="s">
        <v>159</v>
      </c>
      <c r="B42" s="301" t="s">
        <v>50</v>
      </c>
      <c r="C42" s="494">
        <v>0.33292132135705865</v>
      </c>
      <c r="D42" s="600">
        <v>89</v>
      </c>
      <c r="E42" s="494">
        <v>32644.769001490313</v>
      </c>
      <c r="F42" s="600">
        <v>23</v>
      </c>
      <c r="G42" s="494">
        <v>64764.320916542478</v>
      </c>
      <c r="H42" s="600">
        <v>46</v>
      </c>
      <c r="I42" s="494">
        <v>3046.5723919523098</v>
      </c>
      <c r="J42" s="600">
        <v>59</v>
      </c>
      <c r="K42" s="494">
        <v>755437.86</v>
      </c>
      <c r="L42" s="600">
        <v>15</v>
      </c>
      <c r="M42" s="612">
        <f>D42+F42+H42+J42+L42</f>
        <v>232</v>
      </c>
    </row>
    <row r="43" spans="1:13" ht="15" customHeight="1" x14ac:dyDescent="0.25">
      <c r="A43" s="517" t="s">
        <v>142</v>
      </c>
      <c r="B43" s="504" t="s">
        <v>66</v>
      </c>
      <c r="C43" s="613">
        <v>0.7211009741888198</v>
      </c>
      <c r="D43" s="614">
        <v>14</v>
      </c>
      <c r="E43" s="613">
        <v>49423.392446043166</v>
      </c>
      <c r="F43" s="614">
        <v>5</v>
      </c>
      <c r="G43" s="613">
        <v>65814.637379239473</v>
      </c>
      <c r="H43" s="614">
        <v>40</v>
      </c>
      <c r="I43" s="613">
        <v>2754.3598766700925</v>
      </c>
      <c r="J43" s="614">
        <v>81</v>
      </c>
      <c r="K43" s="613">
        <v>558532.20408450707</v>
      </c>
      <c r="L43" s="614">
        <v>96</v>
      </c>
      <c r="M43" s="615">
        <f>D43+F43+H43+J43+L43</f>
        <v>236</v>
      </c>
    </row>
    <row r="44" spans="1:13" ht="15" customHeight="1" thickBot="1" x14ac:dyDescent="0.3">
      <c r="A44" s="513" t="s">
        <v>158</v>
      </c>
      <c r="B44" s="300" t="s">
        <v>45</v>
      </c>
      <c r="C44" s="495">
        <v>0.47502353919829715</v>
      </c>
      <c r="D44" s="610">
        <v>61</v>
      </c>
      <c r="E44" s="495">
        <v>26203.24297188755</v>
      </c>
      <c r="F44" s="610">
        <v>42</v>
      </c>
      <c r="G44" s="495">
        <v>70713.978825301208</v>
      </c>
      <c r="H44" s="610">
        <v>28</v>
      </c>
      <c r="I44" s="495">
        <v>3093.2607530120481</v>
      </c>
      <c r="J44" s="610">
        <v>55</v>
      </c>
      <c r="K44" s="495">
        <v>648897.20806451607</v>
      </c>
      <c r="L44" s="610">
        <v>54</v>
      </c>
      <c r="M44" s="611">
        <f>D44+F44+H44+J44+L44</f>
        <v>240</v>
      </c>
    </row>
    <row r="45" spans="1:13" ht="15" customHeight="1" x14ac:dyDescent="0.25">
      <c r="A45" s="507" t="s">
        <v>244</v>
      </c>
      <c r="B45" s="299" t="s">
        <v>189</v>
      </c>
      <c r="C45" s="503">
        <v>0.53447374542877601</v>
      </c>
      <c r="D45" s="601">
        <v>50</v>
      </c>
      <c r="E45" s="503">
        <v>25578.42639468691</v>
      </c>
      <c r="F45" s="601">
        <v>45</v>
      </c>
      <c r="G45" s="503">
        <v>61248.722931688804</v>
      </c>
      <c r="H45" s="601">
        <v>63</v>
      </c>
      <c r="I45" s="503">
        <v>3134.2195635673629</v>
      </c>
      <c r="J45" s="601">
        <v>50</v>
      </c>
      <c r="K45" s="503">
        <v>699635.56781818171</v>
      </c>
      <c r="L45" s="601">
        <v>33</v>
      </c>
      <c r="M45" s="603">
        <f>D45+F45+H45+J45+L45</f>
        <v>241</v>
      </c>
    </row>
    <row r="46" spans="1:13" ht="15" customHeight="1" x14ac:dyDescent="0.25">
      <c r="A46" s="508" t="s">
        <v>244</v>
      </c>
      <c r="B46" s="298" t="s">
        <v>181</v>
      </c>
      <c r="C46" s="493">
        <v>0.57356701204569249</v>
      </c>
      <c r="D46" s="604">
        <v>40</v>
      </c>
      <c r="E46" s="493">
        <v>21081.280788177341</v>
      </c>
      <c r="F46" s="604">
        <v>61</v>
      </c>
      <c r="G46" s="493">
        <v>62011.807167487677</v>
      </c>
      <c r="H46" s="604">
        <v>60</v>
      </c>
      <c r="I46" s="493">
        <v>4074.3318801313631</v>
      </c>
      <c r="J46" s="604">
        <v>23</v>
      </c>
      <c r="K46" s="493">
        <v>619478.85434210522</v>
      </c>
      <c r="L46" s="604">
        <v>67</v>
      </c>
      <c r="M46" s="606">
        <f>D46+F46+H46+J46+L46</f>
        <v>251</v>
      </c>
    </row>
    <row r="47" spans="1:13" ht="15" customHeight="1" x14ac:dyDescent="0.25">
      <c r="A47" s="509" t="s">
        <v>142</v>
      </c>
      <c r="B47" s="298" t="s">
        <v>205</v>
      </c>
      <c r="C47" s="493">
        <v>0.3381584913504348</v>
      </c>
      <c r="D47" s="604">
        <v>88</v>
      </c>
      <c r="E47" s="493">
        <v>31772.464634634638</v>
      </c>
      <c r="F47" s="604">
        <v>24</v>
      </c>
      <c r="G47" s="493">
        <v>67342.654504504491</v>
      </c>
      <c r="H47" s="604">
        <v>36</v>
      </c>
      <c r="I47" s="493">
        <v>4050.3354954954957</v>
      </c>
      <c r="J47" s="604">
        <v>24</v>
      </c>
      <c r="K47" s="493">
        <v>597549.53085714276</v>
      </c>
      <c r="L47" s="604">
        <v>81</v>
      </c>
      <c r="M47" s="606">
        <f>D47+F47+H47+J47+L47</f>
        <v>253</v>
      </c>
    </row>
    <row r="48" spans="1:13" ht="15" customHeight="1" x14ac:dyDescent="0.25">
      <c r="A48" s="508" t="s">
        <v>158</v>
      </c>
      <c r="B48" s="298" t="s">
        <v>46</v>
      </c>
      <c r="C48" s="493">
        <v>0.10816438526881832</v>
      </c>
      <c r="D48" s="604">
        <v>108</v>
      </c>
      <c r="E48" s="493">
        <v>29355.068493150684</v>
      </c>
      <c r="F48" s="604">
        <v>33</v>
      </c>
      <c r="G48" s="493">
        <v>77179.695164383564</v>
      </c>
      <c r="H48" s="604">
        <v>19</v>
      </c>
      <c r="I48" s="493">
        <v>8850.3956301369853</v>
      </c>
      <c r="J48" s="604">
        <v>11</v>
      </c>
      <c r="K48" s="493">
        <v>590000.65384615387</v>
      </c>
      <c r="L48" s="604">
        <v>83</v>
      </c>
      <c r="M48" s="606">
        <f>D48+F48+H48+J48+L48</f>
        <v>254</v>
      </c>
    </row>
    <row r="49" spans="1:13" ht="15" customHeight="1" x14ac:dyDescent="0.25">
      <c r="A49" s="508" t="s">
        <v>244</v>
      </c>
      <c r="B49" s="298" t="s">
        <v>9</v>
      </c>
      <c r="C49" s="493">
        <v>0.38154912316843731</v>
      </c>
      <c r="D49" s="604">
        <v>77</v>
      </c>
      <c r="E49" s="493">
        <v>27723.43339587242</v>
      </c>
      <c r="F49" s="604">
        <v>36</v>
      </c>
      <c r="G49" s="493">
        <v>73985.010919324573</v>
      </c>
      <c r="H49" s="604">
        <v>22</v>
      </c>
      <c r="I49" s="493">
        <v>3516.5647279549717</v>
      </c>
      <c r="J49" s="604">
        <v>28</v>
      </c>
      <c r="K49" s="493">
        <v>569204.15142857144</v>
      </c>
      <c r="L49" s="604">
        <v>91</v>
      </c>
      <c r="M49" s="606">
        <f>D49+F49+H49+J49+L49</f>
        <v>254</v>
      </c>
    </row>
    <row r="50" spans="1:13" ht="15" customHeight="1" x14ac:dyDescent="0.25">
      <c r="A50" s="508" t="s">
        <v>244</v>
      </c>
      <c r="B50" s="298" t="s">
        <v>179</v>
      </c>
      <c r="C50" s="493">
        <v>0.50715317926777226</v>
      </c>
      <c r="D50" s="604">
        <v>54</v>
      </c>
      <c r="E50" s="493">
        <v>38169.772051536173</v>
      </c>
      <c r="F50" s="604">
        <v>16</v>
      </c>
      <c r="G50" s="493">
        <v>60341.238285431122</v>
      </c>
      <c r="H50" s="604">
        <v>67</v>
      </c>
      <c r="I50" s="493">
        <v>2956.7464816650149</v>
      </c>
      <c r="J50" s="604">
        <v>64</v>
      </c>
      <c r="K50" s="493">
        <v>631498.73578947363</v>
      </c>
      <c r="L50" s="604">
        <v>59</v>
      </c>
      <c r="M50" s="606">
        <f>D50+F50+H50+J50+L50</f>
        <v>260</v>
      </c>
    </row>
    <row r="51" spans="1:13" ht="15" customHeight="1" x14ac:dyDescent="0.25">
      <c r="A51" s="509" t="s">
        <v>159</v>
      </c>
      <c r="B51" s="298" t="s">
        <v>199</v>
      </c>
      <c r="C51" s="493">
        <v>0.37169141242202713</v>
      </c>
      <c r="D51" s="604">
        <v>83</v>
      </c>
      <c r="E51" s="493">
        <v>37975.179640718561</v>
      </c>
      <c r="F51" s="604">
        <v>17</v>
      </c>
      <c r="G51" s="493">
        <v>69950.650209580839</v>
      </c>
      <c r="H51" s="604">
        <v>31</v>
      </c>
      <c r="I51" s="493">
        <v>2403.6541916167666</v>
      </c>
      <c r="J51" s="604">
        <v>93</v>
      </c>
      <c r="K51" s="493">
        <v>692028.18391304347</v>
      </c>
      <c r="L51" s="604">
        <v>37</v>
      </c>
      <c r="M51" s="606">
        <f>D51+F51+H51+J51+L51</f>
        <v>261</v>
      </c>
    </row>
    <row r="52" spans="1:13" ht="15" customHeight="1" x14ac:dyDescent="0.25">
      <c r="A52" s="514" t="s">
        <v>244</v>
      </c>
      <c r="B52" s="303" t="s">
        <v>185</v>
      </c>
      <c r="C52" s="492">
        <v>0.63087418216651203</v>
      </c>
      <c r="D52" s="609">
        <v>28</v>
      </c>
      <c r="E52" s="492">
        <v>24272.876712328769</v>
      </c>
      <c r="F52" s="609">
        <v>48</v>
      </c>
      <c r="G52" s="492">
        <v>61518.808657534253</v>
      </c>
      <c r="H52" s="609">
        <v>62</v>
      </c>
      <c r="I52" s="492">
        <v>3903.4666666666667</v>
      </c>
      <c r="J52" s="609">
        <v>25</v>
      </c>
      <c r="K52" s="492">
        <v>531772.46480519476</v>
      </c>
      <c r="L52" s="609">
        <v>100</v>
      </c>
      <c r="M52" s="605">
        <f>D52+F52+H52+J52+L52</f>
        <v>263</v>
      </c>
    </row>
    <row r="53" spans="1:13" ht="15" customHeight="1" x14ac:dyDescent="0.25">
      <c r="A53" s="508" t="s">
        <v>159</v>
      </c>
      <c r="B53" s="298" t="s">
        <v>6</v>
      </c>
      <c r="C53" s="493">
        <v>0.52391240279804407</v>
      </c>
      <c r="D53" s="604">
        <v>52</v>
      </c>
      <c r="E53" s="493">
        <v>18584.172876304023</v>
      </c>
      <c r="F53" s="604">
        <v>87</v>
      </c>
      <c r="G53" s="493">
        <v>65657.817675111772</v>
      </c>
      <c r="H53" s="604">
        <v>41</v>
      </c>
      <c r="I53" s="493">
        <v>3160.2196572280172</v>
      </c>
      <c r="J53" s="604">
        <v>45</v>
      </c>
      <c r="K53" s="493">
        <v>672373.15578947368</v>
      </c>
      <c r="L53" s="604">
        <v>44</v>
      </c>
      <c r="M53" s="606">
        <f>D53+F53+H53+J53+L53</f>
        <v>269</v>
      </c>
    </row>
    <row r="54" spans="1:13" ht="15" customHeight="1" thickBot="1" x14ac:dyDescent="0.3">
      <c r="A54" s="513" t="s">
        <v>157</v>
      </c>
      <c r="B54" s="300" t="s">
        <v>161</v>
      </c>
      <c r="C54" s="495">
        <v>0.44137744836923531</v>
      </c>
      <c r="D54" s="610">
        <v>71</v>
      </c>
      <c r="E54" s="495">
        <v>25910.607329842933</v>
      </c>
      <c r="F54" s="610">
        <v>44</v>
      </c>
      <c r="G54" s="495">
        <v>62014.372816753923</v>
      </c>
      <c r="H54" s="610">
        <v>59</v>
      </c>
      <c r="I54" s="495">
        <v>3129.6449738219899</v>
      </c>
      <c r="J54" s="610">
        <v>51</v>
      </c>
      <c r="K54" s="495">
        <v>671998.74877192976</v>
      </c>
      <c r="L54" s="610">
        <v>45</v>
      </c>
      <c r="M54" s="611">
        <f>D54+F54+H54+J54+L54</f>
        <v>270</v>
      </c>
    </row>
    <row r="55" spans="1:13" ht="15" customHeight="1" x14ac:dyDescent="0.25">
      <c r="A55" s="507" t="s">
        <v>141</v>
      </c>
      <c r="B55" s="299" t="s">
        <v>176</v>
      </c>
      <c r="C55" s="503">
        <v>0.32262528930343831</v>
      </c>
      <c r="D55" s="601">
        <v>91</v>
      </c>
      <c r="E55" s="503">
        <v>26464.553191489362</v>
      </c>
      <c r="F55" s="601">
        <v>40</v>
      </c>
      <c r="G55" s="503">
        <v>61555.133382978725</v>
      </c>
      <c r="H55" s="601">
        <v>61</v>
      </c>
      <c r="I55" s="503">
        <v>3025.5707872340427</v>
      </c>
      <c r="J55" s="601">
        <v>61</v>
      </c>
      <c r="K55" s="503">
        <v>738883.53659999999</v>
      </c>
      <c r="L55" s="601">
        <v>19</v>
      </c>
      <c r="M55" s="603">
        <f>D55+F55+H55+J55+L55</f>
        <v>272</v>
      </c>
    </row>
    <row r="56" spans="1:13" ht="15" customHeight="1" x14ac:dyDescent="0.25">
      <c r="A56" s="509" t="s">
        <v>156</v>
      </c>
      <c r="B56" s="298" t="s">
        <v>19</v>
      </c>
      <c r="C56" s="493">
        <v>0.37214443979767647</v>
      </c>
      <c r="D56" s="604">
        <v>81</v>
      </c>
      <c r="E56" s="493">
        <v>21062.093023255813</v>
      </c>
      <c r="F56" s="604">
        <v>62</v>
      </c>
      <c r="G56" s="493">
        <v>78828.943279069761</v>
      </c>
      <c r="H56" s="604">
        <v>16</v>
      </c>
      <c r="I56" s="493">
        <v>2428.9385348837209</v>
      </c>
      <c r="J56" s="604">
        <v>92</v>
      </c>
      <c r="K56" s="493">
        <v>725777.25</v>
      </c>
      <c r="L56" s="604">
        <v>23</v>
      </c>
      <c r="M56" s="606">
        <f>D56+F56+H56+J56+L56</f>
        <v>274</v>
      </c>
    </row>
    <row r="57" spans="1:13" ht="15" customHeight="1" x14ac:dyDescent="0.25">
      <c r="A57" s="509" t="s">
        <v>141</v>
      </c>
      <c r="B57" s="298" t="s">
        <v>133</v>
      </c>
      <c r="C57" s="493">
        <v>0.33205399785214623</v>
      </c>
      <c r="D57" s="604">
        <v>90</v>
      </c>
      <c r="E57" s="493">
        <v>26881.483516483517</v>
      </c>
      <c r="F57" s="604">
        <v>38</v>
      </c>
      <c r="G57" s="493">
        <v>70255.820307692309</v>
      </c>
      <c r="H57" s="604">
        <v>30</v>
      </c>
      <c r="I57" s="493">
        <v>2667.1354725274728</v>
      </c>
      <c r="J57" s="604">
        <v>87</v>
      </c>
      <c r="K57" s="493">
        <v>695659.90508771932</v>
      </c>
      <c r="L57" s="604">
        <v>34</v>
      </c>
      <c r="M57" s="606">
        <f>D57+F57+H57+J57+L57</f>
        <v>279</v>
      </c>
    </row>
    <row r="58" spans="1:13" ht="15" customHeight="1" x14ac:dyDescent="0.25">
      <c r="A58" s="508" t="s">
        <v>159</v>
      </c>
      <c r="B58" s="298" t="s">
        <v>52</v>
      </c>
      <c r="C58" s="493">
        <v>0.5041294475053677</v>
      </c>
      <c r="D58" s="604">
        <v>55</v>
      </c>
      <c r="E58" s="493">
        <v>19959.005076142133</v>
      </c>
      <c r="F58" s="604">
        <v>70</v>
      </c>
      <c r="G58" s="493">
        <v>68873.072842639594</v>
      </c>
      <c r="H58" s="604">
        <v>32</v>
      </c>
      <c r="I58" s="493">
        <v>2798.1687309644672</v>
      </c>
      <c r="J58" s="604">
        <v>75</v>
      </c>
      <c r="K58" s="493">
        <v>668722.36546875001</v>
      </c>
      <c r="L58" s="604">
        <v>48</v>
      </c>
      <c r="M58" s="606">
        <f>D58+F58+H58+J58+L58</f>
        <v>280</v>
      </c>
    </row>
    <row r="59" spans="1:13" ht="15" customHeight="1" x14ac:dyDescent="0.25">
      <c r="A59" s="509" t="s">
        <v>159</v>
      </c>
      <c r="B59" s="298" t="s">
        <v>51</v>
      </c>
      <c r="C59" s="493">
        <v>0.67213618642964768</v>
      </c>
      <c r="D59" s="604">
        <v>21</v>
      </c>
      <c r="E59" s="493">
        <v>21178.688858695652</v>
      </c>
      <c r="F59" s="604">
        <v>59</v>
      </c>
      <c r="G59" s="493">
        <v>55080.604809782606</v>
      </c>
      <c r="H59" s="604">
        <v>92</v>
      </c>
      <c r="I59" s="493">
        <v>2846.9895448369566</v>
      </c>
      <c r="J59" s="604">
        <v>72</v>
      </c>
      <c r="K59" s="493">
        <v>671277.04959459463</v>
      </c>
      <c r="L59" s="604">
        <v>46</v>
      </c>
      <c r="M59" s="606">
        <f>D59+F59+H59+J59+L59</f>
        <v>290</v>
      </c>
    </row>
    <row r="60" spans="1:13" ht="15" customHeight="1" x14ac:dyDescent="0.25">
      <c r="A60" s="508" t="s">
        <v>244</v>
      </c>
      <c r="B60" s="298" t="s">
        <v>235</v>
      </c>
      <c r="C60" s="493">
        <v>0.47294045701080784</v>
      </c>
      <c r="D60" s="604">
        <v>63</v>
      </c>
      <c r="E60" s="493">
        <v>36564.872080088986</v>
      </c>
      <c r="F60" s="604">
        <v>19</v>
      </c>
      <c r="G60" s="493">
        <v>60260.558197997772</v>
      </c>
      <c r="H60" s="604">
        <v>69</v>
      </c>
      <c r="I60" s="493">
        <v>3225.8998887652947</v>
      </c>
      <c r="J60" s="604">
        <v>39</v>
      </c>
      <c r="K60" s="493">
        <v>530357.86499999999</v>
      </c>
      <c r="L60" s="604">
        <v>101</v>
      </c>
      <c r="M60" s="606">
        <f>D60+F60+H60+J60+L60</f>
        <v>291</v>
      </c>
    </row>
    <row r="61" spans="1:13" ht="15" customHeight="1" x14ac:dyDescent="0.25">
      <c r="A61" s="599" t="s">
        <v>159</v>
      </c>
      <c r="B61" s="301" t="s">
        <v>7</v>
      </c>
      <c r="C61" s="494">
        <v>0.59868737440513842</v>
      </c>
      <c r="D61" s="600">
        <v>33</v>
      </c>
      <c r="E61" s="494">
        <v>17468.30583058306</v>
      </c>
      <c r="F61" s="600">
        <v>93</v>
      </c>
      <c r="G61" s="494">
        <v>66502.217997799773</v>
      </c>
      <c r="H61" s="600">
        <v>37</v>
      </c>
      <c r="I61" s="494">
        <v>0</v>
      </c>
      <c r="J61" s="600">
        <v>99</v>
      </c>
      <c r="K61" s="494">
        <v>702147.3427777777</v>
      </c>
      <c r="L61" s="600">
        <v>31</v>
      </c>
      <c r="M61" s="612">
        <f>D61+F61+H61+J61+L61</f>
        <v>293</v>
      </c>
    </row>
    <row r="62" spans="1:13" ht="15" customHeight="1" x14ac:dyDescent="0.25">
      <c r="A62" s="509" t="s">
        <v>244</v>
      </c>
      <c r="B62" s="298" t="s">
        <v>233</v>
      </c>
      <c r="C62" s="493">
        <v>0.66706548405819321</v>
      </c>
      <c r="D62" s="604">
        <v>23</v>
      </c>
      <c r="E62" s="493">
        <v>20970.902335456474</v>
      </c>
      <c r="F62" s="604">
        <v>64</v>
      </c>
      <c r="G62" s="493">
        <v>60225.744978768584</v>
      </c>
      <c r="H62" s="604">
        <v>70</v>
      </c>
      <c r="I62" s="493">
        <v>3063.6401273885349</v>
      </c>
      <c r="J62" s="604">
        <v>56</v>
      </c>
      <c r="K62" s="493">
        <v>592911.85896551725</v>
      </c>
      <c r="L62" s="604">
        <v>82</v>
      </c>
      <c r="M62" s="606">
        <f>D62+F62+H62+J62+L62</f>
        <v>295</v>
      </c>
    </row>
    <row r="63" spans="1:13" ht="15" customHeight="1" x14ac:dyDescent="0.25">
      <c r="A63" s="509" t="s">
        <v>141</v>
      </c>
      <c r="B63" s="298" t="s">
        <v>61</v>
      </c>
      <c r="C63" s="493">
        <v>0.55312463501336828</v>
      </c>
      <c r="D63" s="604">
        <v>46</v>
      </c>
      <c r="E63" s="493">
        <v>26742.839147286821</v>
      </c>
      <c r="F63" s="604">
        <v>39</v>
      </c>
      <c r="G63" s="493">
        <v>63254.692810077519</v>
      </c>
      <c r="H63" s="604">
        <v>51</v>
      </c>
      <c r="I63" s="493">
        <v>2668.206550387597</v>
      </c>
      <c r="J63" s="604">
        <v>86</v>
      </c>
      <c r="K63" s="493">
        <v>608943.36676470586</v>
      </c>
      <c r="L63" s="604">
        <v>76</v>
      </c>
      <c r="M63" s="606">
        <f>D63+F63+H63+J63+L63</f>
        <v>298</v>
      </c>
    </row>
    <row r="64" spans="1:13" ht="15" customHeight="1" thickBot="1" x14ac:dyDescent="0.3">
      <c r="A64" s="513" t="s">
        <v>244</v>
      </c>
      <c r="B64" s="300" t="s">
        <v>25</v>
      </c>
      <c r="C64" s="495">
        <v>0.31086041837509581</v>
      </c>
      <c r="D64" s="610">
        <v>93</v>
      </c>
      <c r="E64" s="495">
        <v>18519.4908616188</v>
      </c>
      <c r="F64" s="610">
        <v>88</v>
      </c>
      <c r="G64" s="495">
        <v>63400.427571801571</v>
      </c>
      <c r="H64" s="610">
        <v>50</v>
      </c>
      <c r="I64" s="495">
        <v>2932.6488250652742</v>
      </c>
      <c r="J64" s="610">
        <v>67</v>
      </c>
      <c r="K64" s="495">
        <v>840883.25918918918</v>
      </c>
      <c r="L64" s="610">
        <v>3</v>
      </c>
      <c r="M64" s="611">
        <f>D64+F64+H64+J64+L64</f>
        <v>301</v>
      </c>
    </row>
    <row r="65" spans="1:13" ht="15" customHeight="1" x14ac:dyDescent="0.25">
      <c r="A65" s="510" t="s">
        <v>141</v>
      </c>
      <c r="B65" s="299" t="s">
        <v>174</v>
      </c>
      <c r="C65" s="503">
        <v>0.48863685604442736</v>
      </c>
      <c r="D65" s="601">
        <v>57</v>
      </c>
      <c r="E65" s="503">
        <v>25919.756662804171</v>
      </c>
      <c r="F65" s="601">
        <v>43</v>
      </c>
      <c r="G65" s="503">
        <v>65093.220950173811</v>
      </c>
      <c r="H65" s="601">
        <v>42</v>
      </c>
      <c r="I65" s="503">
        <v>2886.5496523754346</v>
      </c>
      <c r="J65" s="601">
        <v>69</v>
      </c>
      <c r="K65" s="503">
        <v>560245.92812499998</v>
      </c>
      <c r="L65" s="601">
        <v>94</v>
      </c>
      <c r="M65" s="603">
        <f>D65+F65+H65+J65+L65</f>
        <v>305</v>
      </c>
    </row>
    <row r="66" spans="1:13" ht="15" customHeight="1" x14ac:dyDescent="0.25">
      <c r="A66" s="509" t="s">
        <v>244</v>
      </c>
      <c r="B66" s="298" t="s">
        <v>83</v>
      </c>
      <c r="C66" s="493">
        <v>0.67550204266187863</v>
      </c>
      <c r="D66" s="604">
        <v>20</v>
      </c>
      <c r="E66" s="493">
        <v>20691.438008130081</v>
      </c>
      <c r="F66" s="604">
        <v>66</v>
      </c>
      <c r="G66" s="493">
        <v>50947.194989837393</v>
      </c>
      <c r="H66" s="604">
        <v>102</v>
      </c>
      <c r="I66" s="493">
        <v>3460.3319105691057</v>
      </c>
      <c r="J66" s="604">
        <v>30</v>
      </c>
      <c r="K66" s="493">
        <v>583117.81157407409</v>
      </c>
      <c r="L66" s="604">
        <v>87</v>
      </c>
      <c r="M66" s="606">
        <f>D66+F66+H66+J66+L66</f>
        <v>305</v>
      </c>
    </row>
    <row r="67" spans="1:13" ht="15" customHeight="1" x14ac:dyDescent="0.25">
      <c r="A67" s="509" t="s">
        <v>159</v>
      </c>
      <c r="B67" s="298" t="s">
        <v>165</v>
      </c>
      <c r="C67" s="493">
        <v>0.41805515434904428</v>
      </c>
      <c r="D67" s="604">
        <v>73</v>
      </c>
      <c r="E67" s="493">
        <v>25048.779011099898</v>
      </c>
      <c r="F67" s="604">
        <v>46</v>
      </c>
      <c r="G67" s="493">
        <v>63011.715539858727</v>
      </c>
      <c r="H67" s="604">
        <v>54</v>
      </c>
      <c r="I67" s="493">
        <v>2883.4694046417762</v>
      </c>
      <c r="J67" s="604">
        <v>70</v>
      </c>
      <c r="K67" s="493">
        <v>621404.16921874997</v>
      </c>
      <c r="L67" s="604">
        <v>65</v>
      </c>
      <c r="M67" s="606">
        <f>D67+F67+H67+J67+L67</f>
        <v>308</v>
      </c>
    </row>
    <row r="68" spans="1:13" ht="15" customHeight="1" x14ac:dyDescent="0.25">
      <c r="A68" s="509" t="s">
        <v>244</v>
      </c>
      <c r="B68" s="298" t="s">
        <v>184</v>
      </c>
      <c r="C68" s="493">
        <v>0.51904262866247908</v>
      </c>
      <c r="D68" s="604">
        <v>53</v>
      </c>
      <c r="E68" s="493">
        <v>3217.5062814070352</v>
      </c>
      <c r="F68" s="604">
        <v>110</v>
      </c>
      <c r="G68" s="493">
        <v>62714.557280150751</v>
      </c>
      <c r="H68" s="604">
        <v>56</v>
      </c>
      <c r="I68" s="493">
        <v>2952.200376884422</v>
      </c>
      <c r="J68" s="604">
        <v>65</v>
      </c>
      <c r="K68" s="493">
        <v>719513.74873563217</v>
      </c>
      <c r="L68" s="604">
        <v>25</v>
      </c>
      <c r="M68" s="606">
        <f>D68+F68+H68+J68+L68</f>
        <v>309</v>
      </c>
    </row>
    <row r="69" spans="1:13" ht="15" customHeight="1" x14ac:dyDescent="0.25">
      <c r="A69" s="509" t="s">
        <v>244</v>
      </c>
      <c r="B69" s="298" t="s">
        <v>236</v>
      </c>
      <c r="C69" s="493">
        <v>0.68330838992033838</v>
      </c>
      <c r="D69" s="604">
        <v>17</v>
      </c>
      <c r="E69" s="493">
        <v>19955.184365781712</v>
      </c>
      <c r="F69" s="604">
        <v>71</v>
      </c>
      <c r="G69" s="493">
        <v>57620.297448377583</v>
      </c>
      <c r="H69" s="604">
        <v>82</v>
      </c>
      <c r="I69" s="493">
        <v>3174.7426253687318</v>
      </c>
      <c r="J69" s="604">
        <v>43</v>
      </c>
      <c r="K69" s="493">
        <v>541926.66523255815</v>
      </c>
      <c r="L69" s="604">
        <v>98</v>
      </c>
      <c r="M69" s="606">
        <f>D69+F69+H69+J69+L69</f>
        <v>311</v>
      </c>
    </row>
    <row r="70" spans="1:13" ht="15" customHeight="1" x14ac:dyDescent="0.25">
      <c r="A70" s="509" t="s">
        <v>244</v>
      </c>
      <c r="B70" s="298" t="s">
        <v>183</v>
      </c>
      <c r="C70" s="493">
        <v>0.59425603394634274</v>
      </c>
      <c r="D70" s="604">
        <v>36</v>
      </c>
      <c r="E70" s="493">
        <v>18382.424722662439</v>
      </c>
      <c r="F70" s="604">
        <v>89</v>
      </c>
      <c r="G70" s="493">
        <v>54268.085950871631</v>
      </c>
      <c r="H70" s="604">
        <v>96</v>
      </c>
      <c r="I70" s="493">
        <v>2853.0301109350239</v>
      </c>
      <c r="J70" s="604">
        <v>71</v>
      </c>
      <c r="K70" s="493">
        <v>729811.53672413796</v>
      </c>
      <c r="L70" s="604">
        <v>22</v>
      </c>
      <c r="M70" s="606">
        <f>D70+F70+H70+J70+L70</f>
        <v>314</v>
      </c>
    </row>
    <row r="71" spans="1:13" ht="15" customHeight="1" x14ac:dyDescent="0.25">
      <c r="A71" s="511" t="s">
        <v>141</v>
      </c>
      <c r="B71" s="303" t="s">
        <v>10</v>
      </c>
      <c r="C71" s="492">
        <v>0.26072591799933476</v>
      </c>
      <c r="D71" s="609">
        <v>99</v>
      </c>
      <c r="E71" s="492">
        <v>23021.642384105959</v>
      </c>
      <c r="F71" s="609">
        <v>50</v>
      </c>
      <c r="G71" s="492">
        <v>70929.253933774831</v>
      </c>
      <c r="H71" s="609">
        <v>26</v>
      </c>
      <c r="I71" s="492">
        <v>0</v>
      </c>
      <c r="J71" s="609">
        <v>99</v>
      </c>
      <c r="K71" s="492">
        <v>677280.42220000003</v>
      </c>
      <c r="L71" s="609">
        <v>42</v>
      </c>
      <c r="M71" s="605">
        <f>D71+F71+H71+J71+L71</f>
        <v>316</v>
      </c>
    </row>
    <row r="72" spans="1:13" ht="15" customHeight="1" x14ac:dyDescent="0.25">
      <c r="A72" s="509" t="s">
        <v>244</v>
      </c>
      <c r="B72" s="298" t="s">
        <v>180</v>
      </c>
      <c r="C72" s="493">
        <v>0.31803362893508824</v>
      </c>
      <c r="D72" s="604">
        <v>92</v>
      </c>
      <c r="E72" s="493">
        <v>18892.458001768347</v>
      </c>
      <c r="F72" s="604">
        <v>84</v>
      </c>
      <c r="G72" s="493">
        <v>59429.033068081349</v>
      </c>
      <c r="H72" s="604">
        <v>74</v>
      </c>
      <c r="I72" s="493">
        <v>3420.1579487179483</v>
      </c>
      <c r="J72" s="604">
        <v>32</v>
      </c>
      <c r="K72" s="493">
        <v>694507.03451612906</v>
      </c>
      <c r="L72" s="604">
        <v>35</v>
      </c>
      <c r="M72" s="606">
        <f>D72+F72+H72+J72+L72</f>
        <v>317</v>
      </c>
    </row>
    <row r="73" spans="1:13" ht="15" customHeight="1" x14ac:dyDescent="0.25">
      <c r="A73" s="508" t="s">
        <v>157</v>
      </c>
      <c r="B73" s="298" t="s">
        <v>162</v>
      </c>
      <c r="C73" s="493">
        <v>0.55261754849621791</v>
      </c>
      <c r="D73" s="604">
        <v>47</v>
      </c>
      <c r="E73" s="493">
        <v>21632.34670704012</v>
      </c>
      <c r="F73" s="604">
        <v>56</v>
      </c>
      <c r="G73" s="493">
        <v>62698.152028766082</v>
      </c>
      <c r="H73" s="604">
        <v>57</v>
      </c>
      <c r="I73" s="493">
        <v>2777.1943906131719</v>
      </c>
      <c r="J73" s="604">
        <v>78</v>
      </c>
      <c r="K73" s="493">
        <v>598582.3203448276</v>
      </c>
      <c r="L73" s="604">
        <v>80</v>
      </c>
      <c r="M73" s="606">
        <f>D73+F73+H73+J73+L73</f>
        <v>318</v>
      </c>
    </row>
    <row r="74" spans="1:13" ht="15" customHeight="1" thickBot="1" x14ac:dyDescent="0.3">
      <c r="A74" s="512" t="s">
        <v>244</v>
      </c>
      <c r="B74" s="300" t="s">
        <v>204</v>
      </c>
      <c r="C74" s="495">
        <v>0.58994078901058811</v>
      </c>
      <c r="D74" s="610">
        <v>37</v>
      </c>
      <c r="E74" s="495">
        <v>16632.069632495164</v>
      </c>
      <c r="F74" s="610">
        <v>96</v>
      </c>
      <c r="G74" s="495">
        <v>58910.330183752412</v>
      </c>
      <c r="H74" s="610">
        <v>77</v>
      </c>
      <c r="I74" s="495">
        <v>3428.1352030947774</v>
      </c>
      <c r="J74" s="610">
        <v>31</v>
      </c>
      <c r="K74" s="495">
        <v>600976.67032786889</v>
      </c>
      <c r="L74" s="610">
        <v>79</v>
      </c>
      <c r="M74" s="611">
        <f>D74+F74+H74+J74+L74</f>
        <v>320</v>
      </c>
    </row>
    <row r="75" spans="1:13" ht="15" customHeight="1" x14ac:dyDescent="0.25">
      <c r="A75" s="507" t="s">
        <v>159</v>
      </c>
      <c r="B75" s="299" t="s">
        <v>12</v>
      </c>
      <c r="C75" s="503">
        <v>0.37878904332945207</v>
      </c>
      <c r="D75" s="601">
        <v>79</v>
      </c>
      <c r="E75" s="503">
        <v>23074.486552567236</v>
      </c>
      <c r="F75" s="601">
        <v>49</v>
      </c>
      <c r="G75" s="503">
        <v>60027.916992665036</v>
      </c>
      <c r="H75" s="601">
        <v>72</v>
      </c>
      <c r="I75" s="503">
        <v>2812.8197799511004</v>
      </c>
      <c r="J75" s="601">
        <v>74</v>
      </c>
      <c r="K75" s="503">
        <v>661820.6333333333</v>
      </c>
      <c r="L75" s="601">
        <v>51</v>
      </c>
      <c r="M75" s="603">
        <f>D75+F75+H75+J75+L75</f>
        <v>325</v>
      </c>
    </row>
    <row r="76" spans="1:13" ht="15" customHeight="1" x14ac:dyDescent="0.25">
      <c r="A76" s="508" t="s">
        <v>158</v>
      </c>
      <c r="B76" s="298" t="s">
        <v>164</v>
      </c>
      <c r="C76" s="493">
        <v>0.20535180624955174</v>
      </c>
      <c r="D76" s="604">
        <v>104</v>
      </c>
      <c r="E76" s="493">
        <v>22148.330078125</v>
      </c>
      <c r="F76" s="604">
        <v>55</v>
      </c>
      <c r="G76" s="493">
        <v>77709.407939453129</v>
      </c>
      <c r="H76" s="604">
        <v>17</v>
      </c>
      <c r="I76" s="493">
        <v>0</v>
      </c>
      <c r="J76" s="604">
        <v>99</v>
      </c>
      <c r="K76" s="493">
        <v>651197.60162162164</v>
      </c>
      <c r="L76" s="604">
        <v>53</v>
      </c>
      <c r="M76" s="606">
        <f>D76+F76+H76+J76+L76</f>
        <v>328</v>
      </c>
    </row>
    <row r="77" spans="1:13" ht="15" customHeight="1" x14ac:dyDescent="0.25">
      <c r="A77" s="508" t="s">
        <v>244</v>
      </c>
      <c r="B77" s="298" t="s">
        <v>84</v>
      </c>
      <c r="C77" s="493">
        <v>0.68194243589795056</v>
      </c>
      <c r="D77" s="604">
        <v>18</v>
      </c>
      <c r="E77" s="493">
        <v>22802.083186464577</v>
      </c>
      <c r="F77" s="604">
        <v>53</v>
      </c>
      <c r="G77" s="493">
        <v>47853.904800845958</v>
      </c>
      <c r="H77" s="604">
        <v>106</v>
      </c>
      <c r="I77" s="493">
        <v>3031.3674867818117</v>
      </c>
      <c r="J77" s="604">
        <v>60</v>
      </c>
      <c r="K77" s="493">
        <v>564645.64666666661</v>
      </c>
      <c r="L77" s="604">
        <v>93</v>
      </c>
      <c r="M77" s="606">
        <f>D77+F77+H77+J77+L77</f>
        <v>330</v>
      </c>
    </row>
    <row r="78" spans="1:13" ht="15" customHeight="1" x14ac:dyDescent="0.25">
      <c r="A78" s="508" t="s">
        <v>158</v>
      </c>
      <c r="B78" s="298" t="s">
        <v>196</v>
      </c>
      <c r="C78" s="493">
        <v>0.47615011121738859</v>
      </c>
      <c r="D78" s="604">
        <v>59</v>
      </c>
      <c r="E78" s="493">
        <v>19294.441340782123</v>
      </c>
      <c r="F78" s="604">
        <v>77</v>
      </c>
      <c r="G78" s="493">
        <v>57260.800307262572</v>
      </c>
      <c r="H78" s="604">
        <v>84</v>
      </c>
      <c r="I78" s="493">
        <v>3050.5278677839851</v>
      </c>
      <c r="J78" s="604">
        <v>58</v>
      </c>
      <c r="K78" s="493">
        <v>641295.17241379316</v>
      </c>
      <c r="L78" s="604">
        <v>56</v>
      </c>
      <c r="M78" s="606">
        <f>D78+F78+H78+J78+L78</f>
        <v>334</v>
      </c>
    </row>
    <row r="79" spans="1:13" ht="15" customHeight="1" x14ac:dyDescent="0.25">
      <c r="A79" s="508" t="s">
        <v>156</v>
      </c>
      <c r="B79" s="298" t="s">
        <v>56</v>
      </c>
      <c r="C79" s="493">
        <v>0.63347994802997831</v>
      </c>
      <c r="D79" s="604">
        <v>27</v>
      </c>
      <c r="E79" s="493">
        <v>21020.713765477056</v>
      </c>
      <c r="F79" s="604">
        <v>63</v>
      </c>
      <c r="G79" s="493">
        <v>53070.815112891483</v>
      </c>
      <c r="H79" s="604">
        <v>100</v>
      </c>
      <c r="I79" s="493">
        <v>2699.2002913328479</v>
      </c>
      <c r="J79" s="604">
        <v>85</v>
      </c>
      <c r="K79" s="493">
        <v>628004.73739999998</v>
      </c>
      <c r="L79" s="604">
        <v>60</v>
      </c>
      <c r="M79" s="606">
        <f>D79+F79+H79+J79+L79</f>
        <v>335</v>
      </c>
    </row>
    <row r="80" spans="1:13" ht="15" customHeight="1" x14ac:dyDescent="0.25">
      <c r="A80" s="514" t="s">
        <v>141</v>
      </c>
      <c r="B80" s="303" t="s">
        <v>60</v>
      </c>
      <c r="C80" s="492">
        <v>0.83897481107889271</v>
      </c>
      <c r="D80" s="609">
        <v>10</v>
      </c>
      <c r="E80" s="492">
        <v>18100.28653295129</v>
      </c>
      <c r="F80" s="609">
        <v>90</v>
      </c>
      <c r="G80" s="492">
        <v>57192.466170009553</v>
      </c>
      <c r="H80" s="609">
        <v>87</v>
      </c>
      <c r="I80" s="492">
        <v>2459.8450334288441</v>
      </c>
      <c r="J80" s="609">
        <v>91</v>
      </c>
      <c r="K80" s="492">
        <v>638237.02233333339</v>
      </c>
      <c r="L80" s="609">
        <v>57</v>
      </c>
      <c r="M80" s="605">
        <f>D80+F80+H80+J80+L80</f>
        <v>335</v>
      </c>
    </row>
    <row r="81" spans="1:13" ht="15" customHeight="1" x14ac:dyDescent="0.25">
      <c r="A81" s="509" t="s">
        <v>244</v>
      </c>
      <c r="B81" s="298" t="s">
        <v>182</v>
      </c>
      <c r="C81" s="493">
        <v>0.77548440012590447</v>
      </c>
      <c r="D81" s="604">
        <v>11</v>
      </c>
      <c r="E81" s="493">
        <v>15780.792167334223</v>
      </c>
      <c r="F81" s="604">
        <v>103</v>
      </c>
      <c r="G81" s="493">
        <v>47864.228553627057</v>
      </c>
      <c r="H81" s="604">
        <v>105</v>
      </c>
      <c r="I81" s="493">
        <v>3144.9807387627952</v>
      </c>
      <c r="J81" s="604">
        <v>49</v>
      </c>
      <c r="K81" s="493">
        <v>618332.13925233646</v>
      </c>
      <c r="L81" s="604">
        <v>68</v>
      </c>
      <c r="M81" s="606">
        <f>D81+F81+H81+J81+L81</f>
        <v>336</v>
      </c>
    </row>
    <row r="82" spans="1:13" ht="15" customHeight="1" x14ac:dyDescent="0.25">
      <c r="A82" s="509" t="s">
        <v>159</v>
      </c>
      <c r="B82" s="298" t="s">
        <v>200</v>
      </c>
      <c r="C82" s="493">
        <v>0.46182921252601694</v>
      </c>
      <c r="D82" s="604">
        <v>68</v>
      </c>
      <c r="E82" s="493">
        <v>19515.485661424605</v>
      </c>
      <c r="F82" s="604">
        <v>73</v>
      </c>
      <c r="G82" s="493">
        <v>66312.076697502314</v>
      </c>
      <c r="H82" s="604">
        <v>38</v>
      </c>
      <c r="I82" s="493">
        <v>0</v>
      </c>
      <c r="J82" s="604">
        <v>99</v>
      </c>
      <c r="K82" s="493">
        <v>625131.98507462686</v>
      </c>
      <c r="L82" s="604">
        <v>62</v>
      </c>
      <c r="M82" s="606">
        <f>D82+F82+H82+J82+L82</f>
        <v>340</v>
      </c>
    </row>
    <row r="83" spans="1:13" ht="15" customHeight="1" x14ac:dyDescent="0.25">
      <c r="A83" s="508" t="s">
        <v>159</v>
      </c>
      <c r="B83" s="298" t="s">
        <v>167</v>
      </c>
      <c r="C83" s="493">
        <v>0.59473261330218818</v>
      </c>
      <c r="D83" s="604">
        <v>35</v>
      </c>
      <c r="E83" s="493">
        <v>16479.12985274431</v>
      </c>
      <c r="F83" s="604">
        <v>97</v>
      </c>
      <c r="G83" s="493">
        <v>66208.64725568943</v>
      </c>
      <c r="H83" s="604">
        <v>39</v>
      </c>
      <c r="I83" s="493">
        <v>0</v>
      </c>
      <c r="J83" s="604">
        <v>99</v>
      </c>
      <c r="K83" s="493">
        <v>617244.42562500003</v>
      </c>
      <c r="L83" s="604">
        <v>70</v>
      </c>
      <c r="M83" s="606">
        <f>D83+F83+H83+J83+L83</f>
        <v>340</v>
      </c>
    </row>
    <row r="84" spans="1:13" ht="15" customHeight="1" thickBot="1" x14ac:dyDescent="0.3">
      <c r="A84" s="512" t="s">
        <v>142</v>
      </c>
      <c r="B84" s="300" t="s">
        <v>209</v>
      </c>
      <c r="C84" s="495">
        <v>0.91669693737478164</v>
      </c>
      <c r="D84" s="610">
        <v>5</v>
      </c>
      <c r="E84" s="495">
        <v>31100.837438423645</v>
      </c>
      <c r="F84" s="610">
        <v>29</v>
      </c>
      <c r="G84" s="495">
        <v>38867.705330752993</v>
      </c>
      <c r="H84" s="610">
        <v>109</v>
      </c>
      <c r="I84" s="495">
        <v>2381.6876249120342</v>
      </c>
      <c r="J84" s="610">
        <v>94</v>
      </c>
      <c r="K84" s="495">
        <v>513325.8513333333</v>
      </c>
      <c r="L84" s="610">
        <v>103</v>
      </c>
      <c r="M84" s="611">
        <f>D84+F84+H84+J84+L84</f>
        <v>340</v>
      </c>
    </row>
    <row r="85" spans="1:13" ht="15" customHeight="1" x14ac:dyDescent="0.25">
      <c r="A85" s="507" t="s">
        <v>244</v>
      </c>
      <c r="B85" s="299" t="s">
        <v>85</v>
      </c>
      <c r="C85" s="503">
        <v>0.88196306047739226</v>
      </c>
      <c r="D85" s="601">
        <v>7</v>
      </c>
      <c r="E85" s="503">
        <v>20219.289145052833</v>
      </c>
      <c r="F85" s="601">
        <v>68</v>
      </c>
      <c r="G85" s="503">
        <v>44175.536740313801</v>
      </c>
      <c r="H85" s="601">
        <v>107</v>
      </c>
      <c r="I85" s="503">
        <v>2713.9948767211017</v>
      </c>
      <c r="J85" s="601">
        <v>84</v>
      </c>
      <c r="K85" s="503">
        <v>601213.8206338028</v>
      </c>
      <c r="L85" s="601">
        <v>78</v>
      </c>
      <c r="M85" s="603">
        <f>D85+F85+H85+J85+L85</f>
        <v>344</v>
      </c>
    </row>
    <row r="86" spans="1:13" ht="15" customHeight="1" x14ac:dyDescent="0.25">
      <c r="A86" s="509" t="s">
        <v>159</v>
      </c>
      <c r="B86" s="298" t="s">
        <v>114</v>
      </c>
      <c r="C86" s="493">
        <v>0.61941976167089596</v>
      </c>
      <c r="D86" s="604">
        <v>31</v>
      </c>
      <c r="E86" s="493">
        <v>12246.166407465007</v>
      </c>
      <c r="F86" s="604">
        <v>108</v>
      </c>
      <c r="G86" s="493">
        <v>60727.35084758942</v>
      </c>
      <c r="H86" s="604">
        <v>66</v>
      </c>
      <c r="I86" s="493">
        <v>3298.0297278382586</v>
      </c>
      <c r="J86" s="604">
        <v>35</v>
      </c>
      <c r="K86" s="493">
        <v>493534.61290322582</v>
      </c>
      <c r="L86" s="604">
        <v>106</v>
      </c>
      <c r="M86" s="606">
        <f>D86+F86+H86+J86+L86</f>
        <v>346</v>
      </c>
    </row>
    <row r="87" spans="1:13" ht="15" customHeight="1" x14ac:dyDescent="0.25">
      <c r="A87" s="509" t="s">
        <v>158</v>
      </c>
      <c r="B87" s="298" t="s">
        <v>49</v>
      </c>
      <c r="C87" s="493">
        <v>0.56605839264873614</v>
      </c>
      <c r="D87" s="604">
        <v>43</v>
      </c>
      <c r="E87" s="493">
        <v>19127.389705882353</v>
      </c>
      <c r="F87" s="604">
        <v>81</v>
      </c>
      <c r="G87" s="493">
        <v>63150.887950367651</v>
      </c>
      <c r="H87" s="604">
        <v>52</v>
      </c>
      <c r="I87" s="493">
        <v>2657.2634283088237</v>
      </c>
      <c r="J87" s="604">
        <v>89</v>
      </c>
      <c r="K87" s="493">
        <v>589502.36955882353</v>
      </c>
      <c r="L87" s="604">
        <v>84</v>
      </c>
      <c r="M87" s="606">
        <f>D87+F87+H87+J87+L87</f>
        <v>349</v>
      </c>
    </row>
    <row r="88" spans="1:13" ht="15" customHeight="1" x14ac:dyDescent="0.25">
      <c r="A88" s="509" t="s">
        <v>156</v>
      </c>
      <c r="B88" s="298" t="s">
        <v>171</v>
      </c>
      <c r="C88" s="493">
        <v>0.30301658541662196</v>
      </c>
      <c r="D88" s="604">
        <v>95</v>
      </c>
      <c r="E88" s="493">
        <v>19130.751879699248</v>
      </c>
      <c r="F88" s="604">
        <v>80</v>
      </c>
      <c r="G88" s="493">
        <v>53883.870843776109</v>
      </c>
      <c r="H88" s="604">
        <v>98</v>
      </c>
      <c r="I88" s="493">
        <v>3882.1808354218879</v>
      </c>
      <c r="J88" s="604">
        <v>26</v>
      </c>
      <c r="K88" s="493">
        <v>655688.21626865678</v>
      </c>
      <c r="L88" s="604">
        <v>52</v>
      </c>
      <c r="M88" s="606">
        <f>D88+F88+H88+J88+L88</f>
        <v>351</v>
      </c>
    </row>
    <row r="89" spans="1:13" ht="15" customHeight="1" x14ac:dyDescent="0.25">
      <c r="A89" s="517" t="s">
        <v>244</v>
      </c>
      <c r="B89" s="504" t="s">
        <v>186</v>
      </c>
      <c r="C89" s="613">
        <v>0.65592604537016375</v>
      </c>
      <c r="D89" s="614">
        <v>24</v>
      </c>
      <c r="E89" s="613">
        <v>19169.699481865286</v>
      </c>
      <c r="F89" s="614">
        <v>79</v>
      </c>
      <c r="G89" s="613">
        <v>58431.392611398958</v>
      </c>
      <c r="H89" s="614">
        <v>78</v>
      </c>
      <c r="I89" s="613">
        <v>2949.5626943005182</v>
      </c>
      <c r="J89" s="614">
        <v>66</v>
      </c>
      <c r="K89" s="613">
        <v>508783.7904402985</v>
      </c>
      <c r="L89" s="614">
        <v>104</v>
      </c>
      <c r="M89" s="615">
        <f>D89+F89+H89+J89+L89</f>
        <v>351</v>
      </c>
    </row>
    <row r="90" spans="1:13" ht="15" customHeight="1" x14ac:dyDescent="0.25">
      <c r="A90" s="514" t="s">
        <v>159</v>
      </c>
      <c r="B90" s="303" t="s">
        <v>3</v>
      </c>
      <c r="C90" s="492">
        <v>0.44296257825414648</v>
      </c>
      <c r="D90" s="609">
        <v>70</v>
      </c>
      <c r="E90" s="492">
        <v>19598.788617886177</v>
      </c>
      <c r="F90" s="609">
        <v>72</v>
      </c>
      <c r="G90" s="492">
        <v>57419.698414634142</v>
      </c>
      <c r="H90" s="609">
        <v>83</v>
      </c>
      <c r="I90" s="492">
        <v>2784.9430000000002</v>
      </c>
      <c r="J90" s="609">
        <v>76</v>
      </c>
      <c r="K90" s="492">
        <v>646854.93869565218</v>
      </c>
      <c r="L90" s="609">
        <v>55</v>
      </c>
      <c r="M90" s="605">
        <f>D90+F90+H90+J90+L90</f>
        <v>356</v>
      </c>
    </row>
    <row r="91" spans="1:13" ht="15" customHeight="1" x14ac:dyDescent="0.25">
      <c r="A91" s="508" t="s">
        <v>244</v>
      </c>
      <c r="B91" s="298" t="s">
        <v>187</v>
      </c>
      <c r="C91" s="493">
        <v>0.4522678297940631</v>
      </c>
      <c r="D91" s="604">
        <v>69</v>
      </c>
      <c r="E91" s="493">
        <v>16081.288423806409</v>
      </c>
      <c r="F91" s="604">
        <v>100</v>
      </c>
      <c r="G91" s="493">
        <v>55659.746344015693</v>
      </c>
      <c r="H91" s="604">
        <v>90</v>
      </c>
      <c r="I91" s="493">
        <v>2832.3727926749511</v>
      </c>
      <c r="J91" s="604">
        <v>73</v>
      </c>
      <c r="K91" s="493">
        <v>703397.50236842106</v>
      </c>
      <c r="L91" s="604">
        <v>30</v>
      </c>
      <c r="M91" s="606">
        <f>D91+F91+H91+J91+L91</f>
        <v>362</v>
      </c>
    </row>
    <row r="92" spans="1:13" ht="15" customHeight="1" x14ac:dyDescent="0.25">
      <c r="A92" s="509" t="s">
        <v>157</v>
      </c>
      <c r="B92" s="298" t="s">
        <v>41</v>
      </c>
      <c r="C92" s="493">
        <v>0.55678603864888299</v>
      </c>
      <c r="D92" s="604">
        <v>45</v>
      </c>
      <c r="E92" s="493">
        <v>20079.317535545022</v>
      </c>
      <c r="F92" s="604">
        <v>69</v>
      </c>
      <c r="G92" s="493">
        <v>57967.99934597157</v>
      </c>
      <c r="H92" s="604">
        <v>80</v>
      </c>
      <c r="I92" s="493">
        <v>2746.0962464454979</v>
      </c>
      <c r="J92" s="604">
        <v>83</v>
      </c>
      <c r="K92" s="493">
        <v>581559.61776119401</v>
      </c>
      <c r="L92" s="604">
        <v>89</v>
      </c>
      <c r="M92" s="606">
        <f>D92+F92+H92+J92+L92</f>
        <v>366</v>
      </c>
    </row>
    <row r="93" spans="1:13" ht="15" customHeight="1" x14ac:dyDescent="0.25">
      <c r="A93" s="509" t="s">
        <v>156</v>
      </c>
      <c r="B93" s="298" t="s">
        <v>15</v>
      </c>
      <c r="C93" s="493">
        <v>0.24825917221275903</v>
      </c>
      <c r="D93" s="604">
        <v>101</v>
      </c>
      <c r="E93" s="493">
        <v>19012.983114446528</v>
      </c>
      <c r="F93" s="604">
        <v>82</v>
      </c>
      <c r="G93" s="493">
        <v>75349.028686679172</v>
      </c>
      <c r="H93" s="604">
        <v>20</v>
      </c>
      <c r="I93" s="493">
        <v>2770.2600562851785</v>
      </c>
      <c r="J93" s="604">
        <v>79</v>
      </c>
      <c r="K93" s="493">
        <v>578192.31111111108</v>
      </c>
      <c r="L93" s="604">
        <v>90</v>
      </c>
      <c r="M93" s="606">
        <f>D93+F93+H93+J93+L93</f>
        <v>372</v>
      </c>
    </row>
    <row r="94" spans="1:13" ht="15" customHeight="1" thickBot="1" x14ac:dyDescent="0.3">
      <c r="A94" s="513" t="s">
        <v>159</v>
      </c>
      <c r="B94" s="300" t="s">
        <v>198</v>
      </c>
      <c r="C94" s="495">
        <v>0.27306396650272907</v>
      </c>
      <c r="D94" s="610">
        <v>96</v>
      </c>
      <c r="E94" s="495">
        <v>18785.580192165558</v>
      </c>
      <c r="F94" s="610">
        <v>86</v>
      </c>
      <c r="G94" s="495">
        <v>51113.165572801183</v>
      </c>
      <c r="H94" s="610">
        <v>101</v>
      </c>
      <c r="I94" s="495">
        <v>2576.8649519586102</v>
      </c>
      <c r="J94" s="610">
        <v>90</v>
      </c>
      <c r="K94" s="495">
        <v>809288.76789473696</v>
      </c>
      <c r="L94" s="610">
        <v>9</v>
      </c>
      <c r="M94" s="611">
        <f>D94+F94+H94+J94+L94</f>
        <v>382</v>
      </c>
    </row>
    <row r="95" spans="1:13" ht="15" customHeight="1" x14ac:dyDescent="0.25">
      <c r="A95" s="510" t="s">
        <v>156</v>
      </c>
      <c r="B95" s="299" t="s">
        <v>168</v>
      </c>
      <c r="C95" s="503">
        <v>0.2354685064087462</v>
      </c>
      <c r="D95" s="601">
        <v>102</v>
      </c>
      <c r="E95" s="503">
        <v>16182.934131736527</v>
      </c>
      <c r="F95" s="601">
        <v>99</v>
      </c>
      <c r="G95" s="503">
        <v>59896.576197604787</v>
      </c>
      <c r="H95" s="601">
        <v>73</v>
      </c>
      <c r="I95" s="503">
        <v>3213.1913473053892</v>
      </c>
      <c r="J95" s="601">
        <v>40</v>
      </c>
      <c r="K95" s="503">
        <v>617512.26190476189</v>
      </c>
      <c r="L95" s="601">
        <v>69</v>
      </c>
      <c r="M95" s="603">
        <f>D95+F95+H95+J95+L95</f>
        <v>383</v>
      </c>
    </row>
    <row r="96" spans="1:13" ht="15" customHeight="1" x14ac:dyDescent="0.25">
      <c r="A96" s="508" t="s">
        <v>244</v>
      </c>
      <c r="B96" s="298" t="s">
        <v>188</v>
      </c>
      <c r="C96" s="493">
        <v>0.59760737738400205</v>
      </c>
      <c r="D96" s="604">
        <v>34</v>
      </c>
      <c r="E96" s="493">
        <v>19491.797500000001</v>
      </c>
      <c r="F96" s="604">
        <v>74</v>
      </c>
      <c r="G96" s="493">
        <v>55993.340104961833</v>
      </c>
      <c r="H96" s="604">
        <v>89</v>
      </c>
      <c r="I96" s="493">
        <v>2753.43893129771</v>
      </c>
      <c r="J96" s="604">
        <v>82</v>
      </c>
      <c r="K96" s="493">
        <v>502289.17142857146</v>
      </c>
      <c r="L96" s="604">
        <v>105</v>
      </c>
      <c r="M96" s="606">
        <f>D96+F96+H96+J96+L96</f>
        <v>384</v>
      </c>
    </row>
    <row r="97" spans="1:13" ht="15" customHeight="1" x14ac:dyDescent="0.25">
      <c r="A97" s="508" t="s">
        <v>156</v>
      </c>
      <c r="B97" s="298" t="s">
        <v>170</v>
      </c>
      <c r="C97" s="493">
        <v>0.39282578327368145</v>
      </c>
      <c r="D97" s="604">
        <v>75</v>
      </c>
      <c r="E97" s="493">
        <v>14925.575471698114</v>
      </c>
      <c r="F97" s="604">
        <v>104</v>
      </c>
      <c r="G97" s="493">
        <v>50213.238849056601</v>
      </c>
      <c r="H97" s="604">
        <v>103</v>
      </c>
      <c r="I97" s="493">
        <v>3018.6363962264149</v>
      </c>
      <c r="J97" s="604">
        <v>62</v>
      </c>
      <c r="K97" s="493">
        <v>678352.72549019603</v>
      </c>
      <c r="L97" s="604">
        <v>41</v>
      </c>
      <c r="M97" s="606">
        <f>D97+F97+H97+J97+L97</f>
        <v>385</v>
      </c>
    </row>
    <row r="98" spans="1:13" ht="15" customHeight="1" x14ac:dyDescent="0.25">
      <c r="A98" s="509" t="s">
        <v>142</v>
      </c>
      <c r="B98" s="298" t="s">
        <v>26</v>
      </c>
      <c r="C98" s="493">
        <v>0.37915929245738561</v>
      </c>
      <c r="D98" s="604">
        <v>78</v>
      </c>
      <c r="E98" s="493">
        <v>28911.281945169711</v>
      </c>
      <c r="F98" s="604">
        <v>34</v>
      </c>
      <c r="G98" s="493">
        <v>59141.297389033942</v>
      </c>
      <c r="H98" s="604">
        <v>76</v>
      </c>
      <c r="I98" s="493">
        <v>2665.7816057441255</v>
      </c>
      <c r="J98" s="604">
        <v>88</v>
      </c>
      <c r="K98" s="493">
        <v>435504.06033898302</v>
      </c>
      <c r="L98" s="604">
        <v>109</v>
      </c>
      <c r="M98" s="606">
        <f>D98+F98+H98+J98+L98</f>
        <v>385</v>
      </c>
    </row>
    <row r="99" spans="1:13" ht="15" customHeight="1" x14ac:dyDescent="0.25">
      <c r="A99" s="509" t="s">
        <v>158</v>
      </c>
      <c r="B99" s="298" t="s">
        <v>232</v>
      </c>
      <c r="C99" s="493">
        <v>0.31047442729827501</v>
      </c>
      <c r="D99" s="604">
        <v>94</v>
      </c>
      <c r="E99" s="493">
        <v>24677.976060935798</v>
      </c>
      <c r="F99" s="604">
        <v>47</v>
      </c>
      <c r="G99" s="493">
        <v>62965.238356909678</v>
      </c>
      <c r="H99" s="604">
        <v>55</v>
      </c>
      <c r="I99" s="493">
        <v>0</v>
      </c>
      <c r="J99" s="604">
        <v>99</v>
      </c>
      <c r="K99" s="493">
        <v>540461.14754098363</v>
      </c>
      <c r="L99" s="604">
        <v>99</v>
      </c>
      <c r="M99" s="606">
        <f>D99+F99+H99+J99+L99</f>
        <v>394</v>
      </c>
    </row>
    <row r="100" spans="1:13" ht="15" customHeight="1" x14ac:dyDescent="0.25">
      <c r="A100" s="511" t="s">
        <v>158</v>
      </c>
      <c r="B100" s="303" t="s">
        <v>47</v>
      </c>
      <c r="C100" s="492">
        <v>0.1829446551024721</v>
      </c>
      <c r="D100" s="609">
        <v>105</v>
      </c>
      <c r="E100" s="492">
        <v>31266.629986244843</v>
      </c>
      <c r="F100" s="609">
        <v>28</v>
      </c>
      <c r="G100" s="492">
        <v>60270.677345254473</v>
      </c>
      <c r="H100" s="609">
        <v>68</v>
      </c>
      <c r="I100" s="492">
        <v>0</v>
      </c>
      <c r="J100" s="609">
        <v>99</v>
      </c>
      <c r="K100" s="492">
        <v>559080.28574468079</v>
      </c>
      <c r="L100" s="609">
        <v>95</v>
      </c>
      <c r="M100" s="605">
        <f>D100+F100+H100+J100+L100</f>
        <v>395</v>
      </c>
    </row>
    <row r="101" spans="1:13" ht="15" customHeight="1" x14ac:dyDescent="0.25">
      <c r="A101" s="508" t="s">
        <v>141</v>
      </c>
      <c r="B101" s="298" t="s">
        <v>173</v>
      </c>
      <c r="C101" s="493">
        <v>0.3689064256190539</v>
      </c>
      <c r="D101" s="604">
        <v>85</v>
      </c>
      <c r="E101" s="493">
        <v>19174.363021420519</v>
      </c>
      <c r="F101" s="604">
        <v>78</v>
      </c>
      <c r="G101" s="493">
        <v>60843.414222096952</v>
      </c>
      <c r="H101" s="604">
        <v>65</v>
      </c>
      <c r="I101" s="493">
        <v>0</v>
      </c>
      <c r="J101" s="604">
        <v>99</v>
      </c>
      <c r="K101" s="493">
        <v>616777.10297297302</v>
      </c>
      <c r="L101" s="604">
        <v>71</v>
      </c>
      <c r="M101" s="606">
        <f>D101+F101+H101+J101+L101</f>
        <v>398</v>
      </c>
    </row>
    <row r="102" spans="1:13" ht="15" customHeight="1" x14ac:dyDescent="0.25">
      <c r="A102" s="508" t="s">
        <v>156</v>
      </c>
      <c r="B102" s="298" t="s">
        <v>17</v>
      </c>
      <c r="C102" s="493">
        <v>3.2905853379980192E-2</v>
      </c>
      <c r="D102" s="604">
        <v>109</v>
      </c>
      <c r="E102" s="493">
        <v>15916.526655896607</v>
      </c>
      <c r="F102" s="604">
        <v>102</v>
      </c>
      <c r="G102" s="493">
        <v>57202.445654281095</v>
      </c>
      <c r="H102" s="604">
        <v>85</v>
      </c>
      <c r="I102" s="493">
        <v>51895.630452342491</v>
      </c>
      <c r="J102" s="604">
        <v>1</v>
      </c>
      <c r="K102" s="493">
        <v>528840.75558139535</v>
      </c>
      <c r="L102" s="604">
        <v>102</v>
      </c>
      <c r="M102" s="606">
        <f>D102+F102+H102+J102+L102</f>
        <v>399</v>
      </c>
    </row>
    <row r="103" spans="1:13" ht="15" customHeight="1" x14ac:dyDescent="0.25">
      <c r="A103" s="509" t="s">
        <v>156</v>
      </c>
      <c r="B103" s="298" t="s">
        <v>4</v>
      </c>
      <c r="C103" s="493">
        <v>0.36957072130175989</v>
      </c>
      <c r="D103" s="604">
        <v>84</v>
      </c>
      <c r="E103" s="493">
        <v>14305.431111111111</v>
      </c>
      <c r="F103" s="604">
        <v>106</v>
      </c>
      <c r="G103" s="493">
        <v>60212.930853174599</v>
      </c>
      <c r="H103" s="604">
        <v>71</v>
      </c>
      <c r="I103" s="493">
        <v>3111.7793055555558</v>
      </c>
      <c r="J103" s="604">
        <v>52</v>
      </c>
      <c r="K103" s="493">
        <v>587511.76307692309</v>
      </c>
      <c r="L103" s="604">
        <v>86</v>
      </c>
      <c r="M103" s="606">
        <f>D103+F103+H103+J103+L103</f>
        <v>399</v>
      </c>
    </row>
    <row r="104" spans="1:13" ht="15" customHeight="1" thickBot="1" x14ac:dyDescent="0.3">
      <c r="A104" s="512" t="s">
        <v>159</v>
      </c>
      <c r="B104" s="300" t="s">
        <v>11</v>
      </c>
      <c r="C104" s="495">
        <v>0.46475785099020428</v>
      </c>
      <c r="D104" s="610">
        <v>65</v>
      </c>
      <c r="E104" s="495">
        <v>20261.123046875</v>
      </c>
      <c r="F104" s="610">
        <v>67</v>
      </c>
      <c r="G104" s="495">
        <v>55019.004960937498</v>
      </c>
      <c r="H104" s="610">
        <v>93</v>
      </c>
      <c r="I104" s="495">
        <v>0</v>
      </c>
      <c r="J104" s="610">
        <v>99</v>
      </c>
      <c r="K104" s="495">
        <v>604269.25925925921</v>
      </c>
      <c r="L104" s="610">
        <v>77</v>
      </c>
      <c r="M104" s="611">
        <f>D104+F104+H104+J104+L104</f>
        <v>401</v>
      </c>
    </row>
    <row r="105" spans="1:13" ht="15" customHeight="1" x14ac:dyDescent="0.25">
      <c r="A105" s="507" t="s">
        <v>141</v>
      </c>
      <c r="B105" s="299" t="s">
        <v>175</v>
      </c>
      <c r="C105" s="503">
        <v>0.38701270215526268</v>
      </c>
      <c r="D105" s="601">
        <v>76</v>
      </c>
      <c r="E105" s="503">
        <v>18042.704280155642</v>
      </c>
      <c r="F105" s="601">
        <v>91</v>
      </c>
      <c r="G105" s="503">
        <v>56942.183132295715</v>
      </c>
      <c r="H105" s="601">
        <v>88</v>
      </c>
      <c r="I105" s="503">
        <v>2781.9743093385214</v>
      </c>
      <c r="J105" s="601">
        <v>77</v>
      </c>
      <c r="K105" s="503">
        <v>609947.7109523809</v>
      </c>
      <c r="L105" s="601">
        <v>74</v>
      </c>
      <c r="M105" s="603">
        <f>D105+F105+H105+J105+L105</f>
        <v>406</v>
      </c>
    </row>
    <row r="106" spans="1:13" ht="15" customHeight="1" x14ac:dyDescent="0.25">
      <c r="A106" s="517" t="s">
        <v>244</v>
      </c>
      <c r="B106" s="504" t="s">
        <v>192</v>
      </c>
      <c r="C106" s="613">
        <v>0.98953625628964847</v>
      </c>
      <c r="D106" s="614">
        <v>1</v>
      </c>
      <c r="E106" s="613">
        <v>17623.755592841164</v>
      </c>
      <c r="F106" s="614">
        <v>92</v>
      </c>
      <c r="G106" s="613">
        <v>35228.741837248323</v>
      </c>
      <c r="H106" s="614">
        <v>110</v>
      </c>
      <c r="I106" s="613">
        <v>2196.3445190156599</v>
      </c>
      <c r="J106" s="614">
        <v>96</v>
      </c>
      <c r="K106" s="613">
        <v>400523.96791443852</v>
      </c>
      <c r="L106" s="614">
        <v>110</v>
      </c>
      <c r="M106" s="615">
        <f>D106+F106+H106+J106+L106</f>
        <v>409</v>
      </c>
    </row>
    <row r="107" spans="1:13" ht="15" customHeight="1" x14ac:dyDescent="0.25">
      <c r="A107" s="509" t="s">
        <v>156</v>
      </c>
      <c r="B107" s="298" t="s">
        <v>172</v>
      </c>
      <c r="C107" s="493">
        <v>0.34509302957422999</v>
      </c>
      <c r="D107" s="604">
        <v>87</v>
      </c>
      <c r="E107" s="493">
        <v>16786.004672897197</v>
      </c>
      <c r="F107" s="604">
        <v>95</v>
      </c>
      <c r="G107" s="493">
        <v>53245.240712616818</v>
      </c>
      <c r="H107" s="604">
        <v>99</v>
      </c>
      <c r="I107" s="493">
        <v>3237.7167289719623</v>
      </c>
      <c r="J107" s="604">
        <v>38</v>
      </c>
      <c r="K107" s="493">
        <v>565490.40384615387</v>
      </c>
      <c r="L107" s="604">
        <v>92</v>
      </c>
      <c r="M107" s="606">
        <f>D107+F107+H107+J107+L107</f>
        <v>411</v>
      </c>
    </row>
    <row r="108" spans="1:13" ht="15" customHeight="1" x14ac:dyDescent="0.25">
      <c r="A108" s="509" t="s">
        <v>156</v>
      </c>
      <c r="B108" s="298" t="s">
        <v>57</v>
      </c>
      <c r="C108" s="493">
        <v>0.14421641629205048</v>
      </c>
      <c r="D108" s="604">
        <v>107</v>
      </c>
      <c r="E108" s="493">
        <v>14902.689271054494</v>
      </c>
      <c r="F108" s="604">
        <v>105</v>
      </c>
      <c r="G108" s="493">
        <v>54871.09124557679</v>
      </c>
      <c r="H108" s="604">
        <v>94</v>
      </c>
      <c r="I108" s="493">
        <v>3161.1731564048123</v>
      </c>
      <c r="J108" s="604">
        <v>44</v>
      </c>
      <c r="K108" s="493">
        <v>623512.43209876539</v>
      </c>
      <c r="L108" s="604">
        <v>64</v>
      </c>
      <c r="M108" s="606">
        <f>D108+F108+H108+J108+L108</f>
        <v>414</v>
      </c>
    </row>
    <row r="109" spans="1:13" x14ac:dyDescent="0.25">
      <c r="A109" s="509" t="s">
        <v>158</v>
      </c>
      <c r="B109" s="298" t="s">
        <v>132</v>
      </c>
      <c r="C109" s="493">
        <v>0.25616588853782141</v>
      </c>
      <c r="D109" s="604">
        <v>100</v>
      </c>
      <c r="E109" s="493">
        <v>22985.211640211641</v>
      </c>
      <c r="F109" s="604">
        <v>51</v>
      </c>
      <c r="G109" s="493">
        <v>53966.506646825394</v>
      </c>
      <c r="H109" s="604">
        <v>97</v>
      </c>
      <c r="I109" s="493">
        <v>2294.5941005291006</v>
      </c>
      <c r="J109" s="604">
        <v>95</v>
      </c>
      <c r="K109" s="493">
        <v>614127.25609756098</v>
      </c>
      <c r="L109" s="604">
        <v>73</v>
      </c>
      <c r="M109" s="606">
        <f>D109+F109+H109+J109+L109</f>
        <v>416</v>
      </c>
    </row>
    <row r="110" spans="1:13" x14ac:dyDescent="0.25">
      <c r="A110" s="508" t="s">
        <v>159</v>
      </c>
      <c r="B110" s="298" t="s">
        <v>166</v>
      </c>
      <c r="C110" s="493">
        <v>0.48827344300397379</v>
      </c>
      <c r="D110" s="604">
        <v>58</v>
      </c>
      <c r="E110" s="493">
        <v>16370.374298190893</v>
      </c>
      <c r="F110" s="604">
        <v>98</v>
      </c>
      <c r="G110" s="493">
        <v>59338.416793512166</v>
      </c>
      <c r="H110" s="604">
        <v>75</v>
      </c>
      <c r="I110" s="493">
        <v>0</v>
      </c>
      <c r="J110" s="604">
        <v>99</v>
      </c>
      <c r="K110" s="493">
        <v>582107.22727272729</v>
      </c>
      <c r="L110" s="604">
        <v>88</v>
      </c>
      <c r="M110" s="606">
        <f>D110+F110+H110+J110+L110</f>
        <v>418</v>
      </c>
    </row>
    <row r="111" spans="1:13" x14ac:dyDescent="0.25">
      <c r="A111" s="516" t="s">
        <v>244</v>
      </c>
      <c r="B111" s="504" t="s">
        <v>193</v>
      </c>
      <c r="C111" s="613">
        <v>0.97999999866895648</v>
      </c>
      <c r="D111" s="614">
        <v>2</v>
      </c>
      <c r="E111" s="613">
        <v>13450.217948717949</v>
      </c>
      <c r="F111" s="614">
        <v>107</v>
      </c>
      <c r="G111" s="613">
        <v>40443.410940170936</v>
      </c>
      <c r="H111" s="614">
        <v>108</v>
      </c>
      <c r="I111" s="613">
        <v>2007.1153846153845</v>
      </c>
      <c r="J111" s="614">
        <v>98</v>
      </c>
      <c r="K111" s="613">
        <v>442229.56841666665</v>
      </c>
      <c r="L111" s="614">
        <v>108</v>
      </c>
      <c r="M111" s="615">
        <f>D111+F111+H111+J111+L111</f>
        <v>423</v>
      </c>
    </row>
    <row r="112" spans="1:13" x14ac:dyDescent="0.25">
      <c r="A112" s="508" t="s">
        <v>157</v>
      </c>
      <c r="B112" s="298" t="s">
        <v>207</v>
      </c>
      <c r="C112" s="493">
        <v>1.9356165296655972E-2</v>
      </c>
      <c r="D112" s="604">
        <v>110</v>
      </c>
      <c r="E112" s="493">
        <v>17256.973684210527</v>
      </c>
      <c r="F112" s="604">
        <v>94</v>
      </c>
      <c r="G112" s="493">
        <v>55363.515986842103</v>
      </c>
      <c r="H112" s="604">
        <v>91</v>
      </c>
      <c r="I112" s="493">
        <v>3155.9127960526312</v>
      </c>
      <c r="J112" s="604">
        <v>47</v>
      </c>
      <c r="K112" s="493">
        <v>549513.93517241371</v>
      </c>
      <c r="L112" s="604">
        <v>97</v>
      </c>
      <c r="M112" s="606">
        <f>D112+F112+H112+J112+L112</f>
        <v>439</v>
      </c>
    </row>
    <row r="113" spans="1:13" x14ac:dyDescent="0.25">
      <c r="A113" s="508" t="s">
        <v>156</v>
      </c>
      <c r="B113" s="298" t="s">
        <v>20</v>
      </c>
      <c r="C113" s="493">
        <v>0.26489939777103882</v>
      </c>
      <c r="D113" s="604">
        <v>98</v>
      </c>
      <c r="E113" s="493">
        <v>12013.453159041394</v>
      </c>
      <c r="F113" s="604">
        <v>109</v>
      </c>
      <c r="G113" s="493">
        <v>57193.28846405229</v>
      </c>
      <c r="H113" s="604">
        <v>86</v>
      </c>
      <c r="I113" s="493">
        <v>2964.6162854030499</v>
      </c>
      <c r="J113" s="604">
        <v>63</v>
      </c>
      <c r="K113" s="493">
        <v>588245.0877192982</v>
      </c>
      <c r="L113" s="604">
        <v>85</v>
      </c>
      <c r="M113" s="606">
        <f>D113+F113+H113+J113+L113</f>
        <v>441</v>
      </c>
    </row>
    <row r="114" spans="1:13" x14ac:dyDescent="0.25">
      <c r="A114" s="599" t="s">
        <v>156</v>
      </c>
      <c r="B114" s="301" t="s">
        <v>16</v>
      </c>
      <c r="C114" s="494">
        <v>0.41802260219084114</v>
      </c>
      <c r="D114" s="600">
        <v>74</v>
      </c>
      <c r="E114" s="494">
        <v>15975.261780104713</v>
      </c>
      <c r="F114" s="600">
        <v>101</v>
      </c>
      <c r="G114" s="494">
        <v>61194.386937172771</v>
      </c>
      <c r="H114" s="600">
        <v>64</v>
      </c>
      <c r="I114" s="494">
        <v>2098.5574083769634</v>
      </c>
      <c r="J114" s="600">
        <v>97</v>
      </c>
      <c r="K114" s="494">
        <v>482958.93333333335</v>
      </c>
      <c r="L114" s="600">
        <v>107</v>
      </c>
      <c r="M114" s="612">
        <f>D114+F114+H114+J114+L114</f>
        <v>443</v>
      </c>
    </row>
    <row r="115" spans="1:13" ht="15.75" thickBot="1" x14ac:dyDescent="0.3">
      <c r="A115" s="512" t="s">
        <v>156</v>
      </c>
      <c r="B115" s="300" t="s">
        <v>242</v>
      </c>
      <c r="C115" s="495">
        <v>1.4333587633963966E-2</v>
      </c>
      <c r="D115" s="610">
        <v>111</v>
      </c>
      <c r="E115" s="495">
        <v>0</v>
      </c>
      <c r="F115" s="610">
        <v>111</v>
      </c>
      <c r="G115" s="495">
        <v>0</v>
      </c>
      <c r="H115" s="610">
        <v>111</v>
      </c>
      <c r="I115" s="495">
        <v>0</v>
      </c>
      <c r="J115" s="610">
        <v>99</v>
      </c>
      <c r="K115" s="495">
        <v>0</v>
      </c>
      <c r="L115" s="610">
        <v>111</v>
      </c>
      <c r="M115" s="611">
        <f>D115+F115+H115+J115+L115</f>
        <v>543</v>
      </c>
    </row>
  </sheetData>
  <sortState ref="A6:M117">
    <sortCondition ref="M5"/>
  </sortState>
  <mergeCells count="5"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zoomScale="90" zoomScaleNormal="90" workbookViewId="0">
      <pane ySplit="1" topLeftCell="A2" activePane="bottomLeft" state="frozen"/>
      <selection pane="bottomLeft" sqref="A1:AB1"/>
    </sheetView>
  </sheetViews>
  <sheetFormatPr defaultRowHeight="15" x14ac:dyDescent="0.25"/>
  <cols>
    <col min="1" max="16384" width="9.140625" style="161"/>
  </cols>
  <sheetData>
    <row r="1" spans="1:28" ht="24.75" customHeight="1" x14ac:dyDescent="0.3">
      <c r="A1" s="648" t="s">
        <v>77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5" width="16.42578125" style="161" customWidth="1"/>
    <col min="6" max="6" width="12.140625" style="161" customWidth="1"/>
    <col min="7" max="7" width="15.7109375" style="161" customWidth="1"/>
    <col min="8" max="8" width="13.7109375" style="161" customWidth="1"/>
    <col min="9" max="9" width="13" style="161" customWidth="1"/>
    <col min="10" max="10" width="15.7109375" style="161" customWidth="1"/>
    <col min="11" max="11" width="13.7109375" style="161" customWidth="1"/>
    <col min="12" max="12" width="15.140625" style="161" customWidth="1"/>
    <col min="13" max="13" width="15" style="161" customWidth="1"/>
    <col min="14" max="14" width="14.28515625" style="161" customWidth="1"/>
    <col min="15" max="15" width="13.7109375" style="161" customWidth="1"/>
    <col min="16" max="16" width="14.140625" style="161" customWidth="1"/>
    <col min="17" max="17" width="16.28515625" style="161" customWidth="1"/>
    <col min="18" max="18" width="12.85546875" style="161" customWidth="1"/>
    <col min="19" max="19" width="15" style="161" customWidth="1"/>
    <col min="20" max="20" width="45.7109375" style="161" customWidth="1"/>
    <col min="21" max="16384" width="9.140625" style="161"/>
  </cols>
  <sheetData>
    <row r="1" spans="1:20" ht="15.75" x14ac:dyDescent="0.25">
      <c r="B1" s="118" t="s">
        <v>77</v>
      </c>
    </row>
    <row r="2" spans="1:20" x14ac:dyDescent="0.25">
      <c r="C2" s="119" t="s">
        <v>206</v>
      </c>
      <c r="I2" s="60"/>
    </row>
    <row r="3" spans="1:20" ht="11.25" customHeight="1" thickBot="1" x14ac:dyDescent="0.3">
      <c r="B3" s="53"/>
      <c r="C3" s="53"/>
      <c r="D3" s="649"/>
      <c r="E3" s="649"/>
      <c r="F3" s="49"/>
      <c r="G3" s="304"/>
      <c r="H3" s="49"/>
      <c r="I3" s="49"/>
      <c r="J3" s="49"/>
      <c r="K3" s="49"/>
      <c r="L3" s="49"/>
      <c r="M3" s="305"/>
      <c r="N3" s="305"/>
      <c r="O3" s="305"/>
      <c r="P3" s="305"/>
      <c r="Q3" s="305"/>
      <c r="R3" s="305"/>
      <c r="S3" s="305"/>
      <c r="T3" s="305"/>
    </row>
    <row r="4" spans="1:20" ht="85.5" customHeight="1" thickBot="1" x14ac:dyDescent="0.3">
      <c r="A4" s="2" t="s">
        <v>30</v>
      </c>
      <c r="B4" s="3" t="s">
        <v>36</v>
      </c>
      <c r="C4" s="4" t="s">
        <v>35</v>
      </c>
      <c r="D4" s="2" t="s">
        <v>214</v>
      </c>
      <c r="E4" s="3" t="s">
        <v>31</v>
      </c>
      <c r="F4" s="7" t="s">
        <v>90</v>
      </c>
      <c r="G4" s="2" t="s">
        <v>215</v>
      </c>
      <c r="H4" s="5" t="s">
        <v>40</v>
      </c>
      <c r="I4" s="8" t="s">
        <v>89</v>
      </c>
      <c r="J4" s="6" t="s">
        <v>37</v>
      </c>
      <c r="K4" s="5" t="s">
        <v>40</v>
      </c>
      <c r="L4" s="9" t="s">
        <v>88</v>
      </c>
      <c r="M4" s="6" t="s">
        <v>38</v>
      </c>
      <c r="N4" s="5" t="s">
        <v>32</v>
      </c>
      <c r="O4" s="5" t="s">
        <v>40</v>
      </c>
      <c r="P4" s="9" t="s">
        <v>91</v>
      </c>
      <c r="Q4" s="6" t="s">
        <v>39</v>
      </c>
      <c r="R4" s="5" t="s">
        <v>33</v>
      </c>
      <c r="S4" s="9" t="s">
        <v>92</v>
      </c>
      <c r="T4" s="11" t="s">
        <v>34</v>
      </c>
    </row>
    <row r="5" spans="1:20" ht="18" customHeight="1" thickBot="1" x14ac:dyDescent="0.3">
      <c r="A5" s="306"/>
      <c r="B5" s="65"/>
      <c r="C5" s="535" t="s">
        <v>86</v>
      </c>
      <c r="D5" s="575">
        <f>D6+D16+D29+D47+D68+D83+D114</f>
        <v>14540727953.920002</v>
      </c>
      <c r="E5" s="576">
        <f>E6+E16+E29+E47+E68+E83+E114</f>
        <v>9795515169.4699993</v>
      </c>
      <c r="F5" s="177"/>
      <c r="G5" s="575">
        <f>G6+G16+G29+G47+G68+G83+G114</f>
        <v>3731736095.3299999</v>
      </c>
      <c r="H5" s="536">
        <f>H6+H16+H29+H47+H68+H83+H114</f>
        <v>143001</v>
      </c>
      <c r="I5" s="176"/>
      <c r="J5" s="577">
        <f t="shared" ref="J5:K5" si="0">J6+J16+J29+J47+J68+J83+J114</f>
        <v>9371070984.6299992</v>
      </c>
      <c r="K5" s="536">
        <f t="shared" si="0"/>
        <v>143001</v>
      </c>
      <c r="L5" s="178"/>
      <c r="M5" s="577">
        <f t="shared" ref="M5:O5" si="1">M6+M16+M29+M47+M68+M83+M114</f>
        <v>348100472.88</v>
      </c>
      <c r="N5" s="578">
        <f t="shared" si="1"/>
        <v>298876552.29999995</v>
      </c>
      <c r="O5" s="536">
        <f t="shared" si="1"/>
        <v>143001</v>
      </c>
      <c r="P5" s="178"/>
      <c r="Q5" s="579">
        <f t="shared" ref="Q5:R5" si="2">Q6+Q16+Q29+Q47+Q68+Q83+Q114</f>
        <v>5685789386.2394991</v>
      </c>
      <c r="R5" s="537">
        <f t="shared" si="2"/>
        <v>8840</v>
      </c>
      <c r="S5" s="179"/>
      <c r="T5" s="538"/>
    </row>
    <row r="6" spans="1:20" ht="15" customHeight="1" thickBot="1" x14ac:dyDescent="0.3">
      <c r="A6" s="307"/>
      <c r="B6" s="308"/>
      <c r="C6" s="539" t="s">
        <v>0</v>
      </c>
      <c r="D6" s="309">
        <f>SUM(D7:D15)</f>
        <v>474595932.25000006</v>
      </c>
      <c r="E6" s="310">
        <f>SUM(E7:E15)</f>
        <v>325510563.26999998</v>
      </c>
      <c r="F6" s="311"/>
      <c r="G6" s="580">
        <f>SUM(G7:G15)</f>
        <v>300924540</v>
      </c>
      <c r="H6" s="312">
        <f>SUM(H7:H15)</f>
        <v>9905</v>
      </c>
      <c r="I6" s="313"/>
      <c r="J6" s="580">
        <f>SUM(J7:J15)</f>
        <v>652253515.76999998</v>
      </c>
      <c r="K6" s="312">
        <f>SUM(K7:K15)</f>
        <v>9905</v>
      </c>
      <c r="L6" s="314"/>
      <c r="M6" s="309">
        <f>SUM(M7:M15)</f>
        <v>13854908.310000001</v>
      </c>
      <c r="N6" s="310">
        <f>SUM(N7:N15)</f>
        <v>25293957.959999997</v>
      </c>
      <c r="O6" s="312">
        <f>SUM(O7:O15)</f>
        <v>9905</v>
      </c>
      <c r="P6" s="314"/>
      <c r="Q6" s="309">
        <f>SUM(Q7:Q15)</f>
        <v>419541813.26999998</v>
      </c>
      <c r="R6" s="312">
        <f>SUM(R7:R15)</f>
        <v>633</v>
      </c>
      <c r="S6" s="314"/>
      <c r="T6" s="540"/>
    </row>
    <row r="7" spans="1:20" ht="15" customHeight="1" x14ac:dyDescent="0.25">
      <c r="A7" s="315">
        <v>1</v>
      </c>
      <c r="B7" s="316">
        <v>10003</v>
      </c>
      <c r="C7" s="248" t="s">
        <v>42</v>
      </c>
      <c r="D7" s="185">
        <v>37483450</v>
      </c>
      <c r="E7" s="189">
        <v>22441631.699999999</v>
      </c>
      <c r="F7" s="541">
        <f>E7/D7</f>
        <v>0.59870774168332952</v>
      </c>
      <c r="G7" s="185">
        <v>11446590</v>
      </c>
      <c r="H7" s="542">
        <v>241</v>
      </c>
      <c r="I7" s="543">
        <f>G7/H7</f>
        <v>47496.224066390045</v>
      </c>
      <c r="J7" s="185">
        <v>50014798.920000002</v>
      </c>
      <c r="K7" s="186">
        <v>241</v>
      </c>
      <c r="L7" s="188">
        <f>J7/K7</f>
        <v>207530.28597510373</v>
      </c>
      <c r="M7" s="185">
        <v>5363342</v>
      </c>
      <c r="N7" s="189">
        <v>584140.5</v>
      </c>
      <c r="O7" s="186">
        <v>241</v>
      </c>
      <c r="P7" s="188">
        <f>(N7+M7)/O7</f>
        <v>24678.35062240664</v>
      </c>
      <c r="Q7" s="185">
        <v>29464933.760000002</v>
      </c>
      <c r="R7" s="521">
        <v>42</v>
      </c>
      <c r="S7" s="187">
        <f>Q7/R7</f>
        <v>701546.04190476192</v>
      </c>
      <c r="T7" s="573" t="s">
        <v>222</v>
      </c>
    </row>
    <row r="8" spans="1:20" ht="15" customHeight="1" x14ac:dyDescent="0.25">
      <c r="A8" s="317">
        <v>2</v>
      </c>
      <c r="B8" s="316">
        <v>10002</v>
      </c>
      <c r="C8" s="248" t="s">
        <v>160</v>
      </c>
      <c r="D8" s="185">
        <v>59140190</v>
      </c>
      <c r="E8" s="189">
        <v>39642046.689999998</v>
      </c>
      <c r="F8" s="541">
        <f t="shared" ref="F8:F64" si="3">E8/D8</f>
        <v>0.67030638031430057</v>
      </c>
      <c r="G8" s="185">
        <v>25523720</v>
      </c>
      <c r="H8" s="521">
        <v>1191</v>
      </c>
      <c r="I8" s="543">
        <f t="shared" ref="I8:I64" si="4">G8/H8</f>
        <v>21430.495382031906</v>
      </c>
      <c r="J8" s="185">
        <v>76753553.140000001</v>
      </c>
      <c r="K8" s="186">
        <v>1191</v>
      </c>
      <c r="L8" s="188">
        <f t="shared" ref="L8:L64" si="5">J8/K8</f>
        <v>64444.629000839632</v>
      </c>
      <c r="M8" s="185">
        <v>843625</v>
      </c>
      <c r="N8" s="189">
        <v>2980934.69</v>
      </c>
      <c r="O8" s="186">
        <v>1191</v>
      </c>
      <c r="P8" s="188">
        <f t="shared" ref="P8:P64" si="6">(N8+M8)/O8</f>
        <v>3211.2172040302266</v>
      </c>
      <c r="Q8" s="185">
        <v>50140190.979999997</v>
      </c>
      <c r="R8" s="521">
        <v>80</v>
      </c>
      <c r="S8" s="187">
        <f t="shared" ref="S8:S64" si="7">Q8/R8</f>
        <v>626752.38724999991</v>
      </c>
      <c r="T8" s="573" t="s">
        <v>219</v>
      </c>
    </row>
    <row r="9" spans="1:20" ht="15" customHeight="1" x14ac:dyDescent="0.25">
      <c r="A9" s="317">
        <v>3</v>
      </c>
      <c r="B9" s="316">
        <v>10090</v>
      </c>
      <c r="C9" s="248" t="s">
        <v>44</v>
      </c>
      <c r="D9" s="185">
        <v>211670344.22999999</v>
      </c>
      <c r="E9" s="189">
        <v>182423270.94999999</v>
      </c>
      <c r="F9" s="541">
        <f>E9/D9</f>
        <v>0.86182725130252413</v>
      </c>
      <c r="G9" s="185">
        <v>54134830</v>
      </c>
      <c r="H9" s="521">
        <v>1710</v>
      </c>
      <c r="I9" s="543">
        <f>G9/H9</f>
        <v>31657.795321637426</v>
      </c>
      <c r="J9" s="185">
        <v>99072279.109999999</v>
      </c>
      <c r="K9" s="186">
        <v>1710</v>
      </c>
      <c r="L9" s="188">
        <f>J9/K9</f>
        <v>57937.005327485378</v>
      </c>
      <c r="M9" s="185">
        <v>946111.12</v>
      </c>
      <c r="N9" s="189">
        <v>4284233.66</v>
      </c>
      <c r="O9" s="186">
        <v>1710</v>
      </c>
      <c r="P9" s="188">
        <f>(N9+M9)/O9</f>
        <v>3058.6811578947368</v>
      </c>
      <c r="Q9" s="185">
        <v>62870973.960000001</v>
      </c>
      <c r="R9" s="521">
        <v>93</v>
      </c>
      <c r="S9" s="187">
        <f>Q9/R9</f>
        <v>676031.97806451609</v>
      </c>
      <c r="T9" s="573" t="s">
        <v>219</v>
      </c>
    </row>
    <row r="10" spans="1:20" ht="15" customHeight="1" x14ac:dyDescent="0.25">
      <c r="A10" s="317">
        <v>4</v>
      </c>
      <c r="B10" s="316">
        <v>10004</v>
      </c>
      <c r="C10" s="423" t="s">
        <v>43</v>
      </c>
      <c r="D10" s="185">
        <v>36146350</v>
      </c>
      <c r="E10" s="189">
        <v>20467530</v>
      </c>
      <c r="F10" s="541">
        <f>E10/D10</f>
        <v>0.56624057477449319</v>
      </c>
      <c r="G10" s="185">
        <v>43225170</v>
      </c>
      <c r="H10" s="522">
        <v>1635</v>
      </c>
      <c r="I10" s="543">
        <f>G10/H10</f>
        <v>26437.412844036699</v>
      </c>
      <c r="J10" s="185">
        <v>115679030.64</v>
      </c>
      <c r="K10" s="186">
        <v>1635</v>
      </c>
      <c r="L10" s="188">
        <f>J10/K10</f>
        <v>70751.70069724771</v>
      </c>
      <c r="M10" s="185">
        <v>2490262.75</v>
      </c>
      <c r="N10" s="189">
        <v>6479131.4400000004</v>
      </c>
      <c r="O10" s="186">
        <v>1635</v>
      </c>
      <c r="P10" s="188">
        <f>(N10+M10)/O10</f>
        <v>5485.8680061162086</v>
      </c>
      <c r="Q10" s="185">
        <v>78251648.390000001</v>
      </c>
      <c r="R10" s="522">
        <v>104</v>
      </c>
      <c r="S10" s="187">
        <f>Q10/R10</f>
        <v>752419.69605769229</v>
      </c>
      <c r="T10" s="573" t="s">
        <v>219</v>
      </c>
    </row>
    <row r="11" spans="1:20" ht="15" customHeight="1" x14ac:dyDescent="0.25">
      <c r="A11" s="317">
        <v>5</v>
      </c>
      <c r="B11" s="318">
        <v>10001</v>
      </c>
      <c r="C11" s="248" t="s">
        <v>207</v>
      </c>
      <c r="D11" s="582">
        <v>9712870.6600000001</v>
      </c>
      <c r="E11" s="584">
        <v>188003.93</v>
      </c>
      <c r="F11" s="544">
        <f>E11/D11</f>
        <v>1.9356165296655972E-2</v>
      </c>
      <c r="G11" s="582">
        <v>15738360</v>
      </c>
      <c r="H11" s="521">
        <v>912</v>
      </c>
      <c r="I11" s="544">
        <f>G11/H11</f>
        <v>17256.973684210527</v>
      </c>
      <c r="J11" s="582">
        <v>50491526.579999998</v>
      </c>
      <c r="K11" s="545">
        <v>912</v>
      </c>
      <c r="L11" s="546">
        <f>J11/K11</f>
        <v>55363.515986842103</v>
      </c>
      <c r="M11" s="584">
        <v>844306.26</v>
      </c>
      <c r="N11" s="584">
        <v>2033886.21</v>
      </c>
      <c r="O11" s="545">
        <v>912</v>
      </c>
      <c r="P11" s="546">
        <f>(N11+M11)/O11</f>
        <v>3155.9127960526312</v>
      </c>
      <c r="Q11" s="584">
        <v>31871808.239999998</v>
      </c>
      <c r="R11" s="521">
        <v>58</v>
      </c>
      <c r="S11" s="547">
        <f>Q11/R11</f>
        <v>549513.93517241371</v>
      </c>
      <c r="T11" s="586" t="s">
        <v>219</v>
      </c>
    </row>
    <row r="12" spans="1:20" ht="15" customHeight="1" x14ac:dyDescent="0.25">
      <c r="A12" s="317">
        <v>6</v>
      </c>
      <c r="B12" s="316">
        <v>10120</v>
      </c>
      <c r="C12" s="248" t="s">
        <v>161</v>
      </c>
      <c r="D12" s="185">
        <v>30149660</v>
      </c>
      <c r="E12" s="189">
        <v>13307380</v>
      </c>
      <c r="F12" s="541">
        <f t="shared" si="3"/>
        <v>0.44137744836923531</v>
      </c>
      <c r="G12" s="185">
        <v>24744630</v>
      </c>
      <c r="H12" s="521">
        <v>955</v>
      </c>
      <c r="I12" s="543">
        <f t="shared" si="4"/>
        <v>25910.607329842933</v>
      </c>
      <c r="J12" s="185">
        <v>59223726.039999999</v>
      </c>
      <c r="K12" s="186">
        <v>955</v>
      </c>
      <c r="L12" s="188">
        <f t="shared" si="5"/>
        <v>62014.372816753923</v>
      </c>
      <c r="M12" s="185">
        <v>1483903.89</v>
      </c>
      <c r="N12" s="189">
        <v>1504907.06</v>
      </c>
      <c r="O12" s="186">
        <v>955</v>
      </c>
      <c r="P12" s="188">
        <f t="shared" si="6"/>
        <v>3129.6449738219899</v>
      </c>
      <c r="Q12" s="185">
        <v>38303928.68</v>
      </c>
      <c r="R12" s="521">
        <v>57</v>
      </c>
      <c r="S12" s="187">
        <f t="shared" si="7"/>
        <v>671998.74877192976</v>
      </c>
      <c r="T12" s="573" t="s">
        <v>217</v>
      </c>
    </row>
    <row r="13" spans="1:20" ht="15" customHeight="1" x14ac:dyDescent="0.25">
      <c r="A13" s="317">
        <v>7</v>
      </c>
      <c r="B13" s="316">
        <v>10190</v>
      </c>
      <c r="C13" s="248" t="s">
        <v>162</v>
      </c>
      <c r="D13" s="185">
        <v>40139966.710000001</v>
      </c>
      <c r="E13" s="189">
        <v>22182050</v>
      </c>
      <c r="F13" s="541">
        <f t="shared" si="3"/>
        <v>0.55261754849621791</v>
      </c>
      <c r="G13" s="185">
        <v>28576330</v>
      </c>
      <c r="H13" s="521">
        <v>1321</v>
      </c>
      <c r="I13" s="543">
        <f t="shared" si="4"/>
        <v>21632.34670704012</v>
      </c>
      <c r="J13" s="185">
        <v>82824258.829999998</v>
      </c>
      <c r="K13" s="186">
        <v>1321</v>
      </c>
      <c r="L13" s="188">
        <f t="shared" si="5"/>
        <v>62698.152028766082</v>
      </c>
      <c r="M13" s="185">
        <v>770577</v>
      </c>
      <c r="N13" s="189">
        <v>2898096.79</v>
      </c>
      <c r="O13" s="186">
        <v>1321</v>
      </c>
      <c r="P13" s="188">
        <f t="shared" si="6"/>
        <v>2777.1943906131719</v>
      </c>
      <c r="Q13" s="185">
        <v>52076661.869999997</v>
      </c>
      <c r="R13" s="521">
        <v>87</v>
      </c>
      <c r="S13" s="187">
        <f t="shared" si="7"/>
        <v>598582.3203448276</v>
      </c>
      <c r="T13" s="573" t="s">
        <v>219</v>
      </c>
    </row>
    <row r="14" spans="1:20" ht="15" customHeight="1" x14ac:dyDescent="0.25">
      <c r="A14" s="317">
        <v>8</v>
      </c>
      <c r="B14" s="316">
        <v>10320</v>
      </c>
      <c r="C14" s="248" t="s">
        <v>41</v>
      </c>
      <c r="D14" s="185">
        <v>33548991.359999999</v>
      </c>
      <c r="E14" s="189">
        <v>18679610</v>
      </c>
      <c r="F14" s="541">
        <f t="shared" si="3"/>
        <v>0.55678603864888299</v>
      </c>
      <c r="G14" s="185">
        <v>21183680</v>
      </c>
      <c r="H14" s="521">
        <v>1055</v>
      </c>
      <c r="I14" s="543">
        <f t="shared" si="4"/>
        <v>20079.317535545022</v>
      </c>
      <c r="J14" s="185">
        <v>61156239.310000002</v>
      </c>
      <c r="K14" s="186">
        <v>1055</v>
      </c>
      <c r="L14" s="188">
        <f t="shared" si="5"/>
        <v>57967.99934597157</v>
      </c>
      <c r="M14" s="185">
        <v>519574.29</v>
      </c>
      <c r="N14" s="189">
        <v>2377557.25</v>
      </c>
      <c r="O14" s="186">
        <v>1055</v>
      </c>
      <c r="P14" s="188">
        <f t="shared" si="6"/>
        <v>2746.0962464454979</v>
      </c>
      <c r="Q14" s="185">
        <v>38964494.390000001</v>
      </c>
      <c r="R14" s="521">
        <v>67</v>
      </c>
      <c r="S14" s="187">
        <f t="shared" si="7"/>
        <v>581559.61776119401</v>
      </c>
      <c r="T14" s="573" t="s">
        <v>219</v>
      </c>
    </row>
    <row r="15" spans="1:20" ht="15" customHeight="1" thickBot="1" x14ac:dyDescent="0.3">
      <c r="A15" s="319">
        <v>9</v>
      </c>
      <c r="B15" s="316">
        <v>10860</v>
      </c>
      <c r="C15" s="423" t="s">
        <v>131</v>
      </c>
      <c r="D15" s="185">
        <v>16604109.289999999</v>
      </c>
      <c r="E15" s="189">
        <v>6179040</v>
      </c>
      <c r="F15" s="541">
        <f t="shared" si="3"/>
        <v>0.37213920313818893</v>
      </c>
      <c r="G15" s="185">
        <v>76351230</v>
      </c>
      <c r="H15" s="548">
        <v>885</v>
      </c>
      <c r="I15" s="543">
        <f t="shared" si="4"/>
        <v>86272.576271186437</v>
      </c>
      <c r="J15" s="185">
        <v>57038103.200000003</v>
      </c>
      <c r="K15" s="186">
        <v>885</v>
      </c>
      <c r="L15" s="188">
        <f t="shared" si="5"/>
        <v>64449.83412429379</v>
      </c>
      <c r="M15" s="185">
        <v>593206</v>
      </c>
      <c r="N15" s="189">
        <v>2151070.36</v>
      </c>
      <c r="O15" s="186">
        <v>885</v>
      </c>
      <c r="P15" s="188">
        <f t="shared" si="6"/>
        <v>3100.8772429378528</v>
      </c>
      <c r="Q15" s="185">
        <v>37597173</v>
      </c>
      <c r="R15" s="522">
        <v>45</v>
      </c>
      <c r="S15" s="187">
        <f t="shared" si="7"/>
        <v>835492.73333333328</v>
      </c>
      <c r="T15" s="573" t="s">
        <v>219</v>
      </c>
    </row>
    <row r="16" spans="1:20" ht="15" customHeight="1" thickBot="1" x14ac:dyDescent="0.3">
      <c r="A16" s="320"/>
      <c r="B16" s="308"/>
      <c r="C16" s="539" t="s">
        <v>2</v>
      </c>
      <c r="D16" s="309">
        <f>SUM(D17:D28)</f>
        <v>558012820.85000002</v>
      </c>
      <c r="E16" s="310">
        <f>SUM(E17:E28)</f>
        <v>269194883.59000003</v>
      </c>
      <c r="F16" s="313"/>
      <c r="G16" s="309">
        <f>SUM(G17:G28)</f>
        <v>329149450</v>
      </c>
      <c r="H16" s="321">
        <f>SUM(H17:H28)</f>
        <v>13146</v>
      </c>
      <c r="I16" s="313"/>
      <c r="J16" s="309">
        <f>SUM(J17:J28)</f>
        <v>977239970.67999983</v>
      </c>
      <c r="K16" s="312">
        <f>SUM(K17:K28)</f>
        <v>13146</v>
      </c>
      <c r="L16" s="314"/>
      <c r="M16" s="309">
        <f>SUM(M17:M28)</f>
        <v>22705456.240000002</v>
      </c>
      <c r="N16" s="310">
        <f>SUM(N17:N28)</f>
        <v>23657997.960000005</v>
      </c>
      <c r="O16" s="312">
        <f>SUM(O17:O28)</f>
        <v>13146</v>
      </c>
      <c r="P16" s="314"/>
      <c r="Q16" s="309">
        <f>SUM(Q17:Q28)</f>
        <v>578337686.75999999</v>
      </c>
      <c r="R16" s="312">
        <f>SUM(R17:R28)</f>
        <v>891</v>
      </c>
      <c r="S16" s="314"/>
      <c r="T16" s="540"/>
    </row>
    <row r="17" spans="1:20" ht="15" customHeight="1" x14ac:dyDescent="0.25">
      <c r="A17" s="315">
        <v>1</v>
      </c>
      <c r="B17" s="322">
        <v>20040</v>
      </c>
      <c r="C17" s="415" t="s">
        <v>45</v>
      </c>
      <c r="D17" s="582">
        <v>37734930</v>
      </c>
      <c r="E17" s="583">
        <v>17924980</v>
      </c>
      <c r="F17" s="549">
        <f t="shared" si="3"/>
        <v>0.47502353919829715</v>
      </c>
      <c r="G17" s="582">
        <v>26098430</v>
      </c>
      <c r="H17" s="525">
        <v>996</v>
      </c>
      <c r="I17" s="549">
        <f t="shared" si="4"/>
        <v>26203.24297188755</v>
      </c>
      <c r="J17" s="582">
        <v>70431122.909999996</v>
      </c>
      <c r="K17" s="525">
        <v>996</v>
      </c>
      <c r="L17" s="550">
        <f t="shared" si="5"/>
        <v>70713.978825301208</v>
      </c>
      <c r="M17" s="582">
        <v>534194</v>
      </c>
      <c r="N17" s="583">
        <v>2546693.71</v>
      </c>
      <c r="O17" s="525">
        <v>996</v>
      </c>
      <c r="P17" s="550">
        <f t="shared" si="6"/>
        <v>3093.2607530120481</v>
      </c>
      <c r="Q17" s="582">
        <v>40231626.899999999</v>
      </c>
      <c r="R17" s="526">
        <v>62</v>
      </c>
      <c r="S17" s="551">
        <f t="shared" si="7"/>
        <v>648897.20806451607</v>
      </c>
      <c r="T17" s="573" t="s">
        <v>218</v>
      </c>
    </row>
    <row r="18" spans="1:20" ht="15" customHeight="1" x14ac:dyDescent="0.25">
      <c r="A18" s="315">
        <v>2</v>
      </c>
      <c r="B18" s="316">
        <v>20061</v>
      </c>
      <c r="C18" s="248" t="s">
        <v>46</v>
      </c>
      <c r="D18" s="185">
        <v>36590140</v>
      </c>
      <c r="E18" s="189">
        <v>3957750</v>
      </c>
      <c r="F18" s="541">
        <f>E18/D18</f>
        <v>0.10816438526881832</v>
      </c>
      <c r="G18" s="185">
        <v>21429200</v>
      </c>
      <c r="H18" s="519">
        <v>730</v>
      </c>
      <c r="I18" s="541">
        <f>G18/H18</f>
        <v>29355.068493150684</v>
      </c>
      <c r="J18" s="185">
        <v>56341177.469999999</v>
      </c>
      <c r="K18" s="519">
        <v>730</v>
      </c>
      <c r="L18" s="188">
        <f>J18/K18</f>
        <v>77179.695164383564</v>
      </c>
      <c r="M18" s="185">
        <v>4796317.2699999996</v>
      </c>
      <c r="N18" s="189">
        <v>1664471.54</v>
      </c>
      <c r="O18" s="519">
        <v>730</v>
      </c>
      <c r="P18" s="188">
        <f>(N18+M18)/O18</f>
        <v>8850.3956301369853</v>
      </c>
      <c r="Q18" s="185">
        <v>30680034</v>
      </c>
      <c r="R18" s="521">
        <v>52</v>
      </c>
      <c r="S18" s="187">
        <f>Q18/R18</f>
        <v>590000.65384615387</v>
      </c>
      <c r="T18" s="573" t="s">
        <v>218</v>
      </c>
    </row>
    <row r="19" spans="1:20" ht="15" customHeight="1" x14ac:dyDescent="0.25">
      <c r="A19" s="315">
        <v>3</v>
      </c>
      <c r="B19" s="316">
        <v>21020</v>
      </c>
      <c r="C19" s="248" t="s">
        <v>49</v>
      </c>
      <c r="D19" s="185">
        <v>63440520</v>
      </c>
      <c r="E19" s="189">
        <v>35911038.780000001</v>
      </c>
      <c r="F19" s="541">
        <f>E19/D19</f>
        <v>0.56605839264873614</v>
      </c>
      <c r="G19" s="185">
        <v>20810600</v>
      </c>
      <c r="H19" s="519">
        <v>1088</v>
      </c>
      <c r="I19" s="541">
        <f>G19/H19</f>
        <v>19127.389705882353</v>
      </c>
      <c r="J19" s="185">
        <v>68708166.090000004</v>
      </c>
      <c r="K19" s="519">
        <v>1088</v>
      </c>
      <c r="L19" s="188">
        <f>J19/K19</f>
        <v>63150.887950367651</v>
      </c>
      <c r="M19" s="185">
        <v>902404</v>
      </c>
      <c r="N19" s="189">
        <v>1988698.61</v>
      </c>
      <c r="O19" s="519">
        <v>1088</v>
      </c>
      <c r="P19" s="188">
        <f>(N19+M19)/O19</f>
        <v>2657.2634283088237</v>
      </c>
      <c r="Q19" s="185">
        <v>40086161.130000003</v>
      </c>
      <c r="R19" s="521">
        <v>68</v>
      </c>
      <c r="S19" s="187">
        <f>Q19/R19</f>
        <v>589502.36955882353</v>
      </c>
      <c r="T19" s="573" t="s">
        <v>211</v>
      </c>
    </row>
    <row r="20" spans="1:20" ht="15" customHeight="1" x14ac:dyDescent="0.25">
      <c r="A20" s="317">
        <v>4</v>
      </c>
      <c r="B20" s="316">
        <v>20060</v>
      </c>
      <c r="C20" s="248" t="s">
        <v>54</v>
      </c>
      <c r="D20" s="185">
        <v>179678020.84999999</v>
      </c>
      <c r="E20" s="189">
        <v>121778844.81</v>
      </c>
      <c r="F20" s="541">
        <f t="shared" si="3"/>
        <v>0.67776149934144825</v>
      </c>
      <c r="G20" s="185">
        <v>38124680</v>
      </c>
      <c r="H20" s="519">
        <v>1805</v>
      </c>
      <c r="I20" s="541">
        <f t="shared" si="4"/>
        <v>21121.706371191136</v>
      </c>
      <c r="J20" s="185">
        <v>153542869.09</v>
      </c>
      <c r="K20" s="519">
        <v>1805</v>
      </c>
      <c r="L20" s="188">
        <f t="shared" si="5"/>
        <v>85065.301434903042</v>
      </c>
      <c r="M20" s="185">
        <v>5377405</v>
      </c>
      <c r="N20" s="189">
        <v>5413088.2400000002</v>
      </c>
      <c r="O20" s="519">
        <v>1805</v>
      </c>
      <c r="P20" s="188">
        <f t="shared" si="6"/>
        <v>5978.1125983379507</v>
      </c>
      <c r="Q20" s="185">
        <v>94743552.75</v>
      </c>
      <c r="R20" s="521">
        <v>125</v>
      </c>
      <c r="S20" s="187">
        <f t="shared" si="7"/>
        <v>757948.42200000002</v>
      </c>
      <c r="T20" s="573" t="s">
        <v>224</v>
      </c>
    </row>
    <row r="21" spans="1:20" ht="15" customHeight="1" x14ac:dyDescent="0.25">
      <c r="A21" s="317">
        <v>5</v>
      </c>
      <c r="B21" s="316">
        <v>20400</v>
      </c>
      <c r="C21" s="248" t="s">
        <v>47</v>
      </c>
      <c r="D21" s="185">
        <v>32933840</v>
      </c>
      <c r="E21" s="189">
        <v>6025070</v>
      </c>
      <c r="F21" s="541">
        <f>E21/D21</f>
        <v>0.1829446551024721</v>
      </c>
      <c r="G21" s="185">
        <v>45461680</v>
      </c>
      <c r="H21" s="519">
        <v>1454</v>
      </c>
      <c r="I21" s="541">
        <f>G21/H21</f>
        <v>31266.629986244843</v>
      </c>
      <c r="J21" s="185">
        <v>87633564.859999999</v>
      </c>
      <c r="K21" s="519">
        <v>1454</v>
      </c>
      <c r="L21" s="188">
        <f>J21/K21</f>
        <v>60270.677345254473</v>
      </c>
      <c r="M21" s="571"/>
      <c r="N21" s="572"/>
      <c r="O21" s="519">
        <v>1454</v>
      </c>
      <c r="P21" s="188">
        <f>(N21+M21)/O21</f>
        <v>0</v>
      </c>
      <c r="Q21" s="185">
        <v>52553546.859999999</v>
      </c>
      <c r="R21" s="521">
        <v>94</v>
      </c>
      <c r="S21" s="187">
        <f>Q21/R21</f>
        <v>559080.28574468079</v>
      </c>
      <c r="T21" s="573" t="s">
        <v>218</v>
      </c>
    </row>
    <row r="22" spans="1:20" ht="15" customHeight="1" x14ac:dyDescent="0.25">
      <c r="A22" s="317">
        <v>6</v>
      </c>
      <c r="B22" s="316">
        <v>20080</v>
      </c>
      <c r="C22" s="248" t="s">
        <v>163</v>
      </c>
      <c r="D22" s="185">
        <v>29819540</v>
      </c>
      <c r="E22" s="189">
        <v>13958720</v>
      </c>
      <c r="F22" s="541">
        <f t="shared" si="3"/>
        <v>0.46810648319860065</v>
      </c>
      <c r="G22" s="185">
        <v>28887990</v>
      </c>
      <c r="H22" s="519">
        <v>1054</v>
      </c>
      <c r="I22" s="541">
        <f t="shared" si="4"/>
        <v>27407.960151802657</v>
      </c>
      <c r="J22" s="185">
        <v>72303365.939999998</v>
      </c>
      <c r="K22" s="519">
        <v>1054</v>
      </c>
      <c r="L22" s="188">
        <f t="shared" si="5"/>
        <v>68599.018918406073</v>
      </c>
      <c r="M22" s="185">
        <v>493190</v>
      </c>
      <c r="N22" s="189">
        <v>2595891.4</v>
      </c>
      <c r="O22" s="519">
        <v>1054</v>
      </c>
      <c r="P22" s="188">
        <f t="shared" si="6"/>
        <v>2930.8172675521819</v>
      </c>
      <c r="Q22" s="185">
        <v>43428135</v>
      </c>
      <c r="R22" s="521">
        <v>57</v>
      </c>
      <c r="S22" s="187">
        <f t="shared" si="7"/>
        <v>761897.10526315786</v>
      </c>
      <c r="T22" s="573" t="s">
        <v>210</v>
      </c>
    </row>
    <row r="23" spans="1:20" ht="15" customHeight="1" x14ac:dyDescent="0.25">
      <c r="A23" s="317">
        <v>7</v>
      </c>
      <c r="B23" s="316">
        <v>20460</v>
      </c>
      <c r="C23" s="248" t="s">
        <v>196</v>
      </c>
      <c r="D23" s="185">
        <v>35650900</v>
      </c>
      <c r="E23" s="189">
        <v>16975180</v>
      </c>
      <c r="F23" s="541">
        <f t="shared" si="3"/>
        <v>0.47615011121738859</v>
      </c>
      <c r="G23" s="185">
        <v>20722230</v>
      </c>
      <c r="H23" s="519">
        <v>1074</v>
      </c>
      <c r="I23" s="541">
        <f t="shared" si="4"/>
        <v>19294.441340782123</v>
      </c>
      <c r="J23" s="185">
        <v>61498099.530000001</v>
      </c>
      <c r="K23" s="519">
        <v>1074</v>
      </c>
      <c r="L23" s="188">
        <f t="shared" si="5"/>
        <v>57260.800307262572</v>
      </c>
      <c r="M23" s="185">
        <v>707406</v>
      </c>
      <c r="N23" s="189">
        <v>2568860.9300000002</v>
      </c>
      <c r="O23" s="519">
        <v>1074</v>
      </c>
      <c r="P23" s="188">
        <f t="shared" si="6"/>
        <v>3050.5278677839851</v>
      </c>
      <c r="Q23" s="185">
        <v>37195120</v>
      </c>
      <c r="R23" s="521">
        <v>58</v>
      </c>
      <c r="S23" s="187">
        <f t="shared" si="7"/>
        <v>641295.17241379316</v>
      </c>
      <c r="T23" s="573" t="s">
        <v>218</v>
      </c>
    </row>
    <row r="24" spans="1:20" ht="15" customHeight="1" x14ac:dyDescent="0.25">
      <c r="A24" s="317">
        <v>8</v>
      </c>
      <c r="B24" s="316">
        <v>20550</v>
      </c>
      <c r="C24" s="248" t="s">
        <v>48</v>
      </c>
      <c r="D24" s="185">
        <v>28256410</v>
      </c>
      <c r="E24" s="189">
        <v>10596600</v>
      </c>
      <c r="F24" s="541">
        <f t="shared" si="3"/>
        <v>0.37501579287673131</v>
      </c>
      <c r="G24" s="185">
        <v>32608410</v>
      </c>
      <c r="H24" s="519">
        <v>720</v>
      </c>
      <c r="I24" s="541">
        <f t="shared" si="4"/>
        <v>45289.458333333336</v>
      </c>
      <c r="J24" s="185">
        <v>132430254.78</v>
      </c>
      <c r="K24" s="519">
        <v>720</v>
      </c>
      <c r="L24" s="188">
        <f t="shared" si="5"/>
        <v>183930.90941666666</v>
      </c>
      <c r="M24" s="185">
        <v>8526672.9700000007</v>
      </c>
      <c r="N24" s="189">
        <v>2103046.2799999998</v>
      </c>
      <c r="O24" s="519">
        <v>720</v>
      </c>
      <c r="P24" s="188">
        <f t="shared" si="6"/>
        <v>14763.498958333334</v>
      </c>
      <c r="Q24" s="185">
        <v>77641541.040000007</v>
      </c>
      <c r="R24" s="521">
        <v>117</v>
      </c>
      <c r="S24" s="187">
        <f t="shared" si="7"/>
        <v>663602.91487179487</v>
      </c>
      <c r="T24" s="573" t="s">
        <v>210</v>
      </c>
    </row>
    <row r="25" spans="1:20" ht="15" customHeight="1" x14ac:dyDescent="0.25">
      <c r="A25" s="317">
        <v>9</v>
      </c>
      <c r="B25" s="316">
        <v>20630</v>
      </c>
      <c r="C25" s="248" t="s">
        <v>232</v>
      </c>
      <c r="D25" s="185">
        <v>21357540</v>
      </c>
      <c r="E25" s="189">
        <v>6630970</v>
      </c>
      <c r="F25" s="541">
        <f t="shared" si="3"/>
        <v>0.31047442729827501</v>
      </c>
      <c r="G25" s="185">
        <v>22679060</v>
      </c>
      <c r="H25" s="519">
        <v>919</v>
      </c>
      <c r="I25" s="541">
        <f t="shared" si="4"/>
        <v>24677.976060935798</v>
      </c>
      <c r="J25" s="185">
        <v>57865054.049999997</v>
      </c>
      <c r="K25" s="519">
        <v>919</v>
      </c>
      <c r="L25" s="188">
        <f t="shared" si="5"/>
        <v>62965.238356909678</v>
      </c>
      <c r="M25" s="185"/>
      <c r="N25" s="189"/>
      <c r="O25" s="519">
        <v>919</v>
      </c>
      <c r="P25" s="188">
        <f t="shared" si="6"/>
        <v>0</v>
      </c>
      <c r="Q25" s="185">
        <v>32968130</v>
      </c>
      <c r="R25" s="521">
        <v>61</v>
      </c>
      <c r="S25" s="187">
        <f t="shared" si="7"/>
        <v>540461.14754098363</v>
      </c>
      <c r="T25" s="573" t="s">
        <v>224</v>
      </c>
    </row>
    <row r="26" spans="1:20" ht="15" customHeight="1" x14ac:dyDescent="0.25">
      <c r="A26" s="317">
        <v>10</v>
      </c>
      <c r="B26" s="316">
        <v>20810</v>
      </c>
      <c r="C26" s="248" t="s">
        <v>164</v>
      </c>
      <c r="D26" s="185">
        <v>20076960</v>
      </c>
      <c r="E26" s="189">
        <v>4122840</v>
      </c>
      <c r="F26" s="541">
        <f t="shared" si="3"/>
        <v>0.20535180624955174</v>
      </c>
      <c r="G26" s="185">
        <v>22679890</v>
      </c>
      <c r="H26" s="519">
        <v>1024</v>
      </c>
      <c r="I26" s="541">
        <f t="shared" si="4"/>
        <v>22148.330078125</v>
      </c>
      <c r="J26" s="185">
        <v>79574433.730000004</v>
      </c>
      <c r="K26" s="519">
        <v>1024</v>
      </c>
      <c r="L26" s="188">
        <f t="shared" si="5"/>
        <v>77709.407939453129</v>
      </c>
      <c r="M26" s="185"/>
      <c r="N26" s="189"/>
      <c r="O26" s="519">
        <v>1024</v>
      </c>
      <c r="P26" s="188">
        <f t="shared" si="6"/>
        <v>0</v>
      </c>
      <c r="Q26" s="185">
        <v>48188622.520000003</v>
      </c>
      <c r="R26" s="521">
        <v>74</v>
      </c>
      <c r="S26" s="187">
        <f t="shared" si="7"/>
        <v>651197.60162162164</v>
      </c>
      <c r="T26" s="573" t="s">
        <v>210</v>
      </c>
    </row>
    <row r="27" spans="1:20" ht="15" customHeight="1" x14ac:dyDescent="0.25">
      <c r="A27" s="317">
        <v>11</v>
      </c>
      <c r="B27" s="316">
        <v>20900</v>
      </c>
      <c r="C27" s="248" t="s">
        <v>132</v>
      </c>
      <c r="D27" s="185">
        <v>30082850</v>
      </c>
      <c r="E27" s="189">
        <v>7706200</v>
      </c>
      <c r="F27" s="541">
        <f t="shared" si="3"/>
        <v>0.25616588853782141</v>
      </c>
      <c r="G27" s="185">
        <v>34753640</v>
      </c>
      <c r="H27" s="519">
        <v>1512</v>
      </c>
      <c r="I27" s="541">
        <f t="shared" si="4"/>
        <v>22985.211640211641</v>
      </c>
      <c r="J27" s="185">
        <v>81597358.049999997</v>
      </c>
      <c r="K27" s="519">
        <v>1512</v>
      </c>
      <c r="L27" s="188">
        <f t="shared" si="5"/>
        <v>53966.506646825394</v>
      </c>
      <c r="M27" s="185">
        <v>711337</v>
      </c>
      <c r="N27" s="189">
        <v>2758089.28</v>
      </c>
      <c r="O27" s="519">
        <v>1512</v>
      </c>
      <c r="P27" s="188">
        <f t="shared" si="6"/>
        <v>2294.5941005291006</v>
      </c>
      <c r="Q27" s="185">
        <v>50358435</v>
      </c>
      <c r="R27" s="521">
        <v>82</v>
      </c>
      <c r="S27" s="187">
        <f t="shared" si="7"/>
        <v>614127.25609756098</v>
      </c>
      <c r="T27" s="573" t="s">
        <v>218</v>
      </c>
    </row>
    <row r="28" spans="1:20" ht="15" customHeight="1" thickBot="1" x14ac:dyDescent="0.3">
      <c r="A28" s="323">
        <v>12</v>
      </c>
      <c r="B28" s="157">
        <v>21350</v>
      </c>
      <c r="C28" s="417" t="s">
        <v>197</v>
      </c>
      <c r="D28" s="181">
        <v>42391170</v>
      </c>
      <c r="E28" s="182">
        <v>23606690</v>
      </c>
      <c r="F28" s="552">
        <f t="shared" si="3"/>
        <v>0.55687752897596365</v>
      </c>
      <c r="G28" s="181">
        <v>14893640</v>
      </c>
      <c r="H28" s="520">
        <v>770</v>
      </c>
      <c r="I28" s="552">
        <f t="shared" si="4"/>
        <v>19342.389610389611</v>
      </c>
      <c r="J28" s="181">
        <v>55314504.18</v>
      </c>
      <c r="K28" s="520">
        <v>770</v>
      </c>
      <c r="L28" s="174">
        <f t="shared" si="5"/>
        <v>71837.018415584418</v>
      </c>
      <c r="M28" s="181">
        <v>656530</v>
      </c>
      <c r="N28" s="182">
        <v>2019157.97</v>
      </c>
      <c r="O28" s="520">
        <v>770</v>
      </c>
      <c r="P28" s="174">
        <f t="shared" si="6"/>
        <v>3474.9194415584411</v>
      </c>
      <c r="Q28" s="181">
        <v>30262781.559999999</v>
      </c>
      <c r="R28" s="522">
        <v>41</v>
      </c>
      <c r="S28" s="180">
        <f t="shared" si="7"/>
        <v>738116.62341463414</v>
      </c>
      <c r="T28" s="573" t="s">
        <v>210</v>
      </c>
    </row>
    <row r="29" spans="1:20" ht="15" customHeight="1" thickBot="1" x14ac:dyDescent="0.3">
      <c r="A29" s="307"/>
      <c r="B29" s="308"/>
      <c r="C29" s="539" t="s">
        <v>5</v>
      </c>
      <c r="D29" s="309">
        <f>SUM(D30:D46)</f>
        <v>696529122.62</v>
      </c>
      <c r="E29" s="310">
        <f>SUM(E30:E46)</f>
        <v>357610524.69999999</v>
      </c>
      <c r="F29" s="313"/>
      <c r="G29" s="309">
        <f>SUM(G30:G46)</f>
        <v>373045450</v>
      </c>
      <c r="H29" s="321">
        <f>SUM(H30:H46)</f>
        <v>17746</v>
      </c>
      <c r="I29" s="313"/>
      <c r="J29" s="309">
        <f>SUM(J30:J46)</f>
        <v>1184101227.1699998</v>
      </c>
      <c r="K29" s="312">
        <f>SUM(K30:K46)</f>
        <v>17746</v>
      </c>
      <c r="L29" s="314"/>
      <c r="M29" s="309">
        <f>SUM(M30:M46)</f>
        <v>22324840.850000001</v>
      </c>
      <c r="N29" s="310">
        <f>SUM(N30:N46)</f>
        <v>29936915.210000001</v>
      </c>
      <c r="O29" s="312">
        <f>SUM(O30:O46)</f>
        <v>17746</v>
      </c>
      <c r="P29" s="314"/>
      <c r="Q29" s="309">
        <f>SUM(Q30:Q46)</f>
        <v>715630460.39999998</v>
      </c>
      <c r="R29" s="312">
        <f>SUM(R30:R46)</f>
        <v>1081</v>
      </c>
      <c r="S29" s="314"/>
      <c r="T29" s="540"/>
    </row>
    <row r="30" spans="1:20" ht="15" customHeight="1" x14ac:dyDescent="0.25">
      <c r="A30" s="317">
        <v>1</v>
      </c>
      <c r="B30" s="316">
        <v>30070</v>
      </c>
      <c r="C30" s="248" t="s">
        <v>50</v>
      </c>
      <c r="D30" s="185">
        <v>28856523.640000001</v>
      </c>
      <c r="E30" s="189">
        <v>9606951.9800000004</v>
      </c>
      <c r="F30" s="541">
        <f t="shared" si="3"/>
        <v>0.33292132135705865</v>
      </c>
      <c r="G30" s="185">
        <v>43809280</v>
      </c>
      <c r="H30" s="519">
        <v>1342</v>
      </c>
      <c r="I30" s="541">
        <f t="shared" si="4"/>
        <v>32644.769001490313</v>
      </c>
      <c r="J30" s="185">
        <v>86913718.670000002</v>
      </c>
      <c r="K30" s="519">
        <v>1342</v>
      </c>
      <c r="L30" s="188">
        <f t="shared" si="5"/>
        <v>64764.320916542478</v>
      </c>
      <c r="M30" s="185">
        <v>782362</v>
      </c>
      <c r="N30" s="189">
        <v>3306138.15</v>
      </c>
      <c r="O30" s="519">
        <v>1342</v>
      </c>
      <c r="P30" s="188">
        <f t="shared" si="6"/>
        <v>3046.5723919523098</v>
      </c>
      <c r="Q30" s="185">
        <v>53636088.060000002</v>
      </c>
      <c r="R30" s="521">
        <v>71</v>
      </c>
      <c r="S30" s="187">
        <f t="shared" si="7"/>
        <v>755437.86</v>
      </c>
      <c r="T30" s="573" t="s">
        <v>221</v>
      </c>
    </row>
    <row r="31" spans="1:20" ht="15" customHeight="1" x14ac:dyDescent="0.25">
      <c r="A31" s="317">
        <v>2</v>
      </c>
      <c r="B31" s="316">
        <v>30480</v>
      </c>
      <c r="C31" s="248" t="s">
        <v>114</v>
      </c>
      <c r="D31" s="185">
        <v>54018179.82</v>
      </c>
      <c r="E31" s="189">
        <v>33459928.07</v>
      </c>
      <c r="F31" s="541">
        <f>E31/D31</f>
        <v>0.61941976167089596</v>
      </c>
      <c r="G31" s="185">
        <v>15748570</v>
      </c>
      <c r="H31" s="519">
        <v>1286</v>
      </c>
      <c r="I31" s="541">
        <f>G31/H31</f>
        <v>12246.166407465007</v>
      </c>
      <c r="J31" s="185">
        <v>78095373.189999998</v>
      </c>
      <c r="K31" s="519">
        <v>1286</v>
      </c>
      <c r="L31" s="188">
        <f>J31/K31</f>
        <v>60727.35084758942</v>
      </c>
      <c r="M31" s="185">
        <v>795200.65</v>
      </c>
      <c r="N31" s="189">
        <v>3446065.58</v>
      </c>
      <c r="O31" s="519">
        <v>1286</v>
      </c>
      <c r="P31" s="188">
        <f>(N31+M31)/O31</f>
        <v>3298.0297278382586</v>
      </c>
      <c r="Q31" s="185">
        <v>45898719</v>
      </c>
      <c r="R31" s="521">
        <v>93</v>
      </c>
      <c r="S31" s="187">
        <f>Q31/R31</f>
        <v>493534.61290322582</v>
      </c>
      <c r="T31" s="573" t="s">
        <v>212</v>
      </c>
    </row>
    <row r="32" spans="1:20" ht="15" customHeight="1" x14ac:dyDescent="0.25">
      <c r="A32" s="317">
        <v>3</v>
      </c>
      <c r="B32" s="316">
        <v>30460</v>
      </c>
      <c r="C32" s="248" t="s">
        <v>51</v>
      </c>
      <c r="D32" s="185">
        <v>53550710</v>
      </c>
      <c r="E32" s="189">
        <v>35993370</v>
      </c>
      <c r="F32" s="541">
        <f>E32/D32</f>
        <v>0.67213618642964768</v>
      </c>
      <c r="G32" s="185">
        <v>31175030</v>
      </c>
      <c r="H32" s="519">
        <v>1472</v>
      </c>
      <c r="I32" s="541">
        <f>G32/H32</f>
        <v>21178.688858695652</v>
      </c>
      <c r="J32" s="185">
        <v>81078650.280000001</v>
      </c>
      <c r="K32" s="519">
        <v>1472</v>
      </c>
      <c r="L32" s="188">
        <f>J32/K32</f>
        <v>55080.604809782606</v>
      </c>
      <c r="M32" s="185">
        <v>762281</v>
      </c>
      <c r="N32" s="189">
        <v>3428487.61</v>
      </c>
      <c r="O32" s="519">
        <v>1472</v>
      </c>
      <c r="P32" s="188">
        <f>(N32+M32)/O32</f>
        <v>2846.9895448369566</v>
      </c>
      <c r="Q32" s="185">
        <v>49674501.670000002</v>
      </c>
      <c r="R32" s="521">
        <v>74</v>
      </c>
      <c r="S32" s="187">
        <f>Q32/R32</f>
        <v>671277.04959459463</v>
      </c>
      <c r="T32" s="573" t="s">
        <v>216</v>
      </c>
    </row>
    <row r="33" spans="1:20" ht="15" customHeight="1" x14ac:dyDescent="0.25">
      <c r="A33" s="317">
        <v>4</v>
      </c>
      <c r="B33" s="324">
        <v>30030</v>
      </c>
      <c r="C33" s="248" t="s">
        <v>165</v>
      </c>
      <c r="D33" s="582">
        <v>24322470</v>
      </c>
      <c r="E33" s="583">
        <v>10168133.949999999</v>
      </c>
      <c r="F33" s="549">
        <f>E33/D33</f>
        <v>0.41805515434904428</v>
      </c>
      <c r="G33" s="582">
        <v>24823340</v>
      </c>
      <c r="H33" s="519">
        <v>991</v>
      </c>
      <c r="I33" s="549">
        <f>G33/H33</f>
        <v>25048.779011099898</v>
      </c>
      <c r="J33" s="582">
        <v>62444610.100000001</v>
      </c>
      <c r="K33" s="519">
        <v>991</v>
      </c>
      <c r="L33" s="550">
        <f>J33/K33</f>
        <v>63011.715539858727</v>
      </c>
      <c r="M33" s="582">
        <v>548642</v>
      </c>
      <c r="N33" s="583">
        <v>2308876.1800000002</v>
      </c>
      <c r="O33" s="519">
        <v>991</v>
      </c>
      <c r="P33" s="550">
        <f>(N33+M33)/O33</f>
        <v>2883.4694046417762</v>
      </c>
      <c r="Q33" s="582">
        <v>39769866.829999998</v>
      </c>
      <c r="R33" s="521">
        <v>64</v>
      </c>
      <c r="S33" s="551">
        <f>Q33/R33</f>
        <v>621404.16921874997</v>
      </c>
      <c r="T33" s="573" t="s">
        <v>222</v>
      </c>
    </row>
    <row r="34" spans="1:20" ht="15" customHeight="1" x14ac:dyDescent="0.25">
      <c r="A34" s="317">
        <v>5</v>
      </c>
      <c r="B34" s="316">
        <v>31000</v>
      </c>
      <c r="C34" s="248" t="s">
        <v>52</v>
      </c>
      <c r="D34" s="185">
        <v>41974060.640000001</v>
      </c>
      <c r="E34" s="189">
        <v>21160360</v>
      </c>
      <c r="F34" s="541">
        <f>E34/D34</f>
        <v>0.5041294475053677</v>
      </c>
      <c r="G34" s="185">
        <v>19659620</v>
      </c>
      <c r="H34" s="519">
        <v>985</v>
      </c>
      <c r="I34" s="541">
        <f>G34/H34</f>
        <v>19959.005076142133</v>
      </c>
      <c r="J34" s="185">
        <v>67839976.75</v>
      </c>
      <c r="K34" s="519">
        <v>985</v>
      </c>
      <c r="L34" s="188">
        <f>J34/K34</f>
        <v>68873.072842639594</v>
      </c>
      <c r="M34" s="185">
        <v>208345.68</v>
      </c>
      <c r="N34" s="189">
        <v>2547850.52</v>
      </c>
      <c r="O34" s="519">
        <v>985</v>
      </c>
      <c r="P34" s="188">
        <f>(N34+M34)/O34</f>
        <v>2798.1687309644672</v>
      </c>
      <c r="Q34" s="185">
        <v>42798231.390000001</v>
      </c>
      <c r="R34" s="521">
        <v>64</v>
      </c>
      <c r="S34" s="187">
        <f>Q34/R34</f>
        <v>668722.36546875001</v>
      </c>
      <c r="T34" s="573" t="s">
        <v>223</v>
      </c>
    </row>
    <row r="35" spans="1:20" ht="15" customHeight="1" x14ac:dyDescent="0.25">
      <c r="A35" s="317">
        <v>6</v>
      </c>
      <c r="B35" s="316">
        <v>30130</v>
      </c>
      <c r="C35" s="248" t="s">
        <v>1</v>
      </c>
      <c r="D35" s="185">
        <v>21488807.239999998</v>
      </c>
      <c r="E35" s="189">
        <v>10186350.699999999</v>
      </c>
      <c r="F35" s="541">
        <f t="shared" si="3"/>
        <v>0.47403053069594198</v>
      </c>
      <c r="G35" s="185">
        <v>22489080</v>
      </c>
      <c r="H35" s="519">
        <v>554</v>
      </c>
      <c r="I35" s="541">
        <f t="shared" si="4"/>
        <v>40594.007220216605</v>
      </c>
      <c r="J35" s="185">
        <v>54722925.560000002</v>
      </c>
      <c r="K35" s="519">
        <v>554</v>
      </c>
      <c r="L35" s="188">
        <f t="shared" si="5"/>
        <v>98777.843971119131</v>
      </c>
      <c r="M35" s="185">
        <v>1062098.2</v>
      </c>
      <c r="N35" s="189">
        <v>1463174.61</v>
      </c>
      <c r="O35" s="519">
        <v>554</v>
      </c>
      <c r="P35" s="188">
        <f t="shared" si="6"/>
        <v>4558.2541696750905</v>
      </c>
      <c r="Q35" s="185">
        <v>32909017.149999999</v>
      </c>
      <c r="R35" s="521">
        <v>46</v>
      </c>
      <c r="S35" s="187">
        <f t="shared" si="7"/>
        <v>715413.4163043478</v>
      </c>
      <c r="T35" s="573" t="s">
        <v>221</v>
      </c>
    </row>
    <row r="36" spans="1:20" ht="15" customHeight="1" x14ac:dyDescent="0.25">
      <c r="A36" s="317">
        <v>7</v>
      </c>
      <c r="B36" s="316">
        <v>30160</v>
      </c>
      <c r="C36" s="248" t="s">
        <v>198</v>
      </c>
      <c r="D36" s="185">
        <v>71329990</v>
      </c>
      <c r="E36" s="189">
        <v>19477650</v>
      </c>
      <c r="F36" s="541">
        <f t="shared" si="3"/>
        <v>0.27306396650272907</v>
      </c>
      <c r="G36" s="185">
        <v>25416890</v>
      </c>
      <c r="H36" s="519">
        <v>1353</v>
      </c>
      <c r="I36" s="541">
        <f t="shared" si="4"/>
        <v>18785.580192165558</v>
      </c>
      <c r="J36" s="185">
        <v>69156113.019999996</v>
      </c>
      <c r="K36" s="519">
        <v>1353</v>
      </c>
      <c r="L36" s="188">
        <f t="shared" si="5"/>
        <v>51113.165572801183</v>
      </c>
      <c r="M36" s="185">
        <v>675715</v>
      </c>
      <c r="N36" s="189">
        <v>2810783.28</v>
      </c>
      <c r="O36" s="519">
        <v>1353</v>
      </c>
      <c r="P36" s="188">
        <f t="shared" si="6"/>
        <v>2576.8649519586102</v>
      </c>
      <c r="Q36" s="185">
        <v>46129459.770000003</v>
      </c>
      <c r="R36" s="521">
        <v>57</v>
      </c>
      <c r="S36" s="187">
        <f t="shared" si="7"/>
        <v>809288.76789473696</v>
      </c>
      <c r="T36" s="573" t="s">
        <v>221</v>
      </c>
    </row>
    <row r="37" spans="1:20" ht="15" customHeight="1" x14ac:dyDescent="0.25">
      <c r="A37" s="317">
        <v>8</v>
      </c>
      <c r="B37" s="316">
        <v>30310</v>
      </c>
      <c r="C37" s="248" t="s">
        <v>6</v>
      </c>
      <c r="D37" s="185">
        <v>38352919.100000001</v>
      </c>
      <c r="E37" s="189">
        <v>20093570</v>
      </c>
      <c r="F37" s="541">
        <f t="shared" si="3"/>
        <v>0.52391240279804407</v>
      </c>
      <c r="G37" s="185">
        <v>12469980</v>
      </c>
      <c r="H37" s="519">
        <v>671</v>
      </c>
      <c r="I37" s="541">
        <f t="shared" si="4"/>
        <v>18584.172876304023</v>
      </c>
      <c r="J37" s="185">
        <v>44056395.659999996</v>
      </c>
      <c r="K37" s="519">
        <v>671</v>
      </c>
      <c r="L37" s="188">
        <f t="shared" si="5"/>
        <v>65657.817675111772</v>
      </c>
      <c r="M37" s="185">
        <v>501771</v>
      </c>
      <c r="N37" s="189">
        <v>1618736.39</v>
      </c>
      <c r="O37" s="519">
        <v>671</v>
      </c>
      <c r="P37" s="188">
        <f t="shared" si="6"/>
        <v>3160.2196572280172</v>
      </c>
      <c r="Q37" s="185">
        <v>25550179.920000002</v>
      </c>
      <c r="R37" s="521">
        <v>38</v>
      </c>
      <c r="S37" s="187">
        <f t="shared" si="7"/>
        <v>672373.15578947368</v>
      </c>
      <c r="T37" s="573" t="s">
        <v>238</v>
      </c>
    </row>
    <row r="38" spans="1:20" ht="15" customHeight="1" x14ac:dyDescent="0.25">
      <c r="A38" s="325">
        <v>9</v>
      </c>
      <c r="B38" s="316">
        <v>30440</v>
      </c>
      <c r="C38" s="248" t="s">
        <v>7</v>
      </c>
      <c r="D38" s="185">
        <v>55459011.530000001</v>
      </c>
      <c r="E38" s="189">
        <v>33202610</v>
      </c>
      <c r="F38" s="541">
        <f t="shared" si="3"/>
        <v>0.59868737440513842</v>
      </c>
      <c r="G38" s="185">
        <v>15878690</v>
      </c>
      <c r="H38" s="519">
        <v>909</v>
      </c>
      <c r="I38" s="541">
        <f t="shared" si="4"/>
        <v>17468.30583058306</v>
      </c>
      <c r="J38" s="185">
        <v>60450516.159999996</v>
      </c>
      <c r="K38" s="519">
        <v>909</v>
      </c>
      <c r="L38" s="188">
        <f t="shared" si="5"/>
        <v>66502.217997799773</v>
      </c>
      <c r="M38" s="185"/>
      <c r="N38" s="189"/>
      <c r="O38" s="519">
        <v>909</v>
      </c>
      <c r="P38" s="188">
        <f t="shared" si="6"/>
        <v>0</v>
      </c>
      <c r="Q38" s="185">
        <v>37915956.509999998</v>
      </c>
      <c r="R38" s="521">
        <v>54</v>
      </c>
      <c r="S38" s="187">
        <f t="shared" si="7"/>
        <v>702147.3427777777</v>
      </c>
      <c r="T38" s="573" t="s">
        <v>221</v>
      </c>
    </row>
    <row r="39" spans="1:20" ht="15" customHeight="1" x14ac:dyDescent="0.25">
      <c r="A39" s="326">
        <v>10</v>
      </c>
      <c r="B39" s="316">
        <v>30500</v>
      </c>
      <c r="C39" s="248" t="s">
        <v>199</v>
      </c>
      <c r="D39" s="185">
        <v>13033526.84</v>
      </c>
      <c r="E39" s="189">
        <v>4844450</v>
      </c>
      <c r="F39" s="541">
        <f t="shared" si="3"/>
        <v>0.37169141242202713</v>
      </c>
      <c r="G39" s="185">
        <v>12683710</v>
      </c>
      <c r="H39" s="519">
        <v>334</v>
      </c>
      <c r="I39" s="541">
        <f t="shared" si="4"/>
        <v>37975.179640718561</v>
      </c>
      <c r="J39" s="185">
        <v>23363517.170000002</v>
      </c>
      <c r="K39" s="519">
        <v>334</v>
      </c>
      <c r="L39" s="188">
        <f t="shared" si="5"/>
        <v>69950.650209580839</v>
      </c>
      <c r="M39" s="185">
        <v>210535</v>
      </c>
      <c r="N39" s="189">
        <v>592285.5</v>
      </c>
      <c r="O39" s="519">
        <v>334</v>
      </c>
      <c r="P39" s="188">
        <f t="shared" si="6"/>
        <v>2403.6541916167666</v>
      </c>
      <c r="Q39" s="185">
        <v>15916648.23</v>
      </c>
      <c r="R39" s="521">
        <v>23</v>
      </c>
      <c r="S39" s="187">
        <f t="shared" si="7"/>
        <v>692028.18391304347</v>
      </c>
      <c r="T39" s="573" t="s">
        <v>230</v>
      </c>
    </row>
    <row r="40" spans="1:20" ht="15" customHeight="1" x14ac:dyDescent="0.25">
      <c r="A40" s="326">
        <v>11</v>
      </c>
      <c r="B40" s="316">
        <v>30530</v>
      </c>
      <c r="C40" s="248" t="s">
        <v>166</v>
      </c>
      <c r="D40" s="185">
        <v>61078030</v>
      </c>
      <c r="E40" s="189">
        <v>29822780</v>
      </c>
      <c r="F40" s="541">
        <f t="shared" si="3"/>
        <v>0.48827344300397379</v>
      </c>
      <c r="G40" s="185">
        <v>26241710</v>
      </c>
      <c r="H40" s="519">
        <v>1603</v>
      </c>
      <c r="I40" s="541">
        <f t="shared" si="4"/>
        <v>16370.374298190893</v>
      </c>
      <c r="J40" s="185">
        <v>95119482.120000005</v>
      </c>
      <c r="K40" s="519">
        <v>1603</v>
      </c>
      <c r="L40" s="188">
        <f t="shared" si="5"/>
        <v>59338.416793512166</v>
      </c>
      <c r="M40" s="185"/>
      <c r="N40" s="189"/>
      <c r="O40" s="519">
        <v>1603</v>
      </c>
      <c r="P40" s="188">
        <f t="shared" si="6"/>
        <v>0</v>
      </c>
      <c r="Q40" s="185">
        <v>51225436</v>
      </c>
      <c r="R40" s="521">
        <v>88</v>
      </c>
      <c r="S40" s="187">
        <f t="shared" si="7"/>
        <v>582107.22727272729</v>
      </c>
      <c r="T40" s="573" t="s">
        <v>231</v>
      </c>
    </row>
    <row r="41" spans="1:20" ht="15" customHeight="1" x14ac:dyDescent="0.25">
      <c r="A41" s="326">
        <v>12</v>
      </c>
      <c r="B41" s="316">
        <v>30640</v>
      </c>
      <c r="C41" s="248" t="s">
        <v>11</v>
      </c>
      <c r="D41" s="185">
        <v>18650013.079999998</v>
      </c>
      <c r="E41" s="189">
        <v>8667740</v>
      </c>
      <c r="F41" s="541">
        <f>E41/D41</f>
        <v>0.46475785099020428</v>
      </c>
      <c r="G41" s="185">
        <v>20747390</v>
      </c>
      <c r="H41" s="519">
        <v>1024</v>
      </c>
      <c r="I41" s="541">
        <f t="shared" si="4"/>
        <v>20261.123046875</v>
      </c>
      <c r="J41" s="185">
        <v>56339461.079999998</v>
      </c>
      <c r="K41" s="519">
        <v>1024</v>
      </c>
      <c r="L41" s="188">
        <f t="shared" si="5"/>
        <v>55019.004960937498</v>
      </c>
      <c r="M41" s="185"/>
      <c r="N41" s="189"/>
      <c r="O41" s="519">
        <v>1024</v>
      </c>
      <c r="P41" s="188">
        <f t="shared" si="6"/>
        <v>0</v>
      </c>
      <c r="Q41" s="185">
        <v>32630540</v>
      </c>
      <c r="R41" s="521">
        <v>54</v>
      </c>
      <c r="S41" s="187">
        <f t="shared" si="7"/>
        <v>604269.25925925921</v>
      </c>
      <c r="T41" s="573" t="s">
        <v>240</v>
      </c>
    </row>
    <row r="42" spans="1:20" ht="15" customHeight="1" x14ac:dyDescent="0.25">
      <c r="A42" s="326">
        <v>13</v>
      </c>
      <c r="B42" s="316">
        <v>30650</v>
      </c>
      <c r="C42" s="248" t="s">
        <v>200</v>
      </c>
      <c r="D42" s="185">
        <v>33527415.719999999</v>
      </c>
      <c r="E42" s="189">
        <v>15483940</v>
      </c>
      <c r="F42" s="541">
        <f t="shared" si="3"/>
        <v>0.46182921252601694</v>
      </c>
      <c r="G42" s="185">
        <v>21096240</v>
      </c>
      <c r="H42" s="519">
        <v>1081</v>
      </c>
      <c r="I42" s="541">
        <f t="shared" si="4"/>
        <v>19515.485661424605</v>
      </c>
      <c r="J42" s="185">
        <v>71683354.909999996</v>
      </c>
      <c r="K42" s="519">
        <v>1081</v>
      </c>
      <c r="L42" s="188">
        <f t="shared" si="5"/>
        <v>66312.076697502314</v>
      </c>
      <c r="M42" s="185"/>
      <c r="N42" s="189"/>
      <c r="O42" s="519">
        <v>1081</v>
      </c>
      <c r="P42" s="188">
        <f t="shared" si="6"/>
        <v>0</v>
      </c>
      <c r="Q42" s="185">
        <v>41883843</v>
      </c>
      <c r="R42" s="521">
        <v>67</v>
      </c>
      <c r="S42" s="187">
        <f t="shared" si="7"/>
        <v>625131.98507462686</v>
      </c>
      <c r="T42" s="573" t="s">
        <v>228</v>
      </c>
    </row>
    <row r="43" spans="1:20" ht="15" customHeight="1" x14ac:dyDescent="0.25">
      <c r="A43" s="326">
        <v>14</v>
      </c>
      <c r="B43" s="316">
        <v>30790</v>
      </c>
      <c r="C43" s="248" t="s">
        <v>12</v>
      </c>
      <c r="D43" s="185">
        <v>14942802.859999999</v>
      </c>
      <c r="E43" s="189">
        <v>5660170</v>
      </c>
      <c r="F43" s="541">
        <f t="shared" si="3"/>
        <v>0.37878904332945207</v>
      </c>
      <c r="G43" s="185">
        <v>18874930</v>
      </c>
      <c r="H43" s="519">
        <v>818</v>
      </c>
      <c r="I43" s="541">
        <f t="shared" si="4"/>
        <v>23074.486552567236</v>
      </c>
      <c r="J43" s="185">
        <v>49102836.100000001</v>
      </c>
      <c r="K43" s="519">
        <v>818</v>
      </c>
      <c r="L43" s="188">
        <f t="shared" si="5"/>
        <v>60027.916992665036</v>
      </c>
      <c r="M43" s="185">
        <v>514997</v>
      </c>
      <c r="N43" s="189">
        <v>1785889.58</v>
      </c>
      <c r="O43" s="519">
        <v>818</v>
      </c>
      <c r="P43" s="188">
        <f t="shared" si="6"/>
        <v>2812.8197799511004</v>
      </c>
      <c r="Q43" s="185">
        <v>31767390.399999999</v>
      </c>
      <c r="R43" s="521">
        <v>48</v>
      </c>
      <c r="S43" s="187">
        <f t="shared" si="7"/>
        <v>661820.6333333333</v>
      </c>
      <c r="T43" s="573" t="s">
        <v>231</v>
      </c>
    </row>
    <row r="44" spans="1:20" ht="15" customHeight="1" x14ac:dyDescent="0.25">
      <c r="A44" s="326">
        <v>15</v>
      </c>
      <c r="B44" s="316">
        <v>30890</v>
      </c>
      <c r="C44" s="248" t="s">
        <v>167</v>
      </c>
      <c r="D44" s="185">
        <v>43654744.030000001</v>
      </c>
      <c r="E44" s="189">
        <v>25962900</v>
      </c>
      <c r="F44" s="541">
        <f t="shared" si="3"/>
        <v>0.59473261330218818</v>
      </c>
      <c r="G44" s="185">
        <v>12309910</v>
      </c>
      <c r="H44" s="519">
        <v>747</v>
      </c>
      <c r="I44" s="541">
        <f t="shared" si="4"/>
        <v>16479.12985274431</v>
      </c>
      <c r="J44" s="185">
        <v>49457859.5</v>
      </c>
      <c r="K44" s="519">
        <v>747</v>
      </c>
      <c r="L44" s="188">
        <f t="shared" si="5"/>
        <v>66208.64725568943</v>
      </c>
      <c r="M44" s="185"/>
      <c r="N44" s="189"/>
      <c r="O44" s="519">
        <v>747</v>
      </c>
      <c r="P44" s="188">
        <f t="shared" si="6"/>
        <v>0</v>
      </c>
      <c r="Q44" s="185">
        <v>29627732.43</v>
      </c>
      <c r="R44" s="521">
        <v>48</v>
      </c>
      <c r="S44" s="187">
        <f t="shared" si="7"/>
        <v>617244.42562500003</v>
      </c>
      <c r="T44" s="573" t="s">
        <v>221</v>
      </c>
    </row>
    <row r="45" spans="1:20" ht="15" customHeight="1" x14ac:dyDescent="0.25">
      <c r="A45" s="326">
        <v>16</v>
      </c>
      <c r="B45" s="316">
        <v>30940</v>
      </c>
      <c r="C45" s="248" t="s">
        <v>3</v>
      </c>
      <c r="D45" s="185">
        <v>22104260</v>
      </c>
      <c r="E45" s="189">
        <v>9791360</v>
      </c>
      <c r="F45" s="541">
        <f t="shared" si="3"/>
        <v>0.44296257825414648</v>
      </c>
      <c r="G45" s="185">
        <v>24106510</v>
      </c>
      <c r="H45" s="519">
        <v>1230</v>
      </c>
      <c r="I45" s="541">
        <f t="shared" si="4"/>
        <v>19598.788617886177</v>
      </c>
      <c r="J45" s="185">
        <v>70626229.049999997</v>
      </c>
      <c r="K45" s="519">
        <v>1230</v>
      </c>
      <c r="L45" s="188">
        <f t="shared" si="5"/>
        <v>57419.698414634142</v>
      </c>
      <c r="M45" s="185">
        <v>825805</v>
      </c>
      <c r="N45" s="189">
        <v>2599674.89</v>
      </c>
      <c r="O45" s="519">
        <v>1230</v>
      </c>
      <c r="P45" s="188">
        <f t="shared" si="6"/>
        <v>2784.9430000000002</v>
      </c>
      <c r="Q45" s="185">
        <v>44632990.770000003</v>
      </c>
      <c r="R45" s="521">
        <v>69</v>
      </c>
      <c r="S45" s="187">
        <f t="shared" si="7"/>
        <v>646854.93869565218</v>
      </c>
      <c r="T45" s="573" t="s">
        <v>223</v>
      </c>
    </row>
    <row r="46" spans="1:20" ht="15" customHeight="1" thickBot="1" x14ac:dyDescent="0.3">
      <c r="A46" s="317">
        <v>17</v>
      </c>
      <c r="B46" s="154">
        <v>31480</v>
      </c>
      <c r="C46" s="423" t="s">
        <v>53</v>
      </c>
      <c r="D46" s="181">
        <v>100185658.12</v>
      </c>
      <c r="E46" s="182">
        <v>64028260</v>
      </c>
      <c r="F46" s="552">
        <f t="shared" si="3"/>
        <v>0.63909606625839066</v>
      </c>
      <c r="G46" s="181">
        <v>25514570</v>
      </c>
      <c r="H46" s="520">
        <v>1346</v>
      </c>
      <c r="I46" s="552">
        <f t="shared" si="4"/>
        <v>18955.846953937595</v>
      </c>
      <c r="J46" s="181">
        <v>163650207.84999999</v>
      </c>
      <c r="K46" s="520">
        <v>1346</v>
      </c>
      <c r="L46" s="174">
        <f t="shared" si="5"/>
        <v>121582.62098811292</v>
      </c>
      <c r="M46" s="181">
        <v>15437088.32</v>
      </c>
      <c r="N46" s="182">
        <v>4028952.92</v>
      </c>
      <c r="O46" s="520">
        <v>1346</v>
      </c>
      <c r="P46" s="174">
        <f t="shared" si="6"/>
        <v>14462.140594353641</v>
      </c>
      <c r="Q46" s="181">
        <v>93663859.269999996</v>
      </c>
      <c r="R46" s="522">
        <v>123</v>
      </c>
      <c r="S46" s="180">
        <f t="shared" si="7"/>
        <v>761494.79081300809</v>
      </c>
      <c r="T46" s="573" t="s">
        <v>228</v>
      </c>
    </row>
    <row r="47" spans="1:20" ht="15" customHeight="1" thickBot="1" x14ac:dyDescent="0.3">
      <c r="A47" s="327"/>
      <c r="B47" s="308"/>
      <c r="C47" s="553" t="s">
        <v>13</v>
      </c>
      <c r="D47" s="581">
        <f>SUM(D48:D67)</f>
        <v>3032136937.75</v>
      </c>
      <c r="E47" s="310">
        <f>SUM(E48:E67)</f>
        <v>437201676.95000005</v>
      </c>
      <c r="F47" s="313"/>
      <c r="G47" s="309">
        <f>SUM(G48:G67)</f>
        <v>538322941.69000006</v>
      </c>
      <c r="H47" s="321">
        <f>SUM(H48:H67)</f>
        <v>22691</v>
      </c>
      <c r="I47" s="313"/>
      <c r="J47" s="309">
        <f>SUM(J48:J67)</f>
        <v>1578082728.6499999</v>
      </c>
      <c r="K47" s="312">
        <f>SUM(K48:K67)</f>
        <v>22691</v>
      </c>
      <c r="L47" s="314"/>
      <c r="M47" s="309">
        <f>SUM(M48:M67)</f>
        <v>77887741.479999974</v>
      </c>
      <c r="N47" s="310">
        <f>SUM(N48:N67)</f>
        <v>46956614.139999986</v>
      </c>
      <c r="O47" s="312">
        <f>SUM(O48:O67)</f>
        <v>22691</v>
      </c>
      <c r="P47" s="314"/>
      <c r="Q47" s="309">
        <f>SUM(Q48:Q67)</f>
        <v>992635609.73000002</v>
      </c>
      <c r="R47" s="312">
        <f>SUM(R48:R67)</f>
        <v>1610</v>
      </c>
      <c r="S47" s="314"/>
      <c r="T47" s="540"/>
    </row>
    <row r="48" spans="1:20" ht="15" customHeight="1" x14ac:dyDescent="0.25">
      <c r="A48" s="328">
        <v>1</v>
      </c>
      <c r="B48" s="324">
        <v>40010</v>
      </c>
      <c r="C48" s="554" t="s">
        <v>55</v>
      </c>
      <c r="D48" s="584">
        <v>187873650</v>
      </c>
      <c r="E48" s="583">
        <v>91904120.780000001</v>
      </c>
      <c r="F48" s="549">
        <f t="shared" si="3"/>
        <v>0.48918047198210074</v>
      </c>
      <c r="G48" s="582">
        <v>102839080</v>
      </c>
      <c r="H48" s="525">
        <v>2460</v>
      </c>
      <c r="I48" s="549">
        <f t="shared" si="4"/>
        <v>41804.504065040652</v>
      </c>
      <c r="J48" s="582">
        <v>247436874.12</v>
      </c>
      <c r="K48" s="525">
        <v>2460</v>
      </c>
      <c r="L48" s="550">
        <f t="shared" si="5"/>
        <v>100584.09517073171</v>
      </c>
      <c r="M48" s="245"/>
      <c r="N48" s="246"/>
      <c r="O48" s="525">
        <v>2460</v>
      </c>
      <c r="P48" s="222">
        <f t="shared" si="6"/>
        <v>0</v>
      </c>
      <c r="Q48" s="582">
        <v>167891740</v>
      </c>
      <c r="R48" s="526">
        <v>230</v>
      </c>
      <c r="S48" s="551">
        <f t="shared" si="7"/>
        <v>729964.08695652173</v>
      </c>
      <c r="T48" s="573" t="s">
        <v>220</v>
      </c>
    </row>
    <row r="49" spans="1:20" ht="15" customHeight="1" x14ac:dyDescent="0.25">
      <c r="A49" s="328">
        <v>2</v>
      </c>
      <c r="B49" s="316">
        <v>40030</v>
      </c>
      <c r="C49" s="248" t="s">
        <v>168</v>
      </c>
      <c r="D49" s="574">
        <v>7852550</v>
      </c>
      <c r="E49" s="574">
        <v>1849028.22</v>
      </c>
      <c r="F49" s="541">
        <f>E49/D49</f>
        <v>0.2354685064087462</v>
      </c>
      <c r="G49" s="185">
        <v>10810200</v>
      </c>
      <c r="H49" s="519">
        <v>668</v>
      </c>
      <c r="I49" s="541">
        <f>G49/H49</f>
        <v>16182.934131736527</v>
      </c>
      <c r="J49" s="185">
        <v>40010912.899999999</v>
      </c>
      <c r="K49" s="519">
        <v>668</v>
      </c>
      <c r="L49" s="188">
        <f>J49/K49</f>
        <v>59896.576197604787</v>
      </c>
      <c r="M49" s="185">
        <v>731991.14</v>
      </c>
      <c r="N49" s="189">
        <v>1414420.68</v>
      </c>
      <c r="O49" s="519">
        <v>668</v>
      </c>
      <c r="P49" s="188">
        <f>(N49+M49)/O49</f>
        <v>3213.1913473053892</v>
      </c>
      <c r="Q49" s="185">
        <v>25935515</v>
      </c>
      <c r="R49" s="521">
        <v>42</v>
      </c>
      <c r="S49" s="187">
        <f>Q49/R49</f>
        <v>617512.26190476189</v>
      </c>
      <c r="T49" s="573" t="s">
        <v>218</v>
      </c>
    </row>
    <row r="50" spans="1:20" ht="15" customHeight="1" x14ac:dyDescent="0.25">
      <c r="A50" s="328">
        <v>3</v>
      </c>
      <c r="B50" s="316">
        <v>40410</v>
      </c>
      <c r="C50" s="248" t="s">
        <v>59</v>
      </c>
      <c r="D50" s="574">
        <v>184303484.50999999</v>
      </c>
      <c r="E50" s="189">
        <v>131289990</v>
      </c>
      <c r="F50" s="541">
        <f>E50/D50</f>
        <v>0.71235761140954679</v>
      </c>
      <c r="G50" s="185">
        <v>78725137.189999998</v>
      </c>
      <c r="H50" s="519">
        <v>1981</v>
      </c>
      <c r="I50" s="541">
        <f>G50/H50</f>
        <v>39740.099540636038</v>
      </c>
      <c r="J50" s="185">
        <v>139300173.16999999</v>
      </c>
      <c r="K50" s="519">
        <v>1981</v>
      </c>
      <c r="L50" s="188">
        <f>J50/K50</f>
        <v>70318.108616860161</v>
      </c>
      <c r="M50" s="185">
        <v>1460251.57</v>
      </c>
      <c r="N50" s="189">
        <v>7846252</v>
      </c>
      <c r="O50" s="519">
        <v>1981</v>
      </c>
      <c r="P50" s="188">
        <f>(N50+M50)/O50</f>
        <v>4697.8816607773852</v>
      </c>
      <c r="Q50" s="185">
        <v>83692279</v>
      </c>
      <c r="R50" s="521">
        <v>136</v>
      </c>
      <c r="S50" s="187">
        <f>Q50/R50</f>
        <v>615384.4044117647</v>
      </c>
      <c r="T50" s="573" t="s">
        <v>210</v>
      </c>
    </row>
    <row r="51" spans="1:20" ht="15" customHeight="1" x14ac:dyDescent="0.25">
      <c r="A51" s="329">
        <v>4</v>
      </c>
      <c r="B51" s="316">
        <v>40011</v>
      </c>
      <c r="C51" s="248" t="s">
        <v>56</v>
      </c>
      <c r="D51" s="574">
        <v>78691520</v>
      </c>
      <c r="E51" s="585">
        <v>49849500</v>
      </c>
      <c r="F51" s="549">
        <f t="shared" si="3"/>
        <v>0.63347994802997831</v>
      </c>
      <c r="G51" s="185">
        <v>57722880</v>
      </c>
      <c r="H51" s="519">
        <v>2746</v>
      </c>
      <c r="I51" s="541">
        <f t="shared" si="4"/>
        <v>21020.713765477056</v>
      </c>
      <c r="J51" s="185">
        <v>145732458.30000001</v>
      </c>
      <c r="K51" s="519">
        <v>2746</v>
      </c>
      <c r="L51" s="188">
        <f t="shared" si="5"/>
        <v>53070.815112891483</v>
      </c>
      <c r="M51" s="185">
        <v>1734099</v>
      </c>
      <c r="N51" s="189">
        <v>5677905</v>
      </c>
      <c r="O51" s="519">
        <v>2746</v>
      </c>
      <c r="P51" s="188">
        <f t="shared" si="6"/>
        <v>2699.2002913328479</v>
      </c>
      <c r="Q51" s="185">
        <v>94200710.609999999</v>
      </c>
      <c r="R51" s="521">
        <v>150</v>
      </c>
      <c r="S51" s="187">
        <f t="shared" si="7"/>
        <v>628004.73739999998</v>
      </c>
      <c r="T51" s="573" t="s">
        <v>210</v>
      </c>
    </row>
    <row r="52" spans="1:20" ht="15" customHeight="1" x14ac:dyDescent="0.25">
      <c r="A52" s="329">
        <v>5</v>
      </c>
      <c r="B52" s="316">
        <v>40080</v>
      </c>
      <c r="C52" s="248" t="s">
        <v>57</v>
      </c>
      <c r="D52" s="574">
        <v>17613472.829999998</v>
      </c>
      <c r="E52" s="189">
        <v>2540151.9300000002</v>
      </c>
      <c r="F52" s="541">
        <f>E52/D52</f>
        <v>0.14421641629205048</v>
      </c>
      <c r="G52" s="185">
        <v>21057499.940000001</v>
      </c>
      <c r="H52" s="519">
        <v>1413</v>
      </c>
      <c r="I52" s="541">
        <f>G52/H52</f>
        <v>14902.689271054494</v>
      </c>
      <c r="J52" s="185">
        <v>77532851.930000007</v>
      </c>
      <c r="K52" s="519">
        <v>1413</v>
      </c>
      <c r="L52" s="188">
        <f>J52/K52</f>
        <v>54871.09124557679</v>
      </c>
      <c r="M52" s="185">
        <v>667040.76</v>
      </c>
      <c r="N52" s="189">
        <v>3799696.91</v>
      </c>
      <c r="O52" s="519">
        <v>1413</v>
      </c>
      <c r="P52" s="188">
        <f>(N52+M52)/O52</f>
        <v>3161.1731564048123</v>
      </c>
      <c r="Q52" s="185">
        <v>50504507</v>
      </c>
      <c r="R52" s="521">
        <v>81</v>
      </c>
      <c r="S52" s="187">
        <f>Q52/R52</f>
        <v>623512.43209876539</v>
      </c>
      <c r="T52" s="573" t="s">
        <v>219</v>
      </c>
    </row>
    <row r="53" spans="1:20" ht="15" customHeight="1" x14ac:dyDescent="0.25">
      <c r="A53" s="329">
        <v>6</v>
      </c>
      <c r="B53" s="316">
        <v>40100</v>
      </c>
      <c r="C53" s="248" t="s">
        <v>58</v>
      </c>
      <c r="D53" s="574">
        <v>42769310</v>
      </c>
      <c r="E53" s="189">
        <v>15247924.039999999</v>
      </c>
      <c r="F53" s="541">
        <f>E53/D53</f>
        <v>0.35651554911687844</v>
      </c>
      <c r="G53" s="185">
        <v>39788790</v>
      </c>
      <c r="H53" s="519">
        <v>1057</v>
      </c>
      <c r="I53" s="541">
        <f>G53/H53</f>
        <v>37643.131504257333</v>
      </c>
      <c r="J53" s="185">
        <v>141631317.37</v>
      </c>
      <c r="K53" s="519">
        <v>1057</v>
      </c>
      <c r="L53" s="188">
        <f>J53/K53</f>
        <v>133993.67773888365</v>
      </c>
      <c r="M53" s="185">
        <v>14262649.619999999</v>
      </c>
      <c r="N53" s="189">
        <v>3293048.63</v>
      </c>
      <c r="O53" s="519">
        <v>1057</v>
      </c>
      <c r="P53" s="188">
        <f>(N53+M53)/O53</f>
        <v>16608.986045411541</v>
      </c>
      <c r="Q53" s="185">
        <v>83555586.140000001</v>
      </c>
      <c r="R53" s="521">
        <v>122</v>
      </c>
      <c r="S53" s="187">
        <f>Q53/R53</f>
        <v>684881.85360655736</v>
      </c>
      <c r="T53" s="573" t="s">
        <v>220</v>
      </c>
    </row>
    <row r="54" spans="1:20" ht="15" customHeight="1" x14ac:dyDescent="0.25">
      <c r="A54" s="329">
        <v>7</v>
      </c>
      <c r="B54" s="316">
        <v>40020</v>
      </c>
      <c r="C54" s="248" t="s">
        <v>169</v>
      </c>
      <c r="D54" s="574">
        <v>42609109.469999999</v>
      </c>
      <c r="E54" s="189">
        <v>26545580</v>
      </c>
      <c r="F54" s="541">
        <f t="shared" si="3"/>
        <v>0.62300245957240841</v>
      </c>
      <c r="G54" s="185">
        <v>44223980</v>
      </c>
      <c r="H54" s="519">
        <v>390</v>
      </c>
      <c r="I54" s="541">
        <f t="shared" si="4"/>
        <v>113394.82051282052</v>
      </c>
      <c r="J54" s="185">
        <v>110665075.94</v>
      </c>
      <c r="K54" s="519">
        <v>390</v>
      </c>
      <c r="L54" s="188">
        <f t="shared" si="5"/>
        <v>283756.60497435898</v>
      </c>
      <c r="M54" s="185">
        <v>14287284.02</v>
      </c>
      <c r="N54" s="189">
        <v>1244608</v>
      </c>
      <c r="O54" s="519">
        <v>390</v>
      </c>
      <c r="P54" s="188">
        <f t="shared" si="6"/>
        <v>39825.364153846152</v>
      </c>
      <c r="Q54" s="185">
        <v>63844295.399999999</v>
      </c>
      <c r="R54" s="521">
        <v>75</v>
      </c>
      <c r="S54" s="187">
        <f t="shared" si="7"/>
        <v>851257.272</v>
      </c>
      <c r="T54" s="573" t="s">
        <v>211</v>
      </c>
    </row>
    <row r="55" spans="1:20" ht="15" customHeight="1" x14ac:dyDescent="0.25">
      <c r="A55" s="329">
        <v>8</v>
      </c>
      <c r="B55" s="316">
        <v>40031</v>
      </c>
      <c r="C55" s="248" t="s">
        <v>170</v>
      </c>
      <c r="D55" s="574">
        <v>8759990.1699999999</v>
      </c>
      <c r="E55" s="189">
        <v>3441150</v>
      </c>
      <c r="F55" s="541">
        <f>E55/D55</f>
        <v>0.39282578327368145</v>
      </c>
      <c r="G55" s="185">
        <v>15821110</v>
      </c>
      <c r="H55" s="519">
        <v>1060</v>
      </c>
      <c r="I55" s="541">
        <f t="shared" si="4"/>
        <v>14925.575471698114</v>
      </c>
      <c r="J55" s="185">
        <v>53226033.18</v>
      </c>
      <c r="K55" s="519">
        <v>1060</v>
      </c>
      <c r="L55" s="188">
        <f t="shared" si="5"/>
        <v>50213.238849056601</v>
      </c>
      <c r="M55" s="185">
        <v>872066.68</v>
      </c>
      <c r="N55" s="189">
        <v>2327687.9</v>
      </c>
      <c r="O55" s="519">
        <v>1060</v>
      </c>
      <c r="P55" s="188">
        <f t="shared" si="6"/>
        <v>3018.6363962264149</v>
      </c>
      <c r="Q55" s="185">
        <v>34595989</v>
      </c>
      <c r="R55" s="521">
        <v>51</v>
      </c>
      <c r="S55" s="187">
        <f t="shared" si="7"/>
        <v>678352.72549019603</v>
      </c>
      <c r="T55" s="573" t="s">
        <v>224</v>
      </c>
    </row>
    <row r="56" spans="1:20" ht="15" customHeight="1" x14ac:dyDescent="0.25">
      <c r="A56" s="329">
        <v>9</v>
      </c>
      <c r="B56" s="316">
        <v>40210</v>
      </c>
      <c r="C56" s="248" t="s">
        <v>15</v>
      </c>
      <c r="D56" s="574">
        <v>18210888.079999998</v>
      </c>
      <c r="E56" s="189">
        <v>4521020</v>
      </c>
      <c r="F56" s="541">
        <f t="shared" si="3"/>
        <v>0.24825917221275903</v>
      </c>
      <c r="G56" s="185">
        <v>10133920</v>
      </c>
      <c r="H56" s="519">
        <v>533</v>
      </c>
      <c r="I56" s="541">
        <f t="shared" si="4"/>
        <v>19012.983114446528</v>
      </c>
      <c r="J56" s="185">
        <v>40161032.289999999</v>
      </c>
      <c r="K56" s="519">
        <v>533</v>
      </c>
      <c r="L56" s="188">
        <f t="shared" si="5"/>
        <v>75349.028686679172</v>
      </c>
      <c r="M56" s="185">
        <v>461776.33</v>
      </c>
      <c r="N56" s="189">
        <v>1014772.28</v>
      </c>
      <c r="O56" s="519">
        <v>533</v>
      </c>
      <c r="P56" s="188">
        <f t="shared" si="6"/>
        <v>2770.2600562851785</v>
      </c>
      <c r="Q56" s="185">
        <v>26018654</v>
      </c>
      <c r="R56" s="521">
        <v>45</v>
      </c>
      <c r="S56" s="187">
        <f t="shared" si="7"/>
        <v>578192.31111111108</v>
      </c>
      <c r="T56" s="573" t="s">
        <v>220</v>
      </c>
    </row>
    <row r="57" spans="1:20" ht="15" customHeight="1" x14ac:dyDescent="0.25">
      <c r="A57" s="329">
        <v>10</v>
      </c>
      <c r="B57" s="316">
        <v>40300</v>
      </c>
      <c r="C57" s="248" t="s">
        <v>16</v>
      </c>
      <c r="D57" s="574">
        <v>13687800.539999999</v>
      </c>
      <c r="E57" s="189">
        <v>5721810</v>
      </c>
      <c r="F57" s="541">
        <f t="shared" si="3"/>
        <v>0.41802260219084114</v>
      </c>
      <c r="G57" s="185">
        <v>6102550</v>
      </c>
      <c r="H57" s="519">
        <v>382</v>
      </c>
      <c r="I57" s="541">
        <f t="shared" si="4"/>
        <v>15975.261780104713</v>
      </c>
      <c r="J57" s="185">
        <v>23376255.809999999</v>
      </c>
      <c r="K57" s="519">
        <v>382</v>
      </c>
      <c r="L57" s="188">
        <f t="shared" si="5"/>
        <v>61194.386937172771</v>
      </c>
      <c r="M57" s="185">
        <v>255034.98</v>
      </c>
      <c r="N57" s="189">
        <v>546613.94999999995</v>
      </c>
      <c r="O57" s="519">
        <v>382</v>
      </c>
      <c r="P57" s="188">
        <f t="shared" si="6"/>
        <v>2098.5574083769634</v>
      </c>
      <c r="Q57" s="185">
        <v>14488768</v>
      </c>
      <c r="R57" s="521">
        <v>30</v>
      </c>
      <c r="S57" s="187">
        <f t="shared" si="7"/>
        <v>482958.93333333335</v>
      </c>
      <c r="T57" s="573" t="s">
        <v>220</v>
      </c>
    </row>
    <row r="58" spans="1:20" ht="15" customHeight="1" x14ac:dyDescent="0.25">
      <c r="A58" s="329">
        <v>11</v>
      </c>
      <c r="B58" s="316">
        <v>40360</v>
      </c>
      <c r="C58" s="248" t="s">
        <v>17</v>
      </c>
      <c r="D58" s="574">
        <v>340528759.75</v>
      </c>
      <c r="E58" s="189">
        <v>11205389.439999999</v>
      </c>
      <c r="F58" s="541">
        <f t="shared" si="3"/>
        <v>3.2905853379980192E-2</v>
      </c>
      <c r="G58" s="185">
        <v>9852330</v>
      </c>
      <c r="H58" s="519">
        <v>619</v>
      </c>
      <c r="I58" s="541">
        <f t="shared" si="4"/>
        <v>15916.526655896607</v>
      </c>
      <c r="J58" s="185">
        <v>35408313.859999999</v>
      </c>
      <c r="K58" s="519">
        <v>619</v>
      </c>
      <c r="L58" s="188">
        <f t="shared" si="5"/>
        <v>57202.445654281095</v>
      </c>
      <c r="M58" s="185">
        <v>30961286</v>
      </c>
      <c r="N58" s="189">
        <v>1162109.25</v>
      </c>
      <c r="O58" s="519">
        <v>619</v>
      </c>
      <c r="P58" s="188">
        <f t="shared" si="6"/>
        <v>51895.630452342491</v>
      </c>
      <c r="Q58" s="185">
        <v>22740152.489999998</v>
      </c>
      <c r="R58" s="521">
        <v>43</v>
      </c>
      <c r="S58" s="187">
        <f t="shared" si="7"/>
        <v>528840.75558139535</v>
      </c>
      <c r="T58" s="573" t="s">
        <v>220</v>
      </c>
    </row>
    <row r="59" spans="1:20" ht="15" customHeight="1" x14ac:dyDescent="0.25">
      <c r="A59" s="329">
        <v>12</v>
      </c>
      <c r="B59" s="316">
        <v>40390</v>
      </c>
      <c r="C59" s="248" t="s">
        <v>18</v>
      </c>
      <c r="D59" s="574">
        <v>19410331.170000002</v>
      </c>
      <c r="E59" s="189">
        <v>8994800</v>
      </c>
      <c r="F59" s="541">
        <f t="shared" si="3"/>
        <v>0.46340270659070881</v>
      </c>
      <c r="G59" s="185">
        <v>22539150</v>
      </c>
      <c r="H59" s="519">
        <v>505</v>
      </c>
      <c r="I59" s="541">
        <f t="shared" si="4"/>
        <v>44631.980198019803</v>
      </c>
      <c r="J59" s="185">
        <v>58171892.649999999</v>
      </c>
      <c r="K59" s="519">
        <v>505</v>
      </c>
      <c r="L59" s="188">
        <f t="shared" si="5"/>
        <v>115191.86663366336</v>
      </c>
      <c r="M59" s="185">
        <v>1047165.38</v>
      </c>
      <c r="N59" s="189">
        <v>2396886.54</v>
      </c>
      <c r="O59" s="519">
        <v>505</v>
      </c>
      <c r="P59" s="188">
        <f t="shared" si="6"/>
        <v>6819.9047920792082</v>
      </c>
      <c r="Q59" s="185">
        <v>36605301</v>
      </c>
      <c r="R59" s="521">
        <v>44</v>
      </c>
      <c r="S59" s="187">
        <f t="shared" si="7"/>
        <v>831938.65909090906</v>
      </c>
      <c r="T59" s="573" t="s">
        <v>219</v>
      </c>
    </row>
    <row r="60" spans="1:20" ht="15" customHeight="1" x14ac:dyDescent="0.25">
      <c r="A60" s="329">
        <v>13</v>
      </c>
      <c r="B60" s="316">
        <v>40720</v>
      </c>
      <c r="C60" s="248" t="s">
        <v>171</v>
      </c>
      <c r="D60" s="574">
        <v>10576978.800000001</v>
      </c>
      <c r="E60" s="189">
        <v>3205000</v>
      </c>
      <c r="F60" s="541">
        <f t="shared" si="3"/>
        <v>0.30301658541662196</v>
      </c>
      <c r="G60" s="185">
        <v>22899510</v>
      </c>
      <c r="H60" s="519">
        <v>1197</v>
      </c>
      <c r="I60" s="541">
        <f t="shared" si="4"/>
        <v>19130.751879699248</v>
      </c>
      <c r="J60" s="185">
        <v>64498993.399999999</v>
      </c>
      <c r="K60" s="519">
        <v>1197</v>
      </c>
      <c r="L60" s="188">
        <f t="shared" si="5"/>
        <v>53883.870843776109</v>
      </c>
      <c r="M60" s="185">
        <v>1356275.14</v>
      </c>
      <c r="N60" s="189">
        <v>3290695.32</v>
      </c>
      <c r="O60" s="519">
        <v>1197</v>
      </c>
      <c r="P60" s="188">
        <f t="shared" si="6"/>
        <v>3882.1808354218879</v>
      </c>
      <c r="Q60" s="185">
        <v>43931110.490000002</v>
      </c>
      <c r="R60" s="521">
        <v>67</v>
      </c>
      <c r="S60" s="187">
        <f t="shared" si="7"/>
        <v>655688.21626865678</v>
      </c>
      <c r="T60" s="573" t="s">
        <v>217</v>
      </c>
    </row>
    <row r="61" spans="1:20" ht="15" customHeight="1" x14ac:dyDescent="0.25">
      <c r="A61" s="329">
        <v>14</v>
      </c>
      <c r="B61" s="316">
        <v>40730</v>
      </c>
      <c r="C61" s="248" t="s">
        <v>19</v>
      </c>
      <c r="D61" s="574">
        <v>16564536.08</v>
      </c>
      <c r="E61" s="189">
        <v>6164400</v>
      </c>
      <c r="F61" s="541">
        <f t="shared" si="3"/>
        <v>0.37214443979767647</v>
      </c>
      <c r="G61" s="185">
        <v>9056700</v>
      </c>
      <c r="H61" s="519">
        <v>430</v>
      </c>
      <c r="I61" s="541">
        <f t="shared" si="4"/>
        <v>21062.093023255813</v>
      </c>
      <c r="J61" s="185">
        <v>33896445.609999999</v>
      </c>
      <c r="K61" s="519">
        <v>430</v>
      </c>
      <c r="L61" s="188">
        <f t="shared" si="5"/>
        <v>78828.943279069761</v>
      </c>
      <c r="M61" s="185">
        <v>305243.32</v>
      </c>
      <c r="N61" s="189">
        <v>739200.25</v>
      </c>
      <c r="O61" s="519">
        <v>430</v>
      </c>
      <c r="P61" s="188">
        <f t="shared" si="6"/>
        <v>2428.9385348837209</v>
      </c>
      <c r="Q61" s="185">
        <v>20321763</v>
      </c>
      <c r="R61" s="521">
        <v>28</v>
      </c>
      <c r="S61" s="187">
        <f t="shared" si="7"/>
        <v>725777.25</v>
      </c>
      <c r="T61" s="573" t="s">
        <v>211</v>
      </c>
    </row>
    <row r="62" spans="1:20" ht="15" customHeight="1" x14ac:dyDescent="0.25">
      <c r="A62" s="329">
        <v>15</v>
      </c>
      <c r="B62" s="316">
        <v>40820</v>
      </c>
      <c r="C62" s="248" t="s">
        <v>172</v>
      </c>
      <c r="D62" s="574">
        <v>9463477.1500000004</v>
      </c>
      <c r="E62" s="189">
        <v>3265780</v>
      </c>
      <c r="F62" s="541">
        <f t="shared" si="3"/>
        <v>0.34509302957422999</v>
      </c>
      <c r="G62" s="185">
        <v>14368820</v>
      </c>
      <c r="H62" s="519">
        <v>856</v>
      </c>
      <c r="I62" s="541">
        <f t="shared" si="4"/>
        <v>16786.004672897197</v>
      </c>
      <c r="J62" s="185">
        <v>45577926.049999997</v>
      </c>
      <c r="K62" s="519">
        <v>856</v>
      </c>
      <c r="L62" s="188">
        <f t="shared" si="5"/>
        <v>53245.240712616818</v>
      </c>
      <c r="M62" s="185">
        <v>513334.74</v>
      </c>
      <c r="N62" s="189">
        <v>2258150.7799999998</v>
      </c>
      <c r="O62" s="519">
        <v>856</v>
      </c>
      <c r="P62" s="188">
        <f t="shared" si="6"/>
        <v>3237.7167289719623</v>
      </c>
      <c r="Q62" s="590">
        <v>29405501</v>
      </c>
      <c r="R62" s="521">
        <v>52</v>
      </c>
      <c r="S62" s="187">
        <f t="shared" si="7"/>
        <v>565490.40384615387</v>
      </c>
      <c r="T62" s="573" t="s">
        <v>219</v>
      </c>
    </row>
    <row r="63" spans="1:20" ht="15" customHeight="1" x14ac:dyDescent="0.25">
      <c r="A63" s="329">
        <v>16</v>
      </c>
      <c r="B63" s="316">
        <v>40840</v>
      </c>
      <c r="C63" s="248" t="s">
        <v>20</v>
      </c>
      <c r="D63" s="574">
        <v>8168157.4900000002</v>
      </c>
      <c r="E63" s="189">
        <v>2163740</v>
      </c>
      <c r="F63" s="541">
        <f t="shared" si="3"/>
        <v>0.26489939777103882</v>
      </c>
      <c r="G63" s="185">
        <v>11028350</v>
      </c>
      <c r="H63" s="519">
        <v>918</v>
      </c>
      <c r="I63" s="541">
        <f t="shared" si="4"/>
        <v>12013.453159041394</v>
      </c>
      <c r="J63" s="185">
        <v>52503438.810000002</v>
      </c>
      <c r="K63" s="519">
        <v>918</v>
      </c>
      <c r="L63" s="188">
        <f t="shared" si="5"/>
        <v>57193.28846405229</v>
      </c>
      <c r="M63" s="185">
        <v>707123.77</v>
      </c>
      <c r="N63" s="189">
        <v>2014393.98</v>
      </c>
      <c r="O63" s="519">
        <v>918</v>
      </c>
      <c r="P63" s="188">
        <f t="shared" si="6"/>
        <v>2964.6162854030499</v>
      </c>
      <c r="Q63" s="185">
        <v>33529970</v>
      </c>
      <c r="R63" s="521">
        <v>57</v>
      </c>
      <c r="S63" s="187">
        <f t="shared" si="7"/>
        <v>588245.0877192982</v>
      </c>
      <c r="T63" s="573" t="s">
        <v>216</v>
      </c>
    </row>
    <row r="64" spans="1:20" ht="15" customHeight="1" x14ac:dyDescent="0.25">
      <c r="A64" s="329">
        <v>17</v>
      </c>
      <c r="B64" s="316">
        <v>40950</v>
      </c>
      <c r="C64" s="248" t="s">
        <v>4</v>
      </c>
      <c r="D64" s="574">
        <v>12725142.25</v>
      </c>
      <c r="E64" s="189">
        <v>4702840</v>
      </c>
      <c r="F64" s="541">
        <f t="shared" si="3"/>
        <v>0.36957072130175989</v>
      </c>
      <c r="G64" s="185">
        <v>14419874.560000001</v>
      </c>
      <c r="H64" s="519">
        <v>1008</v>
      </c>
      <c r="I64" s="541">
        <f t="shared" si="4"/>
        <v>14305.431111111111</v>
      </c>
      <c r="J64" s="185">
        <v>60694634.299999997</v>
      </c>
      <c r="K64" s="519">
        <v>1008</v>
      </c>
      <c r="L64" s="188">
        <f t="shared" si="5"/>
        <v>60212.930853174599</v>
      </c>
      <c r="M64" s="185">
        <v>736832.93</v>
      </c>
      <c r="N64" s="189">
        <v>2399840.61</v>
      </c>
      <c r="O64" s="519">
        <v>1008</v>
      </c>
      <c r="P64" s="188">
        <f t="shared" si="6"/>
        <v>3111.7793055555558</v>
      </c>
      <c r="Q64" s="185">
        <v>38188264.600000001</v>
      </c>
      <c r="R64" s="521">
        <v>65</v>
      </c>
      <c r="S64" s="187">
        <f t="shared" si="7"/>
        <v>587511.76307692309</v>
      </c>
      <c r="T64" s="573" t="s">
        <v>241</v>
      </c>
    </row>
    <row r="65" spans="1:20" ht="15" customHeight="1" x14ac:dyDescent="0.25">
      <c r="A65" s="330">
        <v>18</v>
      </c>
      <c r="B65" s="316">
        <v>40990</v>
      </c>
      <c r="C65" s="423" t="s">
        <v>21</v>
      </c>
      <c r="D65" s="574">
        <v>33525460</v>
      </c>
      <c r="E65" s="189">
        <v>14266300</v>
      </c>
      <c r="F65" s="541">
        <f>E65/D65</f>
        <v>0.42553629390916636</v>
      </c>
      <c r="G65" s="185">
        <v>24899480</v>
      </c>
      <c r="H65" s="520">
        <v>1192</v>
      </c>
      <c r="I65" s="541">
        <f>G65/H65</f>
        <v>20888.825503355703</v>
      </c>
      <c r="J65" s="185">
        <v>92608562.989999995</v>
      </c>
      <c r="K65" s="520">
        <v>1192</v>
      </c>
      <c r="L65" s="188">
        <f>J65/K65</f>
        <v>77691.747474832213</v>
      </c>
      <c r="M65" s="185">
        <v>3012750.47</v>
      </c>
      <c r="N65" s="189">
        <v>3039440.22</v>
      </c>
      <c r="O65" s="520">
        <v>1192</v>
      </c>
      <c r="P65" s="188">
        <f>(N65+M65)/O65</f>
        <v>5077.3411828859062</v>
      </c>
      <c r="Q65" s="185">
        <v>57034020</v>
      </c>
      <c r="R65" s="522">
        <v>77</v>
      </c>
      <c r="S65" s="187">
        <f>Q65/R65</f>
        <v>740701.55844155839</v>
      </c>
      <c r="T65" s="573" t="s">
        <v>218</v>
      </c>
    </row>
    <row r="66" spans="1:20" ht="15" customHeight="1" x14ac:dyDescent="0.25">
      <c r="A66" s="329">
        <v>19</v>
      </c>
      <c r="B66" s="316">
        <v>40133</v>
      </c>
      <c r="C66" s="248" t="s">
        <v>22</v>
      </c>
      <c r="D66" s="574">
        <v>48999240.399999999</v>
      </c>
      <c r="E66" s="189">
        <v>22662150.989999998</v>
      </c>
      <c r="F66" s="541">
        <f>E66/D66</f>
        <v>0.46250004704154557</v>
      </c>
      <c r="G66" s="185">
        <v>22033580</v>
      </c>
      <c r="H66" s="519">
        <v>1137</v>
      </c>
      <c r="I66" s="541">
        <f>G66/H66</f>
        <v>19378.698328935796</v>
      </c>
      <c r="J66" s="185">
        <v>115649535.97</v>
      </c>
      <c r="K66" s="519">
        <v>1137</v>
      </c>
      <c r="L66" s="188">
        <f>J66/K66</f>
        <v>101714.63145998241</v>
      </c>
      <c r="M66" s="185">
        <v>4515535.63</v>
      </c>
      <c r="N66" s="189">
        <v>2490891.84</v>
      </c>
      <c r="O66" s="519">
        <v>1137</v>
      </c>
      <c r="P66" s="188">
        <f>(N66+M66)/O66</f>
        <v>6162.205338610378</v>
      </c>
      <c r="Q66" s="185">
        <v>66151483</v>
      </c>
      <c r="R66" s="521">
        <v>99</v>
      </c>
      <c r="S66" s="187">
        <f>Q66/R66</f>
        <v>668196.79797979794</v>
      </c>
      <c r="T66" s="587" t="s">
        <v>216</v>
      </c>
    </row>
    <row r="67" spans="1:20" ht="15" customHeight="1" thickBot="1" x14ac:dyDescent="0.3">
      <c r="A67" s="330">
        <v>20</v>
      </c>
      <c r="B67" s="316">
        <v>41400</v>
      </c>
      <c r="C67" s="248" t="s">
        <v>242</v>
      </c>
      <c r="D67" s="574">
        <v>1929803079.0599999</v>
      </c>
      <c r="E67" s="189">
        <v>27661001.550000001</v>
      </c>
      <c r="F67" s="541">
        <f>E67/D67</f>
        <v>1.4333587633963966E-2</v>
      </c>
      <c r="G67" s="571"/>
      <c r="H67" s="519">
        <v>2139</v>
      </c>
      <c r="I67" s="541">
        <f>G67/H67</f>
        <v>0</v>
      </c>
      <c r="J67" s="185"/>
      <c r="K67" s="519">
        <v>2139</v>
      </c>
      <c r="L67" s="188">
        <f>J67/K67</f>
        <v>0</v>
      </c>
      <c r="M67" s="185"/>
      <c r="N67" s="189"/>
      <c r="O67" s="519">
        <v>2139</v>
      </c>
      <c r="P67" s="188">
        <f>(N67+M67)/O67</f>
        <v>0</v>
      </c>
      <c r="Q67" s="185"/>
      <c r="R67" s="521">
        <v>116</v>
      </c>
      <c r="S67" s="187">
        <f>Q67/R67</f>
        <v>0</v>
      </c>
      <c r="T67" s="573"/>
    </row>
    <row r="68" spans="1:20" ht="15" customHeight="1" thickBot="1" x14ac:dyDescent="0.3">
      <c r="A68" s="320"/>
      <c r="B68" s="308"/>
      <c r="C68" s="539" t="s">
        <v>23</v>
      </c>
      <c r="D68" s="581">
        <f>SUM(D69:D82)</f>
        <v>1562816213.75</v>
      </c>
      <c r="E68" s="310">
        <f>SUM(E69:E82)</f>
        <v>1349236095.73</v>
      </c>
      <c r="F68" s="313"/>
      <c r="G68" s="309">
        <f>SUM(G69:G82)</f>
        <v>665512944.01999998</v>
      </c>
      <c r="H68" s="321">
        <f>SUM(H69:H82)</f>
        <v>18657</v>
      </c>
      <c r="I68" s="313"/>
      <c r="J68" s="309">
        <f>SUM(J69:J82)</f>
        <v>1326168670.78</v>
      </c>
      <c r="K68" s="321">
        <f>SUM(K69:K82)</f>
        <v>18657</v>
      </c>
      <c r="L68" s="314"/>
      <c r="M68" s="309">
        <f>SUM(M69:M82)</f>
        <v>61630623.75</v>
      </c>
      <c r="N68" s="310">
        <f>SUM(N69:N82)</f>
        <v>28389233.440000001</v>
      </c>
      <c r="O68" s="312">
        <f>SUM(O69:O82)</f>
        <v>18657</v>
      </c>
      <c r="P68" s="314"/>
      <c r="Q68" s="309">
        <f>SUM(Q69:Q82)</f>
        <v>800062850.76999998</v>
      </c>
      <c r="R68" s="312">
        <f>SUM(R69:R82)</f>
        <v>1138</v>
      </c>
      <c r="S68" s="314"/>
      <c r="T68" s="540"/>
    </row>
    <row r="69" spans="1:20" ht="15" customHeight="1" x14ac:dyDescent="0.25">
      <c r="A69" s="326">
        <v>1</v>
      </c>
      <c r="B69" s="316">
        <v>50040</v>
      </c>
      <c r="C69" s="248" t="s">
        <v>63</v>
      </c>
      <c r="D69" s="574">
        <v>31888867.190000001</v>
      </c>
      <c r="E69" s="189">
        <v>18629020.440000001</v>
      </c>
      <c r="F69" s="541">
        <f>E69/D69</f>
        <v>0.58418570747605159</v>
      </c>
      <c r="G69" s="185">
        <v>39882600</v>
      </c>
      <c r="H69" s="519">
        <v>1258</v>
      </c>
      <c r="I69" s="541">
        <f>G69/H69</f>
        <v>31703.179650238475</v>
      </c>
      <c r="J69" s="185">
        <v>103995951.65000001</v>
      </c>
      <c r="K69" s="519">
        <v>1258</v>
      </c>
      <c r="L69" s="188">
        <f>J69/K69</f>
        <v>82667.688116057237</v>
      </c>
      <c r="M69" s="185"/>
      <c r="N69" s="189"/>
      <c r="O69" s="519">
        <v>1258</v>
      </c>
      <c r="P69" s="188">
        <f>(N69+M69)/O69</f>
        <v>0</v>
      </c>
      <c r="Q69" s="185">
        <v>64479383.950000003</v>
      </c>
      <c r="R69" s="521">
        <v>95</v>
      </c>
      <c r="S69" s="187">
        <f>Q69/R69</f>
        <v>678730.35736842104</v>
      </c>
      <c r="T69" s="573" t="s">
        <v>213</v>
      </c>
    </row>
    <row r="70" spans="1:20" ht="15" customHeight="1" x14ac:dyDescent="0.25">
      <c r="A70" s="326">
        <v>2</v>
      </c>
      <c r="B70" s="316">
        <v>50003</v>
      </c>
      <c r="C70" s="248" t="s">
        <v>62</v>
      </c>
      <c r="D70" s="574">
        <v>54051742.460000001</v>
      </c>
      <c r="E70" s="189">
        <v>28755330.16</v>
      </c>
      <c r="F70" s="541">
        <f t="shared" ref="F70:F120" si="8">E70/D70</f>
        <v>0.53199635851295368</v>
      </c>
      <c r="G70" s="185">
        <v>48670774.020000003</v>
      </c>
      <c r="H70" s="519">
        <v>1233</v>
      </c>
      <c r="I70" s="541">
        <f t="shared" ref="I70:I120" si="9">G70/H70</f>
        <v>39473.458248175186</v>
      </c>
      <c r="J70" s="185">
        <v>151347127.46000001</v>
      </c>
      <c r="K70" s="519">
        <v>1233</v>
      </c>
      <c r="L70" s="188">
        <f t="shared" ref="L70:L120" si="10">J70/K70</f>
        <v>122747.06201135443</v>
      </c>
      <c r="M70" s="185">
        <v>21024098.350000001</v>
      </c>
      <c r="N70" s="189">
        <v>3408626.64</v>
      </c>
      <c r="O70" s="519">
        <v>1233</v>
      </c>
      <c r="P70" s="188">
        <f t="shared" ref="P70:P120" si="11">(N70+M70)/O70</f>
        <v>19815.673146796435</v>
      </c>
      <c r="Q70" s="185">
        <v>89586141.829999998</v>
      </c>
      <c r="R70" s="521">
        <v>108</v>
      </c>
      <c r="S70" s="187">
        <f t="shared" ref="S70:S120" si="12">Q70/R70</f>
        <v>829501.31324074068</v>
      </c>
      <c r="T70" s="573" t="s">
        <v>220</v>
      </c>
    </row>
    <row r="71" spans="1:20" ht="15" customHeight="1" x14ac:dyDescent="0.25">
      <c r="A71" s="326">
        <v>3</v>
      </c>
      <c r="B71" s="316">
        <v>50060</v>
      </c>
      <c r="C71" s="248" t="s">
        <v>173</v>
      </c>
      <c r="D71" s="574">
        <v>35721850</v>
      </c>
      <c r="E71" s="189">
        <v>13178020</v>
      </c>
      <c r="F71" s="541">
        <f t="shared" si="8"/>
        <v>0.3689064256190539</v>
      </c>
      <c r="G71" s="185">
        <v>34015320</v>
      </c>
      <c r="H71" s="519">
        <v>1774</v>
      </c>
      <c r="I71" s="541">
        <f t="shared" si="9"/>
        <v>19174.363021420519</v>
      </c>
      <c r="J71" s="185">
        <v>107936216.83</v>
      </c>
      <c r="K71" s="519">
        <v>1774</v>
      </c>
      <c r="L71" s="188">
        <f t="shared" si="10"/>
        <v>60843.414222096952</v>
      </c>
      <c r="M71" s="185"/>
      <c r="N71" s="189"/>
      <c r="O71" s="519">
        <v>1774</v>
      </c>
      <c r="P71" s="188">
        <f t="shared" si="11"/>
        <v>0</v>
      </c>
      <c r="Q71" s="185">
        <v>68462258.430000007</v>
      </c>
      <c r="R71" s="521">
        <v>111</v>
      </c>
      <c r="S71" s="187">
        <f t="shared" si="12"/>
        <v>616777.10297297302</v>
      </c>
      <c r="T71" s="573" t="s">
        <v>210</v>
      </c>
    </row>
    <row r="72" spans="1:20" ht="15" customHeight="1" x14ac:dyDescent="0.25">
      <c r="A72" s="326">
        <v>4</v>
      </c>
      <c r="B72" s="316">
        <v>50170</v>
      </c>
      <c r="C72" s="248" t="s">
        <v>174</v>
      </c>
      <c r="D72" s="574">
        <v>11419298.26</v>
      </c>
      <c r="E72" s="189">
        <v>5579890</v>
      </c>
      <c r="F72" s="541">
        <f t="shared" si="8"/>
        <v>0.48863685604442736</v>
      </c>
      <c r="G72" s="185">
        <v>22368750</v>
      </c>
      <c r="H72" s="519">
        <v>863</v>
      </c>
      <c r="I72" s="541">
        <f t="shared" si="9"/>
        <v>25919.756662804171</v>
      </c>
      <c r="J72" s="185">
        <v>56175449.68</v>
      </c>
      <c r="K72" s="519">
        <v>863</v>
      </c>
      <c r="L72" s="188">
        <f t="shared" si="10"/>
        <v>65093.220950173811</v>
      </c>
      <c r="M72" s="185">
        <v>422557</v>
      </c>
      <c r="N72" s="189">
        <v>2068535.35</v>
      </c>
      <c r="O72" s="519">
        <v>863</v>
      </c>
      <c r="P72" s="188">
        <f t="shared" si="11"/>
        <v>2886.5496523754346</v>
      </c>
      <c r="Q72" s="185">
        <v>35855739.399999999</v>
      </c>
      <c r="R72" s="521">
        <v>64</v>
      </c>
      <c r="S72" s="187">
        <f t="shared" si="12"/>
        <v>560245.92812499998</v>
      </c>
      <c r="T72" s="573" t="s">
        <v>210</v>
      </c>
    </row>
    <row r="73" spans="1:20" ht="15" customHeight="1" x14ac:dyDescent="0.25">
      <c r="A73" s="326">
        <v>5</v>
      </c>
      <c r="B73" s="316">
        <v>50230</v>
      </c>
      <c r="C73" s="248" t="s">
        <v>60</v>
      </c>
      <c r="D73" s="574">
        <v>33901190.780000001</v>
      </c>
      <c r="E73" s="189">
        <v>28442245.129999999</v>
      </c>
      <c r="F73" s="541">
        <f t="shared" si="8"/>
        <v>0.83897481107889271</v>
      </c>
      <c r="G73" s="185">
        <v>18951000</v>
      </c>
      <c r="H73" s="519">
        <v>1047</v>
      </c>
      <c r="I73" s="541">
        <f t="shared" si="9"/>
        <v>18100.28653295129</v>
      </c>
      <c r="J73" s="185">
        <v>59880512.079999998</v>
      </c>
      <c r="K73" s="519">
        <v>1047</v>
      </c>
      <c r="L73" s="188">
        <f t="shared" si="10"/>
        <v>57192.466170009553</v>
      </c>
      <c r="M73" s="185">
        <v>544123</v>
      </c>
      <c r="N73" s="189">
        <v>2031334.75</v>
      </c>
      <c r="O73" s="519">
        <v>1047</v>
      </c>
      <c r="P73" s="188">
        <f t="shared" si="11"/>
        <v>2459.8450334288441</v>
      </c>
      <c r="Q73" s="185">
        <v>38294221.340000004</v>
      </c>
      <c r="R73" s="521">
        <v>60</v>
      </c>
      <c r="S73" s="187">
        <f t="shared" si="12"/>
        <v>638237.02233333339</v>
      </c>
      <c r="T73" s="573" t="s">
        <v>210</v>
      </c>
    </row>
    <row r="74" spans="1:20" ht="15" customHeight="1" x14ac:dyDescent="0.25">
      <c r="A74" s="326">
        <v>6</v>
      </c>
      <c r="B74" s="316">
        <v>50340</v>
      </c>
      <c r="C74" s="248" t="s">
        <v>175</v>
      </c>
      <c r="D74" s="574">
        <v>11609076.33</v>
      </c>
      <c r="E74" s="189">
        <v>4492860</v>
      </c>
      <c r="F74" s="541">
        <f t="shared" si="8"/>
        <v>0.38701270215526268</v>
      </c>
      <c r="G74" s="185">
        <v>18547900</v>
      </c>
      <c r="H74" s="519">
        <v>1028</v>
      </c>
      <c r="I74" s="541">
        <f t="shared" si="9"/>
        <v>18042.704280155642</v>
      </c>
      <c r="J74" s="185">
        <v>58536564.259999998</v>
      </c>
      <c r="K74" s="519">
        <v>1028</v>
      </c>
      <c r="L74" s="188">
        <f t="shared" si="10"/>
        <v>56942.183132295715</v>
      </c>
      <c r="M74" s="185">
        <v>756425</v>
      </c>
      <c r="N74" s="189">
        <v>2103444.59</v>
      </c>
      <c r="O74" s="519">
        <v>1028</v>
      </c>
      <c r="P74" s="188">
        <f t="shared" si="11"/>
        <v>2781.9743093385214</v>
      </c>
      <c r="Q74" s="185">
        <v>38426705.789999999</v>
      </c>
      <c r="R74" s="521">
        <v>63</v>
      </c>
      <c r="S74" s="187">
        <f t="shared" si="12"/>
        <v>609947.7109523809</v>
      </c>
      <c r="T74" s="573" t="s">
        <v>210</v>
      </c>
    </row>
    <row r="75" spans="1:20" ht="15" customHeight="1" x14ac:dyDescent="0.25">
      <c r="A75" s="326">
        <v>7</v>
      </c>
      <c r="B75" s="316">
        <v>50420</v>
      </c>
      <c r="C75" s="248" t="s">
        <v>176</v>
      </c>
      <c r="D75" s="574">
        <v>10044159.92</v>
      </c>
      <c r="E75" s="189">
        <v>3240500</v>
      </c>
      <c r="F75" s="541">
        <f t="shared" si="8"/>
        <v>0.32262528930343831</v>
      </c>
      <c r="G75" s="185">
        <v>24876680</v>
      </c>
      <c r="H75" s="519">
        <v>940</v>
      </c>
      <c r="I75" s="541">
        <f t="shared" si="9"/>
        <v>26464.553191489362</v>
      </c>
      <c r="J75" s="185">
        <v>57861825.380000003</v>
      </c>
      <c r="K75" s="519">
        <v>940</v>
      </c>
      <c r="L75" s="188">
        <f t="shared" si="10"/>
        <v>61555.133382978725</v>
      </c>
      <c r="M75" s="185">
        <v>782356</v>
      </c>
      <c r="N75" s="189">
        <v>2061680.54</v>
      </c>
      <c r="O75" s="519">
        <v>940</v>
      </c>
      <c r="P75" s="188">
        <f t="shared" si="11"/>
        <v>3025.5707872340427</v>
      </c>
      <c r="Q75" s="185">
        <v>36944176.829999998</v>
      </c>
      <c r="R75" s="521">
        <v>50</v>
      </c>
      <c r="S75" s="187">
        <f t="shared" si="12"/>
        <v>738883.53659999999</v>
      </c>
      <c r="T75" s="573" t="s">
        <v>210</v>
      </c>
    </row>
    <row r="76" spans="1:20" ht="15" customHeight="1" x14ac:dyDescent="0.25">
      <c r="A76" s="326">
        <v>8</v>
      </c>
      <c r="B76" s="316">
        <v>50450</v>
      </c>
      <c r="C76" s="248" t="s">
        <v>177</v>
      </c>
      <c r="D76" s="574">
        <v>9369062.9700000007</v>
      </c>
      <c r="E76" s="189">
        <v>5028590</v>
      </c>
      <c r="F76" s="541">
        <f t="shared" si="8"/>
        <v>0.53672283088518935</v>
      </c>
      <c r="G76" s="185">
        <v>55392470</v>
      </c>
      <c r="H76" s="519">
        <v>1427</v>
      </c>
      <c r="I76" s="541">
        <f t="shared" si="9"/>
        <v>38817.428170988089</v>
      </c>
      <c r="J76" s="185">
        <v>83272069.400000006</v>
      </c>
      <c r="K76" s="519">
        <v>1427</v>
      </c>
      <c r="L76" s="188">
        <f t="shared" si="10"/>
        <v>58354.638682550809</v>
      </c>
      <c r="M76" s="185">
        <v>879950</v>
      </c>
      <c r="N76" s="189">
        <v>3808650.31</v>
      </c>
      <c r="O76" s="519">
        <v>1427</v>
      </c>
      <c r="P76" s="188">
        <f t="shared" si="11"/>
        <v>3285.6344148563421</v>
      </c>
      <c r="Q76" s="185">
        <v>54684789.25</v>
      </c>
      <c r="R76" s="521">
        <v>73</v>
      </c>
      <c r="S76" s="187">
        <f t="shared" si="12"/>
        <v>749106.70205479453</v>
      </c>
      <c r="T76" s="573" t="s">
        <v>210</v>
      </c>
    </row>
    <row r="77" spans="1:20" ht="15" customHeight="1" x14ac:dyDescent="0.25">
      <c r="A77" s="326">
        <v>9</v>
      </c>
      <c r="B77" s="316">
        <v>50620</v>
      </c>
      <c r="C77" s="248" t="s">
        <v>10</v>
      </c>
      <c r="D77" s="574">
        <v>12398230.390000001</v>
      </c>
      <c r="E77" s="189">
        <v>3232540</v>
      </c>
      <c r="F77" s="541">
        <f t="shared" si="8"/>
        <v>0.26072591799933476</v>
      </c>
      <c r="G77" s="185">
        <v>17381340</v>
      </c>
      <c r="H77" s="519">
        <v>755</v>
      </c>
      <c r="I77" s="541">
        <f t="shared" si="9"/>
        <v>23021.642384105959</v>
      </c>
      <c r="J77" s="185">
        <v>53551586.719999999</v>
      </c>
      <c r="K77" s="519">
        <v>755</v>
      </c>
      <c r="L77" s="188">
        <f t="shared" si="10"/>
        <v>70929.253933774831</v>
      </c>
      <c r="M77" s="185"/>
      <c r="N77" s="189"/>
      <c r="O77" s="519">
        <v>755</v>
      </c>
      <c r="P77" s="188">
        <f t="shared" si="11"/>
        <v>0</v>
      </c>
      <c r="Q77" s="185">
        <v>33864021.109999999</v>
      </c>
      <c r="R77" s="521">
        <v>50</v>
      </c>
      <c r="S77" s="187">
        <f t="shared" si="12"/>
        <v>677280.42220000003</v>
      </c>
      <c r="T77" s="573" t="s">
        <v>218</v>
      </c>
    </row>
    <row r="78" spans="1:20" ht="15" customHeight="1" x14ac:dyDescent="0.25">
      <c r="A78" s="326">
        <v>10</v>
      </c>
      <c r="B78" s="316">
        <v>50760</v>
      </c>
      <c r="C78" s="248" t="s">
        <v>178</v>
      </c>
      <c r="D78" s="574">
        <v>48482080</v>
      </c>
      <c r="E78" s="189">
        <v>23066980</v>
      </c>
      <c r="F78" s="541">
        <f t="shared" si="8"/>
        <v>0.47578362974525845</v>
      </c>
      <c r="G78" s="185">
        <v>44369240</v>
      </c>
      <c r="H78" s="519">
        <v>2060</v>
      </c>
      <c r="I78" s="541">
        <f t="shared" si="9"/>
        <v>21538.466019417476</v>
      </c>
      <c r="J78" s="185">
        <v>132546014.75</v>
      </c>
      <c r="K78" s="519">
        <v>2060</v>
      </c>
      <c r="L78" s="188">
        <f t="shared" si="10"/>
        <v>64342.725606796113</v>
      </c>
      <c r="M78" s="185">
        <v>1185500</v>
      </c>
      <c r="N78" s="189">
        <v>5213437.5999999996</v>
      </c>
      <c r="O78" s="519">
        <v>2060</v>
      </c>
      <c r="P78" s="188">
        <f t="shared" si="11"/>
        <v>3106.2803883495144</v>
      </c>
      <c r="Q78" s="185">
        <v>85255136.569999993</v>
      </c>
      <c r="R78" s="521">
        <v>109</v>
      </c>
      <c r="S78" s="187">
        <f t="shared" si="12"/>
        <v>782157.2162385321</v>
      </c>
      <c r="T78" s="573" t="s">
        <v>218</v>
      </c>
    </row>
    <row r="79" spans="1:20" ht="15" customHeight="1" x14ac:dyDescent="0.25">
      <c r="A79" s="326">
        <v>11</v>
      </c>
      <c r="B79" s="316">
        <v>50780</v>
      </c>
      <c r="C79" s="248" t="s">
        <v>201</v>
      </c>
      <c r="D79" s="574">
        <v>41283016.869999997</v>
      </c>
      <c r="E79" s="189">
        <v>22564550</v>
      </c>
      <c r="F79" s="541">
        <f t="shared" si="8"/>
        <v>0.54658190488005387</v>
      </c>
      <c r="G79" s="185">
        <v>63867210</v>
      </c>
      <c r="H79" s="519">
        <v>1566</v>
      </c>
      <c r="I79" s="541">
        <f t="shared" si="9"/>
        <v>40783.659003831417</v>
      </c>
      <c r="J79" s="185">
        <v>101856903.11</v>
      </c>
      <c r="K79" s="519">
        <v>1566</v>
      </c>
      <c r="L79" s="188">
        <f t="shared" si="10"/>
        <v>65042.722292464881</v>
      </c>
      <c r="M79" s="185">
        <v>725737</v>
      </c>
      <c r="N79" s="189">
        <v>3590387.22</v>
      </c>
      <c r="O79" s="519">
        <v>1566</v>
      </c>
      <c r="P79" s="188">
        <f t="shared" si="11"/>
        <v>2756.1457343550451</v>
      </c>
      <c r="Q79" s="185">
        <v>63085600.740000002</v>
      </c>
      <c r="R79" s="521">
        <v>76</v>
      </c>
      <c r="S79" s="187">
        <f t="shared" si="12"/>
        <v>830073.69394736842</v>
      </c>
      <c r="T79" s="573" t="s">
        <v>218</v>
      </c>
    </row>
    <row r="80" spans="1:20" ht="15" customHeight="1" x14ac:dyDescent="0.25">
      <c r="A80" s="329">
        <v>12</v>
      </c>
      <c r="B80" s="316">
        <v>50930</v>
      </c>
      <c r="C80" s="248" t="s">
        <v>133</v>
      </c>
      <c r="D80" s="574">
        <v>12868660</v>
      </c>
      <c r="E80" s="189">
        <v>4273090</v>
      </c>
      <c r="F80" s="541">
        <f t="shared" si="8"/>
        <v>0.33205399785214623</v>
      </c>
      <c r="G80" s="185">
        <v>24462150</v>
      </c>
      <c r="H80" s="519">
        <v>910</v>
      </c>
      <c r="I80" s="541">
        <f t="shared" si="9"/>
        <v>26881.483516483517</v>
      </c>
      <c r="J80" s="185">
        <v>63932796.479999997</v>
      </c>
      <c r="K80" s="519">
        <v>910</v>
      </c>
      <c r="L80" s="188">
        <f t="shared" si="10"/>
        <v>70255.820307692309</v>
      </c>
      <c r="M80" s="185">
        <v>497706</v>
      </c>
      <c r="N80" s="189">
        <v>1929387.28</v>
      </c>
      <c r="O80" s="519">
        <v>910</v>
      </c>
      <c r="P80" s="188">
        <f t="shared" si="11"/>
        <v>2667.1354725274728</v>
      </c>
      <c r="Q80" s="185">
        <v>39652614.590000004</v>
      </c>
      <c r="R80" s="521">
        <v>57</v>
      </c>
      <c r="S80" s="187">
        <f t="shared" si="12"/>
        <v>695659.90508771932</v>
      </c>
      <c r="T80" s="573" t="s">
        <v>224</v>
      </c>
    </row>
    <row r="81" spans="1:20" ht="15" customHeight="1" x14ac:dyDescent="0.25">
      <c r="A81" s="330">
        <v>13</v>
      </c>
      <c r="B81" s="154">
        <v>51370</v>
      </c>
      <c r="C81" s="423" t="s">
        <v>61</v>
      </c>
      <c r="D81" s="185">
        <v>31839008.579999998</v>
      </c>
      <c r="E81" s="189">
        <v>17610940</v>
      </c>
      <c r="F81" s="552">
        <f>E81/D81</f>
        <v>0.55312463501336828</v>
      </c>
      <c r="G81" s="181">
        <v>27598610</v>
      </c>
      <c r="H81" s="519">
        <v>1032</v>
      </c>
      <c r="I81" s="552">
        <f>G81/H81</f>
        <v>26742.839147286821</v>
      </c>
      <c r="J81" s="181">
        <v>65278842.979999997</v>
      </c>
      <c r="K81" s="519">
        <v>1032</v>
      </c>
      <c r="L81" s="174">
        <f>J81/K81</f>
        <v>63254.692810077519</v>
      </c>
      <c r="M81" s="181">
        <v>579840</v>
      </c>
      <c r="N81" s="182">
        <v>2173749.16</v>
      </c>
      <c r="O81" s="519">
        <v>1032</v>
      </c>
      <c r="P81" s="174">
        <f>(N81+M81)/O81</f>
        <v>2668.206550387597</v>
      </c>
      <c r="Q81" s="181">
        <v>41408148.939999998</v>
      </c>
      <c r="R81" s="521">
        <v>68</v>
      </c>
      <c r="S81" s="180">
        <f>Q81/R81</f>
        <v>608943.36676470586</v>
      </c>
      <c r="T81" s="573" t="s">
        <v>210</v>
      </c>
    </row>
    <row r="82" spans="1:20" ht="15" customHeight="1" thickBot="1" x14ac:dyDescent="0.3">
      <c r="A82" s="330">
        <v>14</v>
      </c>
      <c r="B82" s="154">
        <v>51580</v>
      </c>
      <c r="C82" s="423" t="s">
        <v>208</v>
      </c>
      <c r="D82" s="588">
        <v>1217939970</v>
      </c>
      <c r="E82" s="589">
        <v>1171141540</v>
      </c>
      <c r="F82" s="552">
        <f>E82/D82</f>
        <v>0.96157574991154937</v>
      </c>
      <c r="G82" s="181">
        <v>225128900</v>
      </c>
      <c r="H82" s="527">
        <v>2764</v>
      </c>
      <c r="I82" s="552">
        <f>G82/H82</f>
        <v>81450.397973950792</v>
      </c>
      <c r="J82" s="181">
        <v>229996810</v>
      </c>
      <c r="K82" s="527">
        <v>2764</v>
      </c>
      <c r="L82" s="180">
        <f>J82/K82</f>
        <v>83211.581041968166</v>
      </c>
      <c r="M82" s="181">
        <v>34232331.399999999</v>
      </c>
      <c r="N82" s="182">
        <v>0</v>
      </c>
      <c r="O82" s="527">
        <v>2764</v>
      </c>
      <c r="P82" s="174">
        <f>(N82+M82)/O82</f>
        <v>12385.069247467438</v>
      </c>
      <c r="Q82" s="181">
        <v>110063912</v>
      </c>
      <c r="R82" s="528">
        <v>154</v>
      </c>
      <c r="S82" s="180">
        <f>Q82/R82</f>
        <v>714700.72727272729</v>
      </c>
      <c r="T82" s="573" t="s">
        <v>220</v>
      </c>
    </row>
    <row r="83" spans="1:20" ht="15" customHeight="1" thickBot="1" x14ac:dyDescent="0.3">
      <c r="A83" s="307"/>
      <c r="B83" s="308"/>
      <c r="C83" s="553" t="s">
        <v>24</v>
      </c>
      <c r="D83" s="309">
        <f>SUM(D84:D113)</f>
        <v>5834867377.3100004</v>
      </c>
      <c r="E83" s="310">
        <f>SUM(E84:E113)</f>
        <v>5178268813.0599995</v>
      </c>
      <c r="F83" s="313"/>
      <c r="G83" s="309">
        <f>SUM(G84:G113)</f>
        <v>1130284085.2</v>
      </c>
      <c r="H83" s="321">
        <f>SUM(H84:H113)</f>
        <v>48289</v>
      </c>
      <c r="I83" s="314"/>
      <c r="J83" s="309">
        <f>SUM(J84:J113)</f>
        <v>2665155778.7400002</v>
      </c>
      <c r="K83" s="331">
        <f>SUM(K84:K113)</f>
        <v>48289</v>
      </c>
      <c r="L83" s="314"/>
      <c r="M83" s="309">
        <f>SUM(M84:M113)</f>
        <v>70942188.700000003</v>
      </c>
      <c r="N83" s="310">
        <f>SUM(N84:N113)</f>
        <v>111300686.47999999</v>
      </c>
      <c r="O83" s="312">
        <f>SUM(O84:O113)</f>
        <v>48289</v>
      </c>
      <c r="P83" s="314"/>
      <c r="Q83" s="309">
        <f>SUM(Q84:Q113)</f>
        <v>1623345937.5294998</v>
      </c>
      <c r="R83" s="312">
        <f>SUM(R84:R113)</f>
        <v>2672</v>
      </c>
      <c r="S83" s="314"/>
      <c r="T83" s="540"/>
    </row>
    <row r="84" spans="1:20" ht="15" customHeight="1" x14ac:dyDescent="0.25">
      <c r="A84" s="328">
        <v>1</v>
      </c>
      <c r="B84" s="324">
        <v>60010</v>
      </c>
      <c r="C84" s="248" t="s">
        <v>179</v>
      </c>
      <c r="D84" s="185">
        <v>28143430</v>
      </c>
      <c r="E84" s="189">
        <v>14273030</v>
      </c>
      <c r="F84" s="541">
        <f t="shared" si="8"/>
        <v>0.50715317926777226</v>
      </c>
      <c r="G84" s="185">
        <v>38513300</v>
      </c>
      <c r="H84" s="519">
        <v>1009</v>
      </c>
      <c r="I84" s="541">
        <f t="shared" si="9"/>
        <v>38169.772051536173</v>
      </c>
      <c r="J84" s="185">
        <v>60884309.43</v>
      </c>
      <c r="K84" s="519">
        <v>1009</v>
      </c>
      <c r="L84" s="188">
        <f t="shared" si="10"/>
        <v>60341.238285431122</v>
      </c>
      <c r="M84" s="185">
        <v>617210.19999999995</v>
      </c>
      <c r="N84" s="189">
        <v>2366147</v>
      </c>
      <c r="O84" s="519">
        <v>1009</v>
      </c>
      <c r="P84" s="188">
        <f t="shared" si="11"/>
        <v>2956.7464816650149</v>
      </c>
      <c r="Q84" s="185">
        <v>35995427.939999998</v>
      </c>
      <c r="R84" s="521">
        <v>57</v>
      </c>
      <c r="S84" s="187">
        <f t="shared" si="12"/>
        <v>631498.73578947363</v>
      </c>
      <c r="T84" s="573" t="s">
        <v>224</v>
      </c>
    </row>
    <row r="85" spans="1:20" ht="15" customHeight="1" x14ac:dyDescent="0.25">
      <c r="A85" s="329">
        <v>2</v>
      </c>
      <c r="B85" s="316">
        <v>60020</v>
      </c>
      <c r="C85" s="248" t="s">
        <v>25</v>
      </c>
      <c r="D85" s="189">
        <v>8572690</v>
      </c>
      <c r="E85" s="189">
        <v>2664910</v>
      </c>
      <c r="F85" s="541">
        <f t="shared" si="8"/>
        <v>0.31086041837509581</v>
      </c>
      <c r="G85" s="185">
        <v>14185930</v>
      </c>
      <c r="H85" s="519">
        <v>766</v>
      </c>
      <c r="I85" s="541">
        <f t="shared" si="9"/>
        <v>18519.4908616188</v>
      </c>
      <c r="J85" s="185">
        <v>48564727.520000003</v>
      </c>
      <c r="K85" s="519">
        <v>766</v>
      </c>
      <c r="L85" s="188">
        <f t="shared" si="10"/>
        <v>63400.427571801571</v>
      </c>
      <c r="M85" s="185">
        <v>576791</v>
      </c>
      <c r="N85" s="189">
        <v>1669618</v>
      </c>
      <c r="O85" s="519">
        <v>766</v>
      </c>
      <c r="P85" s="188">
        <f t="shared" si="11"/>
        <v>2932.6488250652742</v>
      </c>
      <c r="Q85" s="185">
        <v>31112680.59</v>
      </c>
      <c r="R85" s="521">
        <v>37</v>
      </c>
      <c r="S85" s="187">
        <f t="shared" si="12"/>
        <v>840883.25918918918</v>
      </c>
      <c r="T85" s="573" t="s">
        <v>217</v>
      </c>
    </row>
    <row r="86" spans="1:20" ht="15" customHeight="1" x14ac:dyDescent="0.25">
      <c r="A86" s="329">
        <v>3</v>
      </c>
      <c r="B86" s="316">
        <v>60050</v>
      </c>
      <c r="C86" s="248" t="s">
        <v>180</v>
      </c>
      <c r="D86" s="185">
        <v>10847689.32</v>
      </c>
      <c r="E86" s="189">
        <v>3449930</v>
      </c>
      <c r="F86" s="541">
        <f t="shared" si="8"/>
        <v>0.31803362893508824</v>
      </c>
      <c r="G86" s="185">
        <v>21367370</v>
      </c>
      <c r="H86" s="519">
        <v>1131</v>
      </c>
      <c r="I86" s="541">
        <f t="shared" si="9"/>
        <v>18892.458001768347</v>
      </c>
      <c r="J86" s="185">
        <v>67214236.400000006</v>
      </c>
      <c r="K86" s="519">
        <v>1131</v>
      </c>
      <c r="L86" s="188">
        <f t="shared" si="10"/>
        <v>59429.033068081349</v>
      </c>
      <c r="M86" s="185">
        <v>1055672.07</v>
      </c>
      <c r="N86" s="189">
        <v>2812526.57</v>
      </c>
      <c r="O86" s="519">
        <v>1131</v>
      </c>
      <c r="P86" s="188">
        <f t="shared" si="11"/>
        <v>3420.1579487179483</v>
      </c>
      <c r="Q86" s="185">
        <v>43059436.140000001</v>
      </c>
      <c r="R86" s="521">
        <v>62</v>
      </c>
      <c r="S86" s="187">
        <f t="shared" si="12"/>
        <v>694507.03451612906</v>
      </c>
      <c r="T86" s="573" t="s">
        <v>216</v>
      </c>
    </row>
    <row r="87" spans="1:20" ht="15" customHeight="1" x14ac:dyDescent="0.25">
      <c r="A87" s="329">
        <v>4</v>
      </c>
      <c r="B87" s="316">
        <v>60070</v>
      </c>
      <c r="C87" s="248" t="s">
        <v>181</v>
      </c>
      <c r="D87" s="185">
        <v>22732949.640000001</v>
      </c>
      <c r="E87" s="189">
        <v>13038870</v>
      </c>
      <c r="F87" s="541">
        <f t="shared" si="8"/>
        <v>0.57356701204569249</v>
      </c>
      <c r="G87" s="185">
        <v>25677000</v>
      </c>
      <c r="H87" s="519">
        <v>1218</v>
      </c>
      <c r="I87" s="541">
        <f t="shared" si="9"/>
        <v>21081.280788177341</v>
      </c>
      <c r="J87" s="185">
        <v>75530381.129999995</v>
      </c>
      <c r="K87" s="519">
        <v>1218</v>
      </c>
      <c r="L87" s="188">
        <f t="shared" si="10"/>
        <v>62011.807167487677</v>
      </c>
      <c r="M87" s="185">
        <v>1084387.23</v>
      </c>
      <c r="N87" s="189">
        <v>3878149</v>
      </c>
      <c r="O87" s="519">
        <v>1218</v>
      </c>
      <c r="P87" s="188">
        <f t="shared" si="11"/>
        <v>4074.3318801313631</v>
      </c>
      <c r="Q87" s="185">
        <v>47080392.93</v>
      </c>
      <c r="R87" s="521">
        <v>76</v>
      </c>
      <c r="S87" s="187">
        <f t="shared" si="12"/>
        <v>619478.85434210522</v>
      </c>
      <c r="T87" s="573" t="s">
        <v>224</v>
      </c>
    </row>
    <row r="88" spans="1:20" ht="15" customHeight="1" x14ac:dyDescent="0.25">
      <c r="A88" s="329">
        <v>5</v>
      </c>
      <c r="B88" s="316">
        <v>60180</v>
      </c>
      <c r="C88" s="248" t="s">
        <v>202</v>
      </c>
      <c r="D88" s="185">
        <v>109356440</v>
      </c>
      <c r="E88" s="189">
        <v>82596490</v>
      </c>
      <c r="F88" s="541">
        <f t="shared" si="8"/>
        <v>0.75529607584153247</v>
      </c>
      <c r="G88" s="185">
        <v>57057100</v>
      </c>
      <c r="H88" s="519">
        <v>1611</v>
      </c>
      <c r="I88" s="541">
        <f t="shared" si="9"/>
        <v>35417.19428926133</v>
      </c>
      <c r="J88" s="185">
        <v>87616853.549999997</v>
      </c>
      <c r="K88" s="519">
        <v>1611</v>
      </c>
      <c r="L88" s="188">
        <f t="shared" si="10"/>
        <v>54386.625418994408</v>
      </c>
      <c r="M88" s="185">
        <v>1217977</v>
      </c>
      <c r="N88" s="189">
        <v>3866654</v>
      </c>
      <c r="O88" s="519">
        <v>1611</v>
      </c>
      <c r="P88" s="188">
        <f t="shared" si="11"/>
        <v>3156.1955307262569</v>
      </c>
      <c r="Q88" s="185">
        <v>52272801.210000001</v>
      </c>
      <c r="R88" s="521">
        <v>73</v>
      </c>
      <c r="S88" s="187">
        <f t="shared" si="12"/>
        <v>716065.77</v>
      </c>
      <c r="T88" s="573" t="s">
        <v>210</v>
      </c>
    </row>
    <row r="89" spans="1:20" ht="15" customHeight="1" x14ac:dyDescent="0.25">
      <c r="A89" s="329">
        <v>6</v>
      </c>
      <c r="B89" s="316">
        <v>60240</v>
      </c>
      <c r="C89" s="248" t="s">
        <v>182</v>
      </c>
      <c r="D89" s="185">
        <v>112897229.12</v>
      </c>
      <c r="E89" s="189">
        <v>87550040</v>
      </c>
      <c r="F89" s="541">
        <f t="shared" si="8"/>
        <v>0.77548440012590447</v>
      </c>
      <c r="G89" s="185">
        <v>35459440</v>
      </c>
      <c r="H89" s="519">
        <v>2247</v>
      </c>
      <c r="I89" s="541">
        <f t="shared" si="9"/>
        <v>15780.792167334223</v>
      </c>
      <c r="J89" s="185">
        <v>107550921.56</v>
      </c>
      <c r="K89" s="519">
        <v>2247</v>
      </c>
      <c r="L89" s="188">
        <f t="shared" si="10"/>
        <v>47864.228553627057</v>
      </c>
      <c r="M89" s="185">
        <v>2699652.72</v>
      </c>
      <c r="N89" s="189">
        <v>4367119</v>
      </c>
      <c r="O89" s="519">
        <v>2247</v>
      </c>
      <c r="P89" s="188">
        <f t="shared" si="11"/>
        <v>3144.9807387627952</v>
      </c>
      <c r="Q89" s="185">
        <v>66161538.899999999</v>
      </c>
      <c r="R89" s="521">
        <v>107</v>
      </c>
      <c r="S89" s="187">
        <f t="shared" si="12"/>
        <v>618332.13925233646</v>
      </c>
      <c r="T89" s="573" t="s">
        <v>220</v>
      </c>
    </row>
    <row r="90" spans="1:20" ht="15" customHeight="1" x14ac:dyDescent="0.25">
      <c r="A90" s="329">
        <v>7</v>
      </c>
      <c r="B90" s="316">
        <v>60560</v>
      </c>
      <c r="C90" s="248" t="s">
        <v>9</v>
      </c>
      <c r="D90" s="185">
        <v>18349126.77</v>
      </c>
      <c r="E90" s="189">
        <v>7001093.2300000004</v>
      </c>
      <c r="F90" s="541">
        <f t="shared" si="8"/>
        <v>0.38154912316843731</v>
      </c>
      <c r="G90" s="185">
        <v>14776590</v>
      </c>
      <c r="H90" s="519">
        <v>533</v>
      </c>
      <c r="I90" s="541">
        <f t="shared" si="9"/>
        <v>27723.43339587242</v>
      </c>
      <c r="J90" s="185">
        <v>39434010.82</v>
      </c>
      <c r="K90" s="519">
        <v>533</v>
      </c>
      <c r="L90" s="188">
        <f t="shared" si="10"/>
        <v>73985.010919324573</v>
      </c>
      <c r="M90" s="185">
        <v>596981</v>
      </c>
      <c r="N90" s="189">
        <v>1277348</v>
      </c>
      <c r="O90" s="519">
        <v>533</v>
      </c>
      <c r="P90" s="188">
        <f t="shared" si="11"/>
        <v>3516.5647279549717</v>
      </c>
      <c r="Q90" s="185">
        <v>23906574.359999999</v>
      </c>
      <c r="R90" s="521">
        <v>42</v>
      </c>
      <c r="S90" s="187">
        <f t="shared" si="12"/>
        <v>569204.15142857144</v>
      </c>
      <c r="T90" s="573" t="s">
        <v>218</v>
      </c>
    </row>
    <row r="91" spans="1:20" ht="15" customHeight="1" x14ac:dyDescent="0.25">
      <c r="A91" s="329">
        <v>8</v>
      </c>
      <c r="B91" s="316">
        <v>60660</v>
      </c>
      <c r="C91" s="248" t="s">
        <v>203</v>
      </c>
      <c r="D91" s="185">
        <v>21808800</v>
      </c>
      <c r="E91" s="189">
        <v>5921460</v>
      </c>
      <c r="F91" s="541">
        <f t="shared" si="8"/>
        <v>0.27151700231099374</v>
      </c>
      <c r="G91" s="185">
        <v>33467420</v>
      </c>
      <c r="H91" s="519">
        <v>875</v>
      </c>
      <c r="I91" s="541">
        <f t="shared" si="9"/>
        <v>38248.480000000003</v>
      </c>
      <c r="J91" s="185">
        <v>56945227.630000003</v>
      </c>
      <c r="K91" s="519">
        <v>875</v>
      </c>
      <c r="L91" s="188">
        <f t="shared" si="10"/>
        <v>65080.260148571433</v>
      </c>
      <c r="M91" s="185">
        <v>623305.21</v>
      </c>
      <c r="N91" s="189">
        <v>2177891</v>
      </c>
      <c r="O91" s="519">
        <v>875</v>
      </c>
      <c r="P91" s="188">
        <f t="shared" si="11"/>
        <v>3201.3670971428569</v>
      </c>
      <c r="Q91" s="185">
        <v>35870396.149999999</v>
      </c>
      <c r="R91" s="521">
        <v>39</v>
      </c>
      <c r="S91" s="187">
        <f t="shared" si="12"/>
        <v>919753.74743589736</v>
      </c>
      <c r="T91" s="573" t="s">
        <v>220</v>
      </c>
    </row>
    <row r="92" spans="1:20" ht="15" customHeight="1" x14ac:dyDescent="0.25">
      <c r="A92" s="329">
        <v>9</v>
      </c>
      <c r="B92" s="332">
        <v>60001</v>
      </c>
      <c r="C92" s="248" t="s">
        <v>204</v>
      </c>
      <c r="D92" s="582">
        <v>27419141.550000001</v>
      </c>
      <c r="E92" s="583">
        <v>16175670</v>
      </c>
      <c r="F92" s="549">
        <f>E92/D92</f>
        <v>0.58994078901058811</v>
      </c>
      <c r="G92" s="582">
        <v>17197560</v>
      </c>
      <c r="H92" s="519">
        <v>1034</v>
      </c>
      <c r="I92" s="549">
        <f>G92/H92</f>
        <v>16632.069632495164</v>
      </c>
      <c r="J92" s="582">
        <v>60913281.409999996</v>
      </c>
      <c r="K92" s="519">
        <v>1034</v>
      </c>
      <c r="L92" s="550">
        <f>J92/K92</f>
        <v>58910.330183752412</v>
      </c>
      <c r="M92" s="582">
        <v>959851.8</v>
      </c>
      <c r="N92" s="583">
        <v>2584840</v>
      </c>
      <c r="O92" s="519">
        <v>1034</v>
      </c>
      <c r="P92" s="550">
        <f>(N92+M92)/O92</f>
        <v>3428.1352030947774</v>
      </c>
      <c r="Q92" s="582">
        <v>36659576.890000001</v>
      </c>
      <c r="R92" s="521">
        <v>61</v>
      </c>
      <c r="S92" s="551">
        <f>Q92/R92</f>
        <v>600976.67032786889</v>
      </c>
      <c r="T92" s="573" t="s">
        <v>224</v>
      </c>
    </row>
    <row r="93" spans="1:20" ht="15" customHeight="1" x14ac:dyDescent="0.25">
      <c r="A93" s="329">
        <v>10</v>
      </c>
      <c r="B93" s="316">
        <v>60850</v>
      </c>
      <c r="C93" s="248" t="s">
        <v>183</v>
      </c>
      <c r="D93" s="185">
        <v>29598706.609999999</v>
      </c>
      <c r="E93" s="189">
        <v>17589210</v>
      </c>
      <c r="F93" s="541">
        <f t="shared" si="8"/>
        <v>0.59425603394634274</v>
      </c>
      <c r="G93" s="185">
        <v>23198620</v>
      </c>
      <c r="H93" s="519">
        <v>1262</v>
      </c>
      <c r="I93" s="541">
        <f t="shared" si="9"/>
        <v>18382.424722662439</v>
      </c>
      <c r="J93" s="185">
        <v>68486324.469999999</v>
      </c>
      <c r="K93" s="519">
        <v>1262</v>
      </c>
      <c r="L93" s="188">
        <f t="shared" si="10"/>
        <v>54268.085950871631</v>
      </c>
      <c r="M93" s="185">
        <v>966903</v>
      </c>
      <c r="N93" s="189">
        <v>2633621</v>
      </c>
      <c r="O93" s="519">
        <v>1262</v>
      </c>
      <c r="P93" s="188">
        <f t="shared" si="11"/>
        <v>2853.0301109350239</v>
      </c>
      <c r="Q93" s="185">
        <v>42329069.130000003</v>
      </c>
      <c r="R93" s="521">
        <v>58</v>
      </c>
      <c r="S93" s="187">
        <f t="shared" si="12"/>
        <v>729811.53672413796</v>
      </c>
      <c r="T93" s="573" t="s">
        <v>216</v>
      </c>
    </row>
    <row r="94" spans="1:20" ht="15" customHeight="1" x14ac:dyDescent="0.25">
      <c r="A94" s="329">
        <v>11</v>
      </c>
      <c r="B94" s="316">
        <v>60910</v>
      </c>
      <c r="C94" s="248" t="s">
        <v>233</v>
      </c>
      <c r="D94" s="185">
        <v>35943952.390000001</v>
      </c>
      <c r="E94" s="189">
        <v>23976970</v>
      </c>
      <c r="F94" s="541">
        <f t="shared" si="8"/>
        <v>0.66706548405819321</v>
      </c>
      <c r="G94" s="185">
        <v>19754590</v>
      </c>
      <c r="H94" s="519">
        <v>942</v>
      </c>
      <c r="I94" s="541">
        <f t="shared" si="9"/>
        <v>20970.902335456474</v>
      </c>
      <c r="J94" s="185">
        <v>56732651.770000003</v>
      </c>
      <c r="K94" s="519">
        <v>942</v>
      </c>
      <c r="L94" s="188">
        <f t="shared" si="10"/>
        <v>60225.744978768584</v>
      </c>
      <c r="M94" s="185">
        <v>636233</v>
      </c>
      <c r="N94" s="189">
        <v>2249716</v>
      </c>
      <c r="O94" s="519">
        <v>942</v>
      </c>
      <c r="P94" s="188">
        <f t="shared" si="11"/>
        <v>3063.6401273885349</v>
      </c>
      <c r="Q94" s="185">
        <v>34388887.82</v>
      </c>
      <c r="R94" s="521">
        <v>58</v>
      </c>
      <c r="S94" s="187">
        <f t="shared" si="12"/>
        <v>592911.85896551725</v>
      </c>
      <c r="T94" s="573" t="s">
        <v>234</v>
      </c>
    </row>
    <row r="95" spans="1:20" ht="15" customHeight="1" x14ac:dyDescent="0.25">
      <c r="A95" s="329">
        <v>12</v>
      </c>
      <c r="B95" s="316">
        <v>60980</v>
      </c>
      <c r="C95" s="248" t="s">
        <v>235</v>
      </c>
      <c r="D95" s="185">
        <v>15465688.949999999</v>
      </c>
      <c r="E95" s="189">
        <v>7314350</v>
      </c>
      <c r="F95" s="541">
        <f t="shared" si="8"/>
        <v>0.47294045701080784</v>
      </c>
      <c r="G95" s="185">
        <v>32871820</v>
      </c>
      <c r="H95" s="519">
        <v>899</v>
      </c>
      <c r="I95" s="541">
        <f t="shared" si="9"/>
        <v>36564.872080088986</v>
      </c>
      <c r="J95" s="185">
        <v>54174241.82</v>
      </c>
      <c r="K95" s="519">
        <v>899</v>
      </c>
      <c r="L95" s="188">
        <f t="shared" si="10"/>
        <v>60260.558197997772</v>
      </c>
      <c r="M95" s="185">
        <v>635864</v>
      </c>
      <c r="N95" s="189">
        <v>2264220</v>
      </c>
      <c r="O95" s="519">
        <v>899</v>
      </c>
      <c r="P95" s="188">
        <f t="shared" si="11"/>
        <v>3225.8998887652947</v>
      </c>
      <c r="Q95" s="185">
        <v>33942903.359999999</v>
      </c>
      <c r="R95" s="521">
        <v>64</v>
      </c>
      <c r="S95" s="187">
        <f t="shared" si="12"/>
        <v>530357.86499999999</v>
      </c>
      <c r="T95" s="573" t="s">
        <v>220</v>
      </c>
    </row>
    <row r="96" spans="1:20" ht="15" customHeight="1" x14ac:dyDescent="0.25">
      <c r="A96" s="329">
        <v>13</v>
      </c>
      <c r="B96" s="316">
        <v>61080</v>
      </c>
      <c r="C96" s="248" t="s">
        <v>184</v>
      </c>
      <c r="D96" s="185">
        <v>24752360</v>
      </c>
      <c r="E96" s="189">
        <v>12847530</v>
      </c>
      <c r="F96" s="541">
        <f t="shared" si="8"/>
        <v>0.51904262866247908</v>
      </c>
      <c r="G96" s="185">
        <v>5122270</v>
      </c>
      <c r="H96" s="519">
        <v>1592</v>
      </c>
      <c r="I96" s="541">
        <f t="shared" si="9"/>
        <v>3217.5062814070352</v>
      </c>
      <c r="J96" s="185">
        <v>99841575.189999998</v>
      </c>
      <c r="K96" s="519">
        <v>1592</v>
      </c>
      <c r="L96" s="188">
        <f t="shared" si="10"/>
        <v>62714.557280150751</v>
      </c>
      <c r="M96" s="185">
        <v>1131260</v>
      </c>
      <c r="N96" s="189">
        <v>3568643</v>
      </c>
      <c r="O96" s="519">
        <v>1592</v>
      </c>
      <c r="P96" s="188">
        <f t="shared" si="11"/>
        <v>2952.200376884422</v>
      </c>
      <c r="Q96" s="185">
        <v>62597696.140000001</v>
      </c>
      <c r="R96" s="521">
        <v>87</v>
      </c>
      <c r="S96" s="187">
        <f t="shared" si="12"/>
        <v>719513.74873563217</v>
      </c>
      <c r="T96" s="573" t="s">
        <v>211</v>
      </c>
    </row>
    <row r="97" spans="1:20" ht="15" customHeight="1" x14ac:dyDescent="0.25">
      <c r="A97" s="329">
        <v>14</v>
      </c>
      <c r="B97" s="316">
        <v>61150</v>
      </c>
      <c r="C97" s="248" t="s">
        <v>185</v>
      </c>
      <c r="D97" s="185">
        <v>30733640</v>
      </c>
      <c r="E97" s="189">
        <v>19389060</v>
      </c>
      <c r="F97" s="541">
        <f t="shared" si="8"/>
        <v>0.63087418216651203</v>
      </c>
      <c r="G97" s="185">
        <v>26578800</v>
      </c>
      <c r="H97" s="519">
        <v>1095</v>
      </c>
      <c r="I97" s="541">
        <f t="shared" si="9"/>
        <v>24272.876712328769</v>
      </c>
      <c r="J97" s="185">
        <v>67363095.480000004</v>
      </c>
      <c r="K97" s="519">
        <v>1095</v>
      </c>
      <c r="L97" s="188">
        <f t="shared" si="10"/>
        <v>61518.808657534253</v>
      </c>
      <c r="M97" s="189">
        <v>1928782</v>
      </c>
      <c r="N97" s="258">
        <v>2345514</v>
      </c>
      <c r="O97" s="519">
        <v>1095</v>
      </c>
      <c r="P97" s="188">
        <f t="shared" si="11"/>
        <v>3903.4666666666667</v>
      </c>
      <c r="Q97" s="185">
        <v>40946479.789999999</v>
      </c>
      <c r="R97" s="521">
        <v>77</v>
      </c>
      <c r="S97" s="187">
        <f t="shared" si="12"/>
        <v>531772.46480519476</v>
      </c>
      <c r="T97" s="573" t="s">
        <v>224</v>
      </c>
    </row>
    <row r="98" spans="1:20" ht="15" customHeight="1" x14ac:dyDescent="0.25">
      <c r="A98" s="329">
        <v>15</v>
      </c>
      <c r="B98" s="316">
        <v>61210</v>
      </c>
      <c r="C98" s="248" t="s">
        <v>186</v>
      </c>
      <c r="D98" s="185">
        <v>53514356.149999999</v>
      </c>
      <c r="E98" s="189">
        <v>35101460</v>
      </c>
      <c r="F98" s="541">
        <f t="shared" si="8"/>
        <v>0.65592604537016375</v>
      </c>
      <c r="G98" s="185">
        <v>18498760</v>
      </c>
      <c r="H98" s="519">
        <v>965</v>
      </c>
      <c r="I98" s="541">
        <f t="shared" si="9"/>
        <v>19169.699481865286</v>
      </c>
      <c r="J98" s="185">
        <v>56386293.869999997</v>
      </c>
      <c r="K98" s="519">
        <v>965</v>
      </c>
      <c r="L98" s="188">
        <f t="shared" si="10"/>
        <v>58431.392611398958</v>
      </c>
      <c r="M98" s="185">
        <v>418895</v>
      </c>
      <c r="N98" s="189">
        <v>2427433</v>
      </c>
      <c r="O98" s="519">
        <v>965</v>
      </c>
      <c r="P98" s="188">
        <f t="shared" si="11"/>
        <v>2949.5626943005182</v>
      </c>
      <c r="Q98" s="185">
        <v>34088513.9595</v>
      </c>
      <c r="R98" s="521">
        <v>67</v>
      </c>
      <c r="S98" s="187">
        <f t="shared" si="12"/>
        <v>508783.7904402985</v>
      </c>
      <c r="T98" s="573" t="s">
        <v>225</v>
      </c>
    </row>
    <row r="99" spans="1:20" ht="15" customHeight="1" x14ac:dyDescent="0.25">
      <c r="A99" s="329">
        <v>16</v>
      </c>
      <c r="B99" s="316">
        <v>61290</v>
      </c>
      <c r="C99" s="248" t="s">
        <v>237</v>
      </c>
      <c r="D99" s="185">
        <v>26409300.43</v>
      </c>
      <c r="E99" s="189">
        <v>15246610.83</v>
      </c>
      <c r="F99" s="541">
        <f t="shared" si="8"/>
        <v>0.57731975409240333</v>
      </c>
      <c r="G99" s="185">
        <v>18256930</v>
      </c>
      <c r="H99" s="519">
        <v>796</v>
      </c>
      <c r="I99" s="541">
        <f t="shared" si="9"/>
        <v>22935.841708542714</v>
      </c>
      <c r="J99" s="185">
        <v>56879994.020000003</v>
      </c>
      <c r="K99" s="519">
        <v>796</v>
      </c>
      <c r="L99" s="188">
        <f t="shared" si="10"/>
        <v>71457.278919598</v>
      </c>
      <c r="M99" s="185">
        <v>943257.68</v>
      </c>
      <c r="N99" s="189">
        <v>1671763</v>
      </c>
      <c r="O99" s="519">
        <v>796</v>
      </c>
      <c r="P99" s="188">
        <f t="shared" si="11"/>
        <v>3285.2018592964828</v>
      </c>
      <c r="Q99" s="185">
        <v>35352648.32</v>
      </c>
      <c r="R99" s="521">
        <v>57</v>
      </c>
      <c r="S99" s="187">
        <f t="shared" si="12"/>
        <v>620221.9003508772</v>
      </c>
      <c r="T99" s="573" t="s">
        <v>226</v>
      </c>
    </row>
    <row r="100" spans="1:20" ht="15" customHeight="1" x14ac:dyDescent="0.25">
      <c r="A100" s="329">
        <v>17</v>
      </c>
      <c r="B100" s="316">
        <v>61340</v>
      </c>
      <c r="C100" s="248" t="s">
        <v>187</v>
      </c>
      <c r="D100" s="185">
        <v>31473142.82</v>
      </c>
      <c r="E100" s="189">
        <v>14234290</v>
      </c>
      <c r="F100" s="541">
        <f t="shared" si="8"/>
        <v>0.4522678297940631</v>
      </c>
      <c r="G100" s="185">
        <v>24588290</v>
      </c>
      <c r="H100" s="519">
        <v>1529</v>
      </c>
      <c r="I100" s="541">
        <f t="shared" si="9"/>
        <v>16081.288423806409</v>
      </c>
      <c r="J100" s="185">
        <v>85103752.159999996</v>
      </c>
      <c r="K100" s="519">
        <v>1529</v>
      </c>
      <c r="L100" s="188">
        <f t="shared" si="10"/>
        <v>55659.746344015693</v>
      </c>
      <c r="M100" s="185">
        <v>931912</v>
      </c>
      <c r="N100" s="189">
        <v>3398786</v>
      </c>
      <c r="O100" s="519">
        <v>1529</v>
      </c>
      <c r="P100" s="188">
        <f t="shared" si="11"/>
        <v>2832.3727926749511</v>
      </c>
      <c r="Q100" s="185">
        <v>53458210.18</v>
      </c>
      <c r="R100" s="521">
        <v>76</v>
      </c>
      <c r="S100" s="187">
        <f t="shared" si="12"/>
        <v>703397.50236842106</v>
      </c>
      <c r="T100" s="573" t="s">
        <v>216</v>
      </c>
    </row>
    <row r="101" spans="1:20" ht="15" customHeight="1" x14ac:dyDescent="0.25">
      <c r="A101" s="329">
        <v>18</v>
      </c>
      <c r="B101" s="316">
        <v>61390</v>
      </c>
      <c r="C101" s="248" t="s">
        <v>188</v>
      </c>
      <c r="D101" s="185">
        <v>24410123.690000001</v>
      </c>
      <c r="E101" s="189">
        <v>14587670</v>
      </c>
      <c r="F101" s="541">
        <f t="shared" si="8"/>
        <v>0.59760737738400205</v>
      </c>
      <c r="G101" s="185">
        <v>20427403.780000001</v>
      </c>
      <c r="H101" s="519">
        <v>1048</v>
      </c>
      <c r="I101" s="541">
        <f t="shared" si="9"/>
        <v>19491.797500000001</v>
      </c>
      <c r="J101" s="185">
        <v>58681020.43</v>
      </c>
      <c r="K101" s="519">
        <v>1048</v>
      </c>
      <c r="L101" s="188">
        <f t="shared" si="10"/>
        <v>55993.340104961833</v>
      </c>
      <c r="M101" s="185">
        <v>553427</v>
      </c>
      <c r="N101" s="189">
        <v>2332177</v>
      </c>
      <c r="O101" s="519">
        <v>1048</v>
      </c>
      <c r="P101" s="188">
        <f t="shared" si="11"/>
        <v>2753.43893129771</v>
      </c>
      <c r="Q101" s="185">
        <v>35160242</v>
      </c>
      <c r="R101" s="521">
        <v>70</v>
      </c>
      <c r="S101" s="187">
        <f t="shared" si="12"/>
        <v>502289.17142857146</v>
      </c>
      <c r="T101" s="573" t="s">
        <v>227</v>
      </c>
    </row>
    <row r="102" spans="1:20" ht="15" customHeight="1" x14ac:dyDescent="0.25">
      <c r="A102" s="329">
        <v>19</v>
      </c>
      <c r="B102" s="316">
        <v>61410</v>
      </c>
      <c r="C102" s="248" t="s">
        <v>189</v>
      </c>
      <c r="D102" s="185">
        <v>33280624.449999999</v>
      </c>
      <c r="E102" s="189">
        <v>17787620</v>
      </c>
      <c r="F102" s="541">
        <f t="shared" si="8"/>
        <v>0.53447374542877601</v>
      </c>
      <c r="G102" s="185">
        <v>26959661.420000002</v>
      </c>
      <c r="H102" s="519">
        <v>1054</v>
      </c>
      <c r="I102" s="541">
        <f t="shared" si="9"/>
        <v>25578.42639468691</v>
      </c>
      <c r="J102" s="185">
        <v>64556153.969999999</v>
      </c>
      <c r="K102" s="519">
        <v>1054</v>
      </c>
      <c r="L102" s="188">
        <f t="shared" si="10"/>
        <v>61248.722931688804</v>
      </c>
      <c r="M102" s="185">
        <v>945439.68</v>
      </c>
      <c r="N102" s="189">
        <v>2358027.7400000002</v>
      </c>
      <c r="O102" s="519">
        <v>1054</v>
      </c>
      <c r="P102" s="188">
        <f t="shared" si="11"/>
        <v>3134.2195635673629</v>
      </c>
      <c r="Q102" s="185">
        <v>38479956.229999997</v>
      </c>
      <c r="R102" s="521">
        <v>55</v>
      </c>
      <c r="S102" s="187">
        <f t="shared" si="12"/>
        <v>699635.56781818171</v>
      </c>
      <c r="T102" s="573" t="s">
        <v>220</v>
      </c>
    </row>
    <row r="103" spans="1:20" ht="15" customHeight="1" x14ac:dyDescent="0.25">
      <c r="A103" s="329">
        <v>20</v>
      </c>
      <c r="B103" s="316">
        <v>61430</v>
      </c>
      <c r="C103" s="248" t="s">
        <v>82</v>
      </c>
      <c r="D103" s="185">
        <v>101938480</v>
      </c>
      <c r="E103" s="189">
        <v>66531170</v>
      </c>
      <c r="F103" s="541">
        <f t="shared" si="8"/>
        <v>0.65266001611952618</v>
      </c>
      <c r="G103" s="185">
        <v>49202340</v>
      </c>
      <c r="H103" s="519">
        <v>2610</v>
      </c>
      <c r="I103" s="541">
        <f t="shared" si="9"/>
        <v>18851.471264367818</v>
      </c>
      <c r="J103" s="185">
        <v>178563716.62</v>
      </c>
      <c r="K103" s="519">
        <v>2610</v>
      </c>
      <c r="L103" s="188">
        <f t="shared" si="10"/>
        <v>68415.21709578544</v>
      </c>
      <c r="M103" s="185">
        <v>11876945.77</v>
      </c>
      <c r="N103" s="189">
        <v>7127844.0999999996</v>
      </c>
      <c r="O103" s="519">
        <v>2610</v>
      </c>
      <c r="P103" s="188">
        <f t="shared" si="11"/>
        <v>7281.5286858237541</v>
      </c>
      <c r="Q103" s="185">
        <v>111551753.79000001</v>
      </c>
      <c r="R103" s="521">
        <v>161</v>
      </c>
      <c r="S103" s="187">
        <f t="shared" si="12"/>
        <v>692868.03596273297</v>
      </c>
      <c r="T103" s="573" t="s">
        <v>224</v>
      </c>
    </row>
    <row r="104" spans="1:20" ht="15" customHeight="1" x14ac:dyDescent="0.25">
      <c r="A104" s="329">
        <v>21</v>
      </c>
      <c r="B104" s="316">
        <v>61440</v>
      </c>
      <c r="C104" s="248" t="s">
        <v>190</v>
      </c>
      <c r="D104" s="185">
        <v>35259638.07</v>
      </c>
      <c r="E104" s="189">
        <v>24169570</v>
      </c>
      <c r="F104" s="541">
        <f t="shared" si="8"/>
        <v>0.68547413765327969</v>
      </c>
      <c r="G104" s="185">
        <v>84286930</v>
      </c>
      <c r="H104" s="519">
        <v>2794</v>
      </c>
      <c r="I104" s="541">
        <f t="shared" si="9"/>
        <v>30167.118826055834</v>
      </c>
      <c r="J104" s="185">
        <v>134014512.90000001</v>
      </c>
      <c r="K104" s="519">
        <v>2794</v>
      </c>
      <c r="L104" s="188">
        <f t="shared" si="10"/>
        <v>47965.108410880457</v>
      </c>
      <c r="M104" s="185">
        <v>1853227</v>
      </c>
      <c r="N104" s="189">
        <v>7511084</v>
      </c>
      <c r="O104" s="519">
        <v>2794</v>
      </c>
      <c r="P104" s="188">
        <f t="shared" si="11"/>
        <v>3351.5787401574803</v>
      </c>
      <c r="Q104" s="185">
        <v>84674163.829999998</v>
      </c>
      <c r="R104" s="521">
        <v>124</v>
      </c>
      <c r="S104" s="187">
        <f t="shared" si="12"/>
        <v>682856.15991935483</v>
      </c>
      <c r="T104" s="573" t="s">
        <v>210</v>
      </c>
    </row>
    <row r="105" spans="1:20" ht="15" customHeight="1" x14ac:dyDescent="0.25">
      <c r="A105" s="329">
        <v>22</v>
      </c>
      <c r="B105" s="316">
        <v>61450</v>
      </c>
      <c r="C105" s="248" t="s">
        <v>83</v>
      </c>
      <c r="D105" s="185">
        <v>44635808.770000003</v>
      </c>
      <c r="E105" s="189">
        <v>30151580</v>
      </c>
      <c r="F105" s="541">
        <f t="shared" si="8"/>
        <v>0.67550204266187863</v>
      </c>
      <c r="G105" s="185">
        <v>40720750</v>
      </c>
      <c r="H105" s="519">
        <v>1968</v>
      </c>
      <c r="I105" s="541">
        <f t="shared" si="9"/>
        <v>20691.438008130081</v>
      </c>
      <c r="J105" s="185">
        <v>100264079.73999999</v>
      </c>
      <c r="K105" s="519">
        <v>1968</v>
      </c>
      <c r="L105" s="188">
        <f t="shared" si="10"/>
        <v>50947.194989837393</v>
      </c>
      <c r="M105" s="185">
        <v>1557447.2</v>
      </c>
      <c r="N105" s="189">
        <v>5252486</v>
      </c>
      <c r="O105" s="519">
        <v>1968</v>
      </c>
      <c r="P105" s="188">
        <f t="shared" si="11"/>
        <v>3460.3319105691057</v>
      </c>
      <c r="Q105" s="185">
        <v>62976723.649999999</v>
      </c>
      <c r="R105" s="521">
        <v>108</v>
      </c>
      <c r="S105" s="187">
        <f t="shared" si="12"/>
        <v>583117.81157407409</v>
      </c>
      <c r="T105" s="573" t="s">
        <v>224</v>
      </c>
    </row>
    <row r="106" spans="1:20" ht="15" customHeight="1" x14ac:dyDescent="0.25">
      <c r="A106" s="329">
        <v>23</v>
      </c>
      <c r="B106" s="316">
        <v>61470</v>
      </c>
      <c r="C106" s="248" t="s">
        <v>236</v>
      </c>
      <c r="D106" s="185">
        <v>46488906.719999999</v>
      </c>
      <c r="E106" s="189">
        <v>31766260</v>
      </c>
      <c r="F106" s="541">
        <f t="shared" si="8"/>
        <v>0.68330838992033838</v>
      </c>
      <c r="G106" s="185">
        <v>27059230</v>
      </c>
      <c r="H106" s="519">
        <v>1356</v>
      </c>
      <c r="I106" s="541">
        <f t="shared" si="9"/>
        <v>19955.184365781712</v>
      </c>
      <c r="J106" s="185">
        <v>78133123.340000004</v>
      </c>
      <c r="K106" s="519">
        <v>1356</v>
      </c>
      <c r="L106" s="188">
        <f t="shared" si="10"/>
        <v>57620.297448377583</v>
      </c>
      <c r="M106" s="185">
        <v>909467.2</v>
      </c>
      <c r="N106" s="189">
        <v>3395483.8</v>
      </c>
      <c r="O106" s="519">
        <v>1356</v>
      </c>
      <c r="P106" s="188">
        <f t="shared" si="11"/>
        <v>3174.7426253687318</v>
      </c>
      <c r="Q106" s="185">
        <v>46605693.210000001</v>
      </c>
      <c r="R106" s="521">
        <v>86</v>
      </c>
      <c r="S106" s="187">
        <f t="shared" si="12"/>
        <v>541926.66523255815</v>
      </c>
      <c r="T106" s="573" t="s">
        <v>216</v>
      </c>
    </row>
    <row r="107" spans="1:20" ht="15" customHeight="1" x14ac:dyDescent="0.25">
      <c r="A107" s="329">
        <v>24</v>
      </c>
      <c r="B107" s="316">
        <v>61490</v>
      </c>
      <c r="C107" s="248" t="s">
        <v>84</v>
      </c>
      <c r="D107" s="185">
        <v>39216418.560000002</v>
      </c>
      <c r="E107" s="189">
        <v>26743340</v>
      </c>
      <c r="F107" s="541">
        <f t="shared" si="8"/>
        <v>0.68194243589795056</v>
      </c>
      <c r="G107" s="185">
        <v>64689510</v>
      </c>
      <c r="H107" s="519">
        <v>2837</v>
      </c>
      <c r="I107" s="541">
        <f t="shared" si="9"/>
        <v>22802.083186464577</v>
      </c>
      <c r="J107" s="185">
        <v>135761527.91999999</v>
      </c>
      <c r="K107" s="519">
        <v>2837</v>
      </c>
      <c r="L107" s="188">
        <f t="shared" si="10"/>
        <v>47853.904800845958</v>
      </c>
      <c r="M107" s="185">
        <v>2055187.08</v>
      </c>
      <c r="N107" s="189">
        <v>6544802.4800000004</v>
      </c>
      <c r="O107" s="519">
        <v>2837</v>
      </c>
      <c r="P107" s="188">
        <f t="shared" si="11"/>
        <v>3031.3674867818117</v>
      </c>
      <c r="Q107" s="185">
        <v>84696847</v>
      </c>
      <c r="R107" s="521">
        <v>150</v>
      </c>
      <c r="S107" s="187">
        <f t="shared" si="12"/>
        <v>564645.64666666661</v>
      </c>
      <c r="T107" s="573" t="s">
        <v>224</v>
      </c>
    </row>
    <row r="108" spans="1:20" ht="15" customHeight="1" x14ac:dyDescent="0.25">
      <c r="A108" s="329">
        <v>25</v>
      </c>
      <c r="B108" s="316">
        <v>61500</v>
      </c>
      <c r="C108" s="248" t="s">
        <v>85</v>
      </c>
      <c r="D108" s="185">
        <v>447396481.42000002</v>
      </c>
      <c r="E108" s="189">
        <v>394587170</v>
      </c>
      <c r="F108" s="541">
        <f t="shared" si="8"/>
        <v>0.88196306047739226</v>
      </c>
      <c r="G108" s="185">
        <v>63144840</v>
      </c>
      <c r="H108" s="519">
        <v>3123</v>
      </c>
      <c r="I108" s="541">
        <f t="shared" si="9"/>
        <v>20219.289145052833</v>
      </c>
      <c r="J108" s="185">
        <v>137960201.24000001</v>
      </c>
      <c r="K108" s="519">
        <v>3123</v>
      </c>
      <c r="L108" s="188">
        <f t="shared" si="10"/>
        <v>44175.536740313801</v>
      </c>
      <c r="M108" s="185">
        <v>1604889</v>
      </c>
      <c r="N108" s="189">
        <v>6870917</v>
      </c>
      <c r="O108" s="519">
        <v>3123</v>
      </c>
      <c r="P108" s="188">
        <f t="shared" si="11"/>
        <v>2713.9948767211017</v>
      </c>
      <c r="Q108" s="185">
        <v>85372362.530000001</v>
      </c>
      <c r="R108" s="521">
        <v>142</v>
      </c>
      <c r="S108" s="187">
        <f t="shared" si="12"/>
        <v>601213.8206338028</v>
      </c>
      <c r="T108" s="573" t="s">
        <v>224</v>
      </c>
    </row>
    <row r="109" spans="1:20" ht="15" customHeight="1" x14ac:dyDescent="0.25">
      <c r="A109" s="329">
        <v>26</v>
      </c>
      <c r="B109" s="316">
        <v>61510</v>
      </c>
      <c r="C109" s="248" t="s">
        <v>28</v>
      </c>
      <c r="D109" s="185">
        <v>672416658.10000002</v>
      </c>
      <c r="E109" s="189">
        <v>604147740</v>
      </c>
      <c r="F109" s="541">
        <f t="shared" si="8"/>
        <v>0.89847229797533179</v>
      </c>
      <c r="G109" s="185">
        <v>57090990</v>
      </c>
      <c r="H109" s="519">
        <v>1807</v>
      </c>
      <c r="I109" s="541">
        <f t="shared" si="9"/>
        <v>31594.349750968457</v>
      </c>
      <c r="J109" s="185">
        <v>112790145.84</v>
      </c>
      <c r="K109" s="519">
        <v>1807</v>
      </c>
      <c r="L109" s="188">
        <f t="shared" si="10"/>
        <v>62418.453702268955</v>
      </c>
      <c r="M109" s="185">
        <v>1406164</v>
      </c>
      <c r="N109" s="189">
        <v>4279575</v>
      </c>
      <c r="O109" s="519">
        <v>1807</v>
      </c>
      <c r="P109" s="188">
        <f t="shared" si="11"/>
        <v>3146.5074709463197</v>
      </c>
      <c r="Q109" s="185">
        <v>67645134.489999995</v>
      </c>
      <c r="R109" s="521">
        <v>107</v>
      </c>
      <c r="S109" s="187">
        <f t="shared" si="12"/>
        <v>632197.51859813079</v>
      </c>
      <c r="T109" s="573" t="s">
        <v>216</v>
      </c>
    </row>
    <row r="110" spans="1:20" ht="15" customHeight="1" x14ac:dyDescent="0.25">
      <c r="A110" s="329">
        <v>27</v>
      </c>
      <c r="B110" s="316">
        <v>61520</v>
      </c>
      <c r="C110" s="248" t="s">
        <v>113</v>
      </c>
      <c r="D110" s="185">
        <v>848794560.45000005</v>
      </c>
      <c r="E110" s="189">
        <v>725612670</v>
      </c>
      <c r="F110" s="541">
        <f t="shared" si="8"/>
        <v>0.85487431683740589</v>
      </c>
      <c r="G110" s="185">
        <v>76044910</v>
      </c>
      <c r="H110" s="519">
        <v>2326</v>
      </c>
      <c r="I110" s="541">
        <f t="shared" si="9"/>
        <v>32693.426483233019</v>
      </c>
      <c r="J110" s="185">
        <v>150828918.81999999</v>
      </c>
      <c r="K110" s="519">
        <v>2326</v>
      </c>
      <c r="L110" s="188">
        <f t="shared" si="10"/>
        <v>64844.763035253651</v>
      </c>
      <c r="M110" s="185">
        <v>5366514.4000000004</v>
      </c>
      <c r="N110" s="189">
        <v>6367459.9900000002</v>
      </c>
      <c r="O110" s="519">
        <v>2326</v>
      </c>
      <c r="P110" s="188">
        <f t="shared" si="11"/>
        <v>5044.7009415305247</v>
      </c>
      <c r="Q110" s="185">
        <v>90984091.540000007</v>
      </c>
      <c r="R110" s="521">
        <v>136</v>
      </c>
      <c r="S110" s="187">
        <f t="shared" si="12"/>
        <v>669000.67308823531</v>
      </c>
      <c r="T110" s="573" t="s">
        <v>216</v>
      </c>
    </row>
    <row r="111" spans="1:20" ht="15" customHeight="1" x14ac:dyDescent="0.25">
      <c r="A111" s="329">
        <v>28</v>
      </c>
      <c r="B111" s="316">
        <v>61540</v>
      </c>
      <c r="C111" s="248" t="s">
        <v>191</v>
      </c>
      <c r="D111" s="185">
        <v>901731510</v>
      </c>
      <c r="E111" s="189">
        <v>862839940</v>
      </c>
      <c r="F111" s="541">
        <f>E111/D111</f>
        <v>0.95687012201669652</v>
      </c>
      <c r="G111" s="185">
        <v>99589670</v>
      </c>
      <c r="H111" s="519">
        <v>1946</v>
      </c>
      <c r="I111" s="541">
        <f>G111/H111</f>
        <v>51176.603288797531</v>
      </c>
      <c r="J111" s="185">
        <v>143364937.28</v>
      </c>
      <c r="K111" s="519">
        <v>1946</v>
      </c>
      <c r="L111" s="188">
        <f>J111/K111</f>
        <v>73671.601891058584</v>
      </c>
      <c r="M111" s="185">
        <v>22636387.460000001</v>
      </c>
      <c r="N111" s="189">
        <v>4302220.8</v>
      </c>
      <c r="O111" s="519">
        <v>1946</v>
      </c>
      <c r="P111" s="188">
        <f>(N111+M111)/O111</f>
        <v>13843.066937307298</v>
      </c>
      <c r="Q111" s="185">
        <v>78010205.239999995</v>
      </c>
      <c r="R111" s="521">
        <v>128</v>
      </c>
      <c r="S111" s="187">
        <f>Q111/R111</f>
        <v>609454.72843749996</v>
      </c>
      <c r="T111" s="587" t="s">
        <v>210</v>
      </c>
    </row>
    <row r="112" spans="1:20" ht="15" customHeight="1" x14ac:dyDescent="0.25">
      <c r="A112" s="333">
        <v>29</v>
      </c>
      <c r="B112" s="156">
        <v>61560</v>
      </c>
      <c r="C112" s="248" t="s">
        <v>192</v>
      </c>
      <c r="D112" s="588">
        <v>1082099420</v>
      </c>
      <c r="E112" s="589">
        <v>1070776609</v>
      </c>
      <c r="F112" s="555">
        <f t="shared" si="8"/>
        <v>0.98953625628964847</v>
      </c>
      <c r="G112" s="588">
        <v>63022550</v>
      </c>
      <c r="H112" s="519">
        <v>3576</v>
      </c>
      <c r="I112" s="555">
        <f t="shared" si="9"/>
        <v>17623.755592841164</v>
      </c>
      <c r="J112" s="588">
        <v>125977980.81</v>
      </c>
      <c r="K112" s="519">
        <v>3576</v>
      </c>
      <c r="L112" s="556">
        <f t="shared" si="10"/>
        <v>35228.741837248323</v>
      </c>
      <c r="M112" s="588">
        <v>1661041</v>
      </c>
      <c r="N112" s="589">
        <v>6193087</v>
      </c>
      <c r="O112" s="519">
        <v>3576</v>
      </c>
      <c r="P112" s="556">
        <f t="shared" si="11"/>
        <v>2196.3445190156599</v>
      </c>
      <c r="Q112" s="588">
        <v>74897982</v>
      </c>
      <c r="R112" s="521">
        <v>187</v>
      </c>
      <c r="S112" s="557">
        <f t="shared" si="12"/>
        <v>400523.96791443852</v>
      </c>
      <c r="T112" s="586" t="s">
        <v>229</v>
      </c>
    </row>
    <row r="113" spans="1:20" ht="15" customHeight="1" thickBot="1" x14ac:dyDescent="0.3">
      <c r="A113" s="334">
        <v>30</v>
      </c>
      <c r="B113" s="157">
        <v>61570</v>
      </c>
      <c r="C113" s="248" t="s">
        <v>193</v>
      </c>
      <c r="D113" s="183">
        <v>949180103.33000004</v>
      </c>
      <c r="E113" s="249">
        <v>930196500</v>
      </c>
      <c r="F113" s="558">
        <f t="shared" si="8"/>
        <v>0.97999999866895648</v>
      </c>
      <c r="G113" s="183">
        <v>31473510</v>
      </c>
      <c r="H113" s="524">
        <v>2340</v>
      </c>
      <c r="I113" s="558">
        <f>G113/H113</f>
        <v>13450.217948717949</v>
      </c>
      <c r="J113" s="183">
        <v>94637581.599999994</v>
      </c>
      <c r="K113" s="524">
        <v>2340</v>
      </c>
      <c r="L113" s="175">
        <f>J113/K113</f>
        <v>40443.410940170936</v>
      </c>
      <c r="M113" s="183">
        <v>1491117</v>
      </c>
      <c r="N113" s="249">
        <v>3205533</v>
      </c>
      <c r="O113" s="524">
        <v>2340</v>
      </c>
      <c r="P113" s="175">
        <f>(N113+M113)/O113</f>
        <v>2007.1153846153845</v>
      </c>
      <c r="Q113" s="183">
        <v>53067548.210000001</v>
      </c>
      <c r="R113" s="528">
        <v>120</v>
      </c>
      <c r="S113" s="175">
        <f>Q113/R113</f>
        <v>442229.56841666665</v>
      </c>
      <c r="T113" s="573" t="s">
        <v>213</v>
      </c>
    </row>
    <row r="114" spans="1:20" ht="15" customHeight="1" thickBot="1" x14ac:dyDescent="0.3">
      <c r="A114" s="320"/>
      <c r="B114" s="308"/>
      <c r="C114" s="539" t="s">
        <v>29</v>
      </c>
      <c r="D114" s="309">
        <f>SUM(D115:D123)</f>
        <v>2381769549.3900003</v>
      </c>
      <c r="E114" s="310">
        <f>SUM(E115:E123)</f>
        <v>1878492612.1700001</v>
      </c>
      <c r="F114" s="313"/>
      <c r="G114" s="309">
        <f>SUM(G115:G123)</f>
        <v>394496684.42000002</v>
      </c>
      <c r="H114" s="321">
        <f>SUM(H115:H123)</f>
        <v>12567</v>
      </c>
      <c r="I114" s="313"/>
      <c r="J114" s="309">
        <f>SUM(J115:J123)</f>
        <v>988069092.83999991</v>
      </c>
      <c r="K114" s="321">
        <f>SUM(K115:K123)</f>
        <v>12567</v>
      </c>
      <c r="L114" s="314"/>
      <c r="M114" s="309">
        <f>SUM(M115:M123)</f>
        <v>78754713.549999997</v>
      </c>
      <c r="N114" s="310">
        <f>SUM(N115:N123)</f>
        <v>33341147.109999999</v>
      </c>
      <c r="O114" s="321">
        <f>SUM(O115:O123)</f>
        <v>12567</v>
      </c>
      <c r="P114" s="314"/>
      <c r="Q114" s="309">
        <f>SUM(Q115:Q123)</f>
        <v>556235027.77999997</v>
      </c>
      <c r="R114" s="335">
        <f>SUM(R115:R123)</f>
        <v>815</v>
      </c>
      <c r="S114" s="314"/>
      <c r="T114" s="540"/>
    </row>
    <row r="115" spans="1:20" ht="15" customHeight="1" x14ac:dyDescent="0.25">
      <c r="A115" s="315">
        <v>1</v>
      </c>
      <c r="B115" s="324">
        <v>70020</v>
      </c>
      <c r="C115" s="559" t="s">
        <v>64</v>
      </c>
      <c r="D115" s="245">
        <v>30014381.010000002</v>
      </c>
      <c r="E115" s="246">
        <v>18935180.93</v>
      </c>
      <c r="F115" s="549">
        <f t="shared" si="8"/>
        <v>0.63087027927350214</v>
      </c>
      <c r="G115" s="245">
        <v>32865600.920000002</v>
      </c>
      <c r="H115" s="525">
        <v>1165</v>
      </c>
      <c r="I115" s="549">
        <f t="shared" si="9"/>
        <v>28210.816240343349</v>
      </c>
      <c r="J115" s="245">
        <v>73445669.390000001</v>
      </c>
      <c r="K115" s="525">
        <v>1165</v>
      </c>
      <c r="L115" s="550">
        <f t="shared" si="10"/>
        <v>63043.493038626613</v>
      </c>
      <c r="M115" s="245">
        <v>697660.76</v>
      </c>
      <c r="N115" s="246">
        <v>4460611.3899999997</v>
      </c>
      <c r="O115" s="525">
        <v>1165</v>
      </c>
      <c r="P115" s="550">
        <f t="shared" si="11"/>
        <v>4427.7014163090125</v>
      </c>
      <c r="Q115" s="245">
        <v>48554368</v>
      </c>
      <c r="R115" s="526">
        <v>67</v>
      </c>
      <c r="S115" s="551">
        <f t="shared" si="12"/>
        <v>724692.05970149254</v>
      </c>
      <c r="T115" s="573" t="s">
        <v>217</v>
      </c>
    </row>
    <row r="116" spans="1:20" ht="15" customHeight="1" x14ac:dyDescent="0.25">
      <c r="A116" s="315">
        <v>2</v>
      </c>
      <c r="B116" s="316">
        <v>70110</v>
      </c>
      <c r="C116" s="560" t="s">
        <v>66</v>
      </c>
      <c r="D116" s="185">
        <v>44137785.329999998</v>
      </c>
      <c r="E116" s="189">
        <v>31827800</v>
      </c>
      <c r="F116" s="541">
        <f>E116/D116</f>
        <v>0.7211009741888198</v>
      </c>
      <c r="G116" s="185">
        <v>48088960.850000001</v>
      </c>
      <c r="H116" s="519">
        <v>973</v>
      </c>
      <c r="I116" s="541">
        <f>G116/H116</f>
        <v>49423.392446043166</v>
      </c>
      <c r="J116" s="185">
        <v>64037642.170000002</v>
      </c>
      <c r="K116" s="519">
        <v>973</v>
      </c>
      <c r="L116" s="188">
        <f>J116/K116</f>
        <v>65814.637379239473</v>
      </c>
      <c r="M116" s="185">
        <v>721501.15</v>
      </c>
      <c r="N116" s="189">
        <v>1958491.01</v>
      </c>
      <c r="O116" s="519">
        <v>973</v>
      </c>
      <c r="P116" s="188">
        <f>(N116+M116)/O116</f>
        <v>2754.3598766700925</v>
      </c>
      <c r="Q116" s="185">
        <v>39655786.490000002</v>
      </c>
      <c r="R116" s="521">
        <v>71</v>
      </c>
      <c r="S116" s="187">
        <f>Q116/R116</f>
        <v>558532.20408450707</v>
      </c>
      <c r="T116" s="573" t="s">
        <v>218</v>
      </c>
    </row>
    <row r="117" spans="1:20" ht="15" customHeight="1" x14ac:dyDescent="0.25">
      <c r="A117" s="317">
        <v>3</v>
      </c>
      <c r="B117" s="316">
        <v>70021</v>
      </c>
      <c r="C117" s="560" t="s">
        <v>65</v>
      </c>
      <c r="D117" s="185">
        <v>18547969.510000002</v>
      </c>
      <c r="E117" s="189">
        <v>4279431.24</v>
      </c>
      <c r="F117" s="541">
        <f t="shared" si="8"/>
        <v>0.23072235684303752</v>
      </c>
      <c r="G117" s="185">
        <v>25685878.510000002</v>
      </c>
      <c r="H117" s="519">
        <v>831</v>
      </c>
      <c r="I117" s="541">
        <f t="shared" si="9"/>
        <v>30909.601095066188</v>
      </c>
      <c r="J117" s="185">
        <v>62516958.979999997</v>
      </c>
      <c r="K117" s="519">
        <v>831</v>
      </c>
      <c r="L117" s="188">
        <f t="shared" si="10"/>
        <v>75230.997569193743</v>
      </c>
      <c r="M117" s="185">
        <v>826427.77</v>
      </c>
      <c r="N117" s="189">
        <v>2918408.08</v>
      </c>
      <c r="O117" s="519">
        <v>831</v>
      </c>
      <c r="P117" s="188">
        <f t="shared" si="11"/>
        <v>4506.4209987966306</v>
      </c>
      <c r="Q117" s="185">
        <v>40485406.130000003</v>
      </c>
      <c r="R117" s="521">
        <v>53</v>
      </c>
      <c r="S117" s="187">
        <f t="shared" si="12"/>
        <v>763875.58735849056</v>
      </c>
      <c r="T117" s="573" t="s">
        <v>224</v>
      </c>
    </row>
    <row r="118" spans="1:20" ht="15" customHeight="1" x14ac:dyDescent="0.25">
      <c r="A118" s="317">
        <v>4</v>
      </c>
      <c r="B118" s="316">
        <v>70040</v>
      </c>
      <c r="C118" s="560" t="s">
        <v>26</v>
      </c>
      <c r="D118" s="185">
        <v>31126416.350000001</v>
      </c>
      <c r="E118" s="189">
        <v>11801870</v>
      </c>
      <c r="F118" s="541">
        <f t="shared" si="8"/>
        <v>0.37915929245738561</v>
      </c>
      <c r="G118" s="185">
        <v>22146041.969999999</v>
      </c>
      <c r="H118" s="519">
        <v>766</v>
      </c>
      <c r="I118" s="541">
        <f t="shared" si="9"/>
        <v>28911.281945169711</v>
      </c>
      <c r="J118" s="185">
        <v>45302233.799999997</v>
      </c>
      <c r="K118" s="519">
        <v>766</v>
      </c>
      <c r="L118" s="188">
        <f t="shared" si="10"/>
        <v>59141.297389033942</v>
      </c>
      <c r="M118" s="185">
        <v>588057.23</v>
      </c>
      <c r="N118" s="189">
        <v>1453931.48</v>
      </c>
      <c r="O118" s="519">
        <v>766</v>
      </c>
      <c r="P118" s="188">
        <f t="shared" si="11"/>
        <v>2665.7816057441255</v>
      </c>
      <c r="Q118" s="185">
        <v>25694739.559999999</v>
      </c>
      <c r="R118" s="521">
        <v>59</v>
      </c>
      <c r="S118" s="187">
        <f t="shared" si="12"/>
        <v>435504.06033898302</v>
      </c>
      <c r="T118" s="573" t="s">
        <v>219</v>
      </c>
    </row>
    <row r="119" spans="1:20" ht="15" customHeight="1" x14ac:dyDescent="0.25">
      <c r="A119" s="317">
        <v>5</v>
      </c>
      <c r="B119" s="316">
        <v>70100</v>
      </c>
      <c r="C119" s="560" t="s">
        <v>205</v>
      </c>
      <c r="D119" s="185">
        <v>32914211.190000001</v>
      </c>
      <c r="E119" s="189">
        <v>11130220</v>
      </c>
      <c r="F119" s="541">
        <f t="shared" si="8"/>
        <v>0.3381584913504348</v>
      </c>
      <c r="G119" s="185">
        <v>31740692.170000002</v>
      </c>
      <c r="H119" s="519">
        <v>999</v>
      </c>
      <c r="I119" s="541">
        <f t="shared" si="9"/>
        <v>31772.464634634638</v>
      </c>
      <c r="J119" s="185">
        <v>67275311.849999994</v>
      </c>
      <c r="K119" s="519">
        <v>999</v>
      </c>
      <c r="L119" s="188">
        <f t="shared" si="10"/>
        <v>67342.654504504491</v>
      </c>
      <c r="M119" s="185">
        <v>545523.87</v>
      </c>
      <c r="N119" s="189">
        <v>3500761.29</v>
      </c>
      <c r="O119" s="519">
        <v>999</v>
      </c>
      <c r="P119" s="188">
        <f t="shared" si="11"/>
        <v>4050.3354954954957</v>
      </c>
      <c r="Q119" s="185">
        <v>41828467.159999996</v>
      </c>
      <c r="R119" s="521">
        <v>70</v>
      </c>
      <c r="S119" s="187">
        <f t="shared" si="12"/>
        <v>597549.53085714276</v>
      </c>
      <c r="T119" s="573" t="s">
        <v>219</v>
      </c>
    </row>
    <row r="120" spans="1:20" ht="15" customHeight="1" x14ac:dyDescent="0.25">
      <c r="A120" s="317">
        <v>6</v>
      </c>
      <c r="B120" s="316">
        <v>70270</v>
      </c>
      <c r="C120" s="560" t="s">
        <v>239</v>
      </c>
      <c r="D120" s="185">
        <v>33432980.600000001</v>
      </c>
      <c r="E120" s="189">
        <v>19069990</v>
      </c>
      <c r="F120" s="541">
        <f t="shared" si="8"/>
        <v>0.57039455225837687</v>
      </c>
      <c r="G120" s="185">
        <v>17223690</v>
      </c>
      <c r="H120" s="519">
        <v>769</v>
      </c>
      <c r="I120" s="541">
        <f t="shared" si="9"/>
        <v>22397.516254876464</v>
      </c>
      <c r="J120" s="185">
        <v>52421386.07</v>
      </c>
      <c r="K120" s="519">
        <v>769</v>
      </c>
      <c r="L120" s="188">
        <f t="shared" si="10"/>
        <v>68168.252366710018</v>
      </c>
      <c r="M120" s="185">
        <v>482104.74</v>
      </c>
      <c r="N120" s="189">
        <v>2111259.9</v>
      </c>
      <c r="O120" s="519">
        <v>769</v>
      </c>
      <c r="P120" s="188">
        <f t="shared" si="11"/>
        <v>3372.3857477243168</v>
      </c>
      <c r="Q120" s="185">
        <v>31880361.23</v>
      </c>
      <c r="R120" s="521">
        <v>51</v>
      </c>
      <c r="S120" s="187">
        <f t="shared" si="12"/>
        <v>625105.12215686275</v>
      </c>
      <c r="T120" s="573" t="s">
        <v>222</v>
      </c>
    </row>
    <row r="121" spans="1:20" ht="15" customHeight="1" x14ac:dyDescent="0.25">
      <c r="A121" s="317">
        <v>7</v>
      </c>
      <c r="B121" s="316">
        <v>70510</v>
      </c>
      <c r="C121" s="560" t="s">
        <v>8</v>
      </c>
      <c r="D121" s="185">
        <v>16963380</v>
      </c>
      <c r="E121" s="189">
        <v>2664570</v>
      </c>
      <c r="F121" s="541">
        <f>E121/D121</f>
        <v>0.15707777577346024</v>
      </c>
      <c r="G121" s="185">
        <v>14089870</v>
      </c>
      <c r="H121" s="520">
        <v>399</v>
      </c>
      <c r="I121" s="541">
        <f>G121/H121</f>
        <v>35312.95739348371</v>
      </c>
      <c r="J121" s="185">
        <v>39389238.520000003</v>
      </c>
      <c r="K121" s="520">
        <v>399</v>
      </c>
      <c r="L121" s="188">
        <f>J121/K121</f>
        <v>98719.896040100255</v>
      </c>
      <c r="M121" s="185">
        <v>385427.22</v>
      </c>
      <c r="N121" s="189">
        <v>1020369.63</v>
      </c>
      <c r="O121" s="520">
        <v>399</v>
      </c>
      <c r="P121" s="188">
        <f>(N121+M121)/O121</f>
        <v>3523.3003759398498</v>
      </c>
      <c r="Q121" s="185">
        <v>25014573.59</v>
      </c>
      <c r="R121" s="522">
        <v>35</v>
      </c>
      <c r="S121" s="187">
        <f>Q121/R121</f>
        <v>714702.10257142852</v>
      </c>
      <c r="T121" s="573" t="s">
        <v>220</v>
      </c>
    </row>
    <row r="122" spans="1:20" ht="15" customHeight="1" x14ac:dyDescent="0.25">
      <c r="A122" s="317">
        <v>8</v>
      </c>
      <c r="B122" s="316">
        <v>10880</v>
      </c>
      <c r="C122" s="560" t="s">
        <v>130</v>
      </c>
      <c r="D122" s="185">
        <v>1347402575.4000001</v>
      </c>
      <c r="E122" s="189">
        <v>1020464480</v>
      </c>
      <c r="F122" s="541">
        <f>E122/D122</f>
        <v>0.75735678306615761</v>
      </c>
      <c r="G122" s="185">
        <v>114267370</v>
      </c>
      <c r="H122" s="519">
        <v>3823</v>
      </c>
      <c r="I122" s="541">
        <f>G122/H122</f>
        <v>29889.450693172901</v>
      </c>
      <c r="J122" s="185">
        <v>473218633.50999999</v>
      </c>
      <c r="K122" s="519">
        <v>3823</v>
      </c>
      <c r="L122" s="188">
        <f>J122/K122</f>
        <v>123782.01242741302</v>
      </c>
      <c r="M122" s="185">
        <v>72305527.620000005</v>
      </c>
      <c r="N122" s="189">
        <v>11351041.289999999</v>
      </c>
      <c r="O122" s="519">
        <v>3823</v>
      </c>
      <c r="P122" s="188">
        <f>(N122+M122)/O122</f>
        <v>21882.440206643994</v>
      </c>
      <c r="Q122" s="185">
        <v>241522223.46000001</v>
      </c>
      <c r="R122" s="521">
        <v>289</v>
      </c>
      <c r="S122" s="187">
        <f>Q122/R122</f>
        <v>835717.03619377164</v>
      </c>
      <c r="T122" s="573" t="s">
        <v>224</v>
      </c>
    </row>
    <row r="123" spans="1:20" ht="15" customHeight="1" thickBot="1" x14ac:dyDescent="0.3">
      <c r="A123" s="336">
        <v>9</v>
      </c>
      <c r="B123" s="153">
        <v>10890</v>
      </c>
      <c r="C123" s="561" t="s">
        <v>209</v>
      </c>
      <c r="D123" s="588">
        <v>827229850</v>
      </c>
      <c r="E123" s="589">
        <v>758319070</v>
      </c>
      <c r="F123" s="555">
        <f>E123/D123</f>
        <v>0.91669693737478164</v>
      </c>
      <c r="G123" s="588">
        <v>88388580</v>
      </c>
      <c r="H123" s="523">
        <v>2842</v>
      </c>
      <c r="I123" s="555">
        <f>G123/H123</f>
        <v>31100.837438423645</v>
      </c>
      <c r="J123" s="588">
        <v>110462018.55</v>
      </c>
      <c r="K123" s="523">
        <v>2842</v>
      </c>
      <c r="L123" s="556">
        <f>J123/K123</f>
        <v>38867.705330752993</v>
      </c>
      <c r="M123" s="588">
        <v>2202483.19</v>
      </c>
      <c r="N123" s="589">
        <v>4566273.04</v>
      </c>
      <c r="O123" s="523">
        <v>2842</v>
      </c>
      <c r="P123" s="556">
        <f>(N123+M123)/O123</f>
        <v>2381.6876249120342</v>
      </c>
      <c r="Q123" s="588">
        <v>61599102.159999996</v>
      </c>
      <c r="R123" s="529">
        <v>120</v>
      </c>
      <c r="S123" s="557">
        <f>Q123/R123</f>
        <v>513325.8513333333</v>
      </c>
      <c r="T123" s="591" t="s">
        <v>219</v>
      </c>
    </row>
    <row r="124" spans="1:20" ht="15" customHeight="1" thickBot="1" x14ac:dyDescent="0.3">
      <c r="A124" s="337">
        <f>A15+A28+A46+A67+A82+A113+A123</f>
        <v>111</v>
      </c>
      <c r="B124" s="338"/>
      <c r="C124" s="570" t="s">
        <v>87</v>
      </c>
      <c r="D124" s="562"/>
      <c r="E124" s="563"/>
      <c r="F124" s="564">
        <f>AVERAGE(F6:F123)</f>
        <v>0.50341346766864925</v>
      </c>
      <c r="G124" s="562"/>
      <c r="H124" s="565"/>
      <c r="I124" s="564">
        <f>AVERAGE(I6:I123)</f>
        <v>26542.774786555696</v>
      </c>
      <c r="J124" s="566"/>
      <c r="K124" s="567"/>
      <c r="L124" s="568">
        <f>AVERAGE(L6:L123)</f>
        <v>69981.095894664249</v>
      </c>
      <c r="M124" s="309"/>
      <c r="N124" s="310"/>
      <c r="O124" s="567"/>
      <c r="P124" s="568">
        <f>AVERAGE(P6:P123)</f>
        <v>4749.3771343444805</v>
      </c>
      <c r="Q124" s="309"/>
      <c r="R124" s="567"/>
      <c r="S124" s="569">
        <f>AVERAGE(S6:S123)</f>
        <v>645960.94449073565</v>
      </c>
      <c r="T124" s="540"/>
    </row>
    <row r="125" spans="1:20" x14ac:dyDescent="0.25">
      <c r="A125" s="1"/>
      <c r="B125" s="1"/>
    </row>
  </sheetData>
  <mergeCells count="1">
    <mergeCell ref="D3:E3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7" style="161" customWidth="1"/>
    <col min="5" max="5" width="16.7109375" style="161" customWidth="1"/>
    <col min="6" max="6" width="12.7109375" style="161" customWidth="1"/>
    <col min="7" max="16384" width="9.140625" style="161"/>
  </cols>
  <sheetData>
    <row r="1" spans="1:6" ht="15.75" x14ac:dyDescent="0.25">
      <c r="B1" s="118" t="s">
        <v>77</v>
      </c>
    </row>
    <row r="2" spans="1:6" x14ac:dyDescent="0.25">
      <c r="C2" s="119" t="s">
        <v>206</v>
      </c>
    </row>
    <row r="3" spans="1:6" ht="18" customHeight="1" thickBot="1" x14ac:dyDescent="0.3">
      <c r="B3" s="53"/>
      <c r="C3" s="53"/>
      <c r="D3" s="49"/>
      <c r="E3" s="49"/>
      <c r="F3" s="49"/>
    </row>
    <row r="4" spans="1:6" ht="89.25" customHeight="1" thickBot="1" x14ac:dyDescent="0.3">
      <c r="A4" s="2" t="s">
        <v>30</v>
      </c>
      <c r="B4" s="3" t="s">
        <v>36</v>
      </c>
      <c r="C4" s="4" t="s">
        <v>35</v>
      </c>
      <c r="D4" s="2" t="s">
        <v>243</v>
      </c>
      <c r="E4" s="3" t="s">
        <v>31</v>
      </c>
      <c r="F4" s="409" t="s">
        <v>90</v>
      </c>
    </row>
    <row r="5" spans="1:6" ht="15" customHeight="1" x14ac:dyDescent="0.25">
      <c r="A5" s="405">
        <v>1</v>
      </c>
      <c r="B5" s="244">
        <v>61560</v>
      </c>
      <c r="C5" s="415" t="s">
        <v>192</v>
      </c>
      <c r="D5" s="245">
        <v>1082099420</v>
      </c>
      <c r="E5" s="246">
        <v>1070776609</v>
      </c>
      <c r="F5" s="222">
        <v>0.98953625628964847</v>
      </c>
    </row>
    <row r="6" spans="1:6" ht="15" customHeight="1" x14ac:dyDescent="0.25">
      <c r="A6" s="406">
        <v>2</v>
      </c>
      <c r="B6" s="184">
        <v>61570</v>
      </c>
      <c r="C6" s="248" t="s">
        <v>193</v>
      </c>
      <c r="D6" s="185">
        <v>949180103.33000004</v>
      </c>
      <c r="E6" s="189">
        <v>930196500</v>
      </c>
      <c r="F6" s="188">
        <v>0.97999999866895648</v>
      </c>
    </row>
    <row r="7" spans="1:6" ht="15" customHeight="1" x14ac:dyDescent="0.25">
      <c r="A7" s="406">
        <v>3</v>
      </c>
      <c r="B7" s="184">
        <v>51580</v>
      </c>
      <c r="C7" s="248" t="s">
        <v>208</v>
      </c>
      <c r="D7" s="185">
        <v>1217939970</v>
      </c>
      <c r="E7" s="189">
        <v>1171141540</v>
      </c>
      <c r="F7" s="188">
        <v>0.96157574991154937</v>
      </c>
    </row>
    <row r="8" spans="1:6" ht="15" customHeight="1" x14ac:dyDescent="0.25">
      <c r="A8" s="406">
        <v>4</v>
      </c>
      <c r="B8" s="184">
        <v>61540</v>
      </c>
      <c r="C8" s="248" t="s">
        <v>191</v>
      </c>
      <c r="D8" s="185">
        <v>901731510</v>
      </c>
      <c r="E8" s="189">
        <v>862839940</v>
      </c>
      <c r="F8" s="188">
        <v>0.95687012201669652</v>
      </c>
    </row>
    <row r="9" spans="1:6" ht="15" customHeight="1" x14ac:dyDescent="0.25">
      <c r="A9" s="406">
        <v>5</v>
      </c>
      <c r="B9" s="408">
        <v>10890</v>
      </c>
      <c r="C9" s="416" t="s">
        <v>209</v>
      </c>
      <c r="D9" s="414">
        <v>827229850</v>
      </c>
      <c r="E9" s="407">
        <v>758319070</v>
      </c>
      <c r="F9" s="410">
        <v>0.91669693737478164</v>
      </c>
    </row>
    <row r="10" spans="1:6" ht="15" customHeight="1" x14ac:dyDescent="0.25">
      <c r="A10" s="406">
        <v>6</v>
      </c>
      <c r="B10" s="184">
        <v>61510</v>
      </c>
      <c r="C10" s="248" t="s">
        <v>28</v>
      </c>
      <c r="D10" s="185">
        <v>672416658.10000002</v>
      </c>
      <c r="E10" s="189">
        <v>604147740</v>
      </c>
      <c r="F10" s="188">
        <v>0.89847229797533179</v>
      </c>
    </row>
    <row r="11" spans="1:6" ht="15" customHeight="1" x14ac:dyDescent="0.25">
      <c r="A11" s="406">
        <v>7</v>
      </c>
      <c r="B11" s="184">
        <v>61500</v>
      </c>
      <c r="C11" s="248" t="s">
        <v>85</v>
      </c>
      <c r="D11" s="185">
        <v>447396481.42000002</v>
      </c>
      <c r="E11" s="189">
        <v>394587170</v>
      </c>
      <c r="F11" s="188">
        <v>0.88196306047739226</v>
      </c>
    </row>
    <row r="12" spans="1:6" ht="15" customHeight="1" x14ac:dyDescent="0.25">
      <c r="A12" s="406">
        <v>8</v>
      </c>
      <c r="B12" s="184">
        <v>10090</v>
      </c>
      <c r="C12" s="248" t="s">
        <v>44</v>
      </c>
      <c r="D12" s="185">
        <v>211670344.22999999</v>
      </c>
      <c r="E12" s="189">
        <v>182423270.94999999</v>
      </c>
      <c r="F12" s="188">
        <v>0.86182725130252413</v>
      </c>
    </row>
    <row r="13" spans="1:6" ht="15" customHeight="1" x14ac:dyDescent="0.25">
      <c r="A13" s="406">
        <v>9</v>
      </c>
      <c r="B13" s="184">
        <v>61520</v>
      </c>
      <c r="C13" s="248" t="s">
        <v>113</v>
      </c>
      <c r="D13" s="185">
        <v>848794560.45000005</v>
      </c>
      <c r="E13" s="189">
        <v>725612670</v>
      </c>
      <c r="F13" s="188">
        <v>0.85487431683740589</v>
      </c>
    </row>
    <row r="14" spans="1:6" ht="15" customHeight="1" x14ac:dyDescent="0.25">
      <c r="A14" s="406">
        <v>10</v>
      </c>
      <c r="B14" s="184">
        <v>50230</v>
      </c>
      <c r="C14" s="248" t="s">
        <v>60</v>
      </c>
      <c r="D14" s="185">
        <v>33901190.780000001</v>
      </c>
      <c r="E14" s="189">
        <v>28442245.129999999</v>
      </c>
      <c r="F14" s="188">
        <v>0.83897481107889271</v>
      </c>
    </row>
    <row r="15" spans="1:6" ht="15" customHeight="1" x14ac:dyDescent="0.25">
      <c r="A15" s="406">
        <v>11</v>
      </c>
      <c r="B15" s="184">
        <v>60240</v>
      </c>
      <c r="C15" s="248" t="s">
        <v>182</v>
      </c>
      <c r="D15" s="185">
        <v>112897229.12</v>
      </c>
      <c r="E15" s="189">
        <v>87550040</v>
      </c>
      <c r="F15" s="188">
        <v>0.77548440012590447</v>
      </c>
    </row>
    <row r="16" spans="1:6" ht="15" customHeight="1" x14ac:dyDescent="0.25">
      <c r="A16" s="406">
        <v>12</v>
      </c>
      <c r="B16" s="184">
        <v>10880</v>
      </c>
      <c r="C16" s="248" t="s">
        <v>130</v>
      </c>
      <c r="D16" s="185">
        <v>1347402575.4000001</v>
      </c>
      <c r="E16" s="189">
        <v>1020464480</v>
      </c>
      <c r="F16" s="188">
        <v>0.75735678306615761</v>
      </c>
    </row>
    <row r="17" spans="1:6" ht="15" customHeight="1" x14ac:dyDescent="0.25">
      <c r="A17" s="406">
        <v>13</v>
      </c>
      <c r="B17" s="184">
        <v>60180</v>
      </c>
      <c r="C17" s="248" t="s">
        <v>202</v>
      </c>
      <c r="D17" s="185">
        <v>109356440</v>
      </c>
      <c r="E17" s="189">
        <v>82596490</v>
      </c>
      <c r="F17" s="188">
        <v>0.75529607584153247</v>
      </c>
    </row>
    <row r="18" spans="1:6" ht="15" customHeight="1" x14ac:dyDescent="0.25">
      <c r="A18" s="406">
        <v>14</v>
      </c>
      <c r="B18" s="184">
        <v>70110</v>
      </c>
      <c r="C18" s="248" t="s">
        <v>66</v>
      </c>
      <c r="D18" s="185">
        <v>44137785.329999998</v>
      </c>
      <c r="E18" s="189">
        <v>31827800</v>
      </c>
      <c r="F18" s="188">
        <v>0.7211009741888198</v>
      </c>
    </row>
    <row r="19" spans="1:6" ht="15" customHeight="1" x14ac:dyDescent="0.25">
      <c r="A19" s="406">
        <v>15</v>
      </c>
      <c r="B19" s="184">
        <v>40410</v>
      </c>
      <c r="C19" s="248" t="s">
        <v>59</v>
      </c>
      <c r="D19" s="185">
        <v>184303484.50999999</v>
      </c>
      <c r="E19" s="189">
        <v>131289990</v>
      </c>
      <c r="F19" s="188">
        <v>0.71235761140954679</v>
      </c>
    </row>
    <row r="20" spans="1:6" ht="15" customHeight="1" x14ac:dyDescent="0.25">
      <c r="A20" s="406">
        <v>16</v>
      </c>
      <c r="B20" s="408">
        <v>61440</v>
      </c>
      <c r="C20" s="416" t="s">
        <v>190</v>
      </c>
      <c r="D20" s="414">
        <v>35259638.07</v>
      </c>
      <c r="E20" s="407">
        <v>24169570</v>
      </c>
      <c r="F20" s="410">
        <v>0.68547413765327969</v>
      </c>
    </row>
    <row r="21" spans="1:6" ht="15" customHeight="1" x14ac:dyDescent="0.25">
      <c r="A21" s="406">
        <v>17</v>
      </c>
      <c r="B21" s="184">
        <v>61470</v>
      </c>
      <c r="C21" s="248" t="s">
        <v>236</v>
      </c>
      <c r="D21" s="185">
        <v>46488906.719999999</v>
      </c>
      <c r="E21" s="189">
        <v>31766260</v>
      </c>
      <c r="F21" s="188">
        <v>0.68330838992033838</v>
      </c>
    </row>
    <row r="22" spans="1:6" ht="15" customHeight="1" x14ac:dyDescent="0.25">
      <c r="A22" s="406">
        <v>18</v>
      </c>
      <c r="B22" s="184">
        <v>61490</v>
      </c>
      <c r="C22" s="248" t="s">
        <v>84</v>
      </c>
      <c r="D22" s="185">
        <v>39216418.560000002</v>
      </c>
      <c r="E22" s="189">
        <v>26743340</v>
      </c>
      <c r="F22" s="188">
        <v>0.68194243589795056</v>
      </c>
    </row>
    <row r="23" spans="1:6" ht="15" customHeight="1" x14ac:dyDescent="0.25">
      <c r="A23" s="406">
        <v>19</v>
      </c>
      <c r="B23" s="184">
        <v>20060</v>
      </c>
      <c r="C23" s="248" t="s">
        <v>54</v>
      </c>
      <c r="D23" s="185">
        <v>179678020.84999999</v>
      </c>
      <c r="E23" s="189">
        <v>121778844.81</v>
      </c>
      <c r="F23" s="188">
        <v>0.67776149934144825</v>
      </c>
    </row>
    <row r="24" spans="1:6" ht="15" customHeight="1" x14ac:dyDescent="0.25">
      <c r="A24" s="406">
        <v>20</v>
      </c>
      <c r="B24" s="184">
        <v>61450</v>
      </c>
      <c r="C24" s="248" t="s">
        <v>83</v>
      </c>
      <c r="D24" s="185">
        <v>44635808.770000003</v>
      </c>
      <c r="E24" s="189">
        <v>30151580</v>
      </c>
      <c r="F24" s="188">
        <v>0.67550204266187863</v>
      </c>
    </row>
    <row r="25" spans="1:6" ht="15" customHeight="1" x14ac:dyDescent="0.25">
      <c r="A25" s="406">
        <v>21</v>
      </c>
      <c r="B25" s="184">
        <v>30460</v>
      </c>
      <c r="C25" s="248" t="s">
        <v>51</v>
      </c>
      <c r="D25" s="185">
        <v>53550710</v>
      </c>
      <c r="E25" s="189">
        <v>35993370</v>
      </c>
      <c r="F25" s="188">
        <v>0.67213618642964768</v>
      </c>
    </row>
    <row r="26" spans="1:6" ht="15" customHeight="1" x14ac:dyDescent="0.25">
      <c r="A26" s="406">
        <v>22</v>
      </c>
      <c r="B26" s="184">
        <v>10002</v>
      </c>
      <c r="C26" s="248" t="s">
        <v>160</v>
      </c>
      <c r="D26" s="185">
        <v>59140190</v>
      </c>
      <c r="E26" s="189">
        <v>39642046.689999998</v>
      </c>
      <c r="F26" s="188">
        <v>0.67030638031430057</v>
      </c>
    </row>
    <row r="27" spans="1:6" ht="15" customHeight="1" x14ac:dyDescent="0.25">
      <c r="A27" s="406">
        <v>23</v>
      </c>
      <c r="B27" s="184">
        <v>60910</v>
      </c>
      <c r="C27" s="248" t="s">
        <v>233</v>
      </c>
      <c r="D27" s="185">
        <v>35943952.390000001</v>
      </c>
      <c r="E27" s="189">
        <v>23976970</v>
      </c>
      <c r="F27" s="188">
        <v>0.66706548405819321</v>
      </c>
    </row>
    <row r="28" spans="1:6" ht="15" customHeight="1" x14ac:dyDescent="0.25">
      <c r="A28" s="406">
        <v>24</v>
      </c>
      <c r="B28" s="184">
        <v>61210</v>
      </c>
      <c r="C28" s="248" t="s">
        <v>186</v>
      </c>
      <c r="D28" s="185">
        <v>53514356.149999999</v>
      </c>
      <c r="E28" s="189">
        <v>35101460</v>
      </c>
      <c r="F28" s="188">
        <v>0.65592604537016375</v>
      </c>
    </row>
    <row r="29" spans="1:6" ht="15" customHeight="1" x14ac:dyDescent="0.25">
      <c r="A29" s="406">
        <v>25</v>
      </c>
      <c r="B29" s="184">
        <v>61430</v>
      </c>
      <c r="C29" s="248" t="s">
        <v>82</v>
      </c>
      <c r="D29" s="185">
        <v>101938480</v>
      </c>
      <c r="E29" s="189">
        <v>66531170</v>
      </c>
      <c r="F29" s="188">
        <v>0.65266001611952618</v>
      </c>
    </row>
    <row r="30" spans="1:6" ht="15" customHeight="1" x14ac:dyDescent="0.25">
      <c r="A30" s="406">
        <v>26</v>
      </c>
      <c r="B30" s="184">
        <v>31480</v>
      </c>
      <c r="C30" s="248" t="s">
        <v>53</v>
      </c>
      <c r="D30" s="185">
        <v>100185658.12</v>
      </c>
      <c r="E30" s="189">
        <v>64028260</v>
      </c>
      <c r="F30" s="188">
        <v>0.63909606625839066</v>
      </c>
    </row>
    <row r="31" spans="1:6" ht="15" customHeight="1" x14ac:dyDescent="0.25">
      <c r="A31" s="406">
        <v>27</v>
      </c>
      <c r="B31" s="184">
        <v>40011</v>
      </c>
      <c r="C31" s="248" t="s">
        <v>56</v>
      </c>
      <c r="D31" s="185">
        <v>78691520</v>
      </c>
      <c r="E31" s="189">
        <v>49849500</v>
      </c>
      <c r="F31" s="188">
        <v>0.63347994802997831</v>
      </c>
    </row>
    <row r="32" spans="1:6" ht="15" customHeight="1" x14ac:dyDescent="0.25">
      <c r="A32" s="406">
        <v>28</v>
      </c>
      <c r="B32" s="184">
        <v>61150</v>
      </c>
      <c r="C32" s="248" t="s">
        <v>185</v>
      </c>
      <c r="D32" s="185">
        <v>30733640</v>
      </c>
      <c r="E32" s="189">
        <v>19389060</v>
      </c>
      <c r="F32" s="188">
        <v>0.63087418216651203</v>
      </c>
    </row>
    <row r="33" spans="1:6" ht="15" customHeight="1" x14ac:dyDescent="0.25">
      <c r="A33" s="406">
        <v>29</v>
      </c>
      <c r="B33" s="184">
        <v>70020</v>
      </c>
      <c r="C33" s="248" t="s">
        <v>64</v>
      </c>
      <c r="D33" s="185">
        <v>30014381.010000002</v>
      </c>
      <c r="E33" s="189">
        <v>18935180.93</v>
      </c>
      <c r="F33" s="188">
        <v>0.63087027927350214</v>
      </c>
    </row>
    <row r="34" spans="1:6" ht="15" customHeight="1" x14ac:dyDescent="0.25">
      <c r="A34" s="406">
        <v>30</v>
      </c>
      <c r="B34" s="184">
        <v>40020</v>
      </c>
      <c r="C34" s="248" t="s">
        <v>169</v>
      </c>
      <c r="D34" s="185">
        <v>42609109.469999999</v>
      </c>
      <c r="E34" s="189">
        <v>26545580</v>
      </c>
      <c r="F34" s="188">
        <v>0.62300245957240841</v>
      </c>
    </row>
    <row r="35" spans="1:6" ht="15" customHeight="1" x14ac:dyDescent="0.25">
      <c r="A35" s="406">
        <v>31</v>
      </c>
      <c r="B35" s="184">
        <v>30480</v>
      </c>
      <c r="C35" s="248" t="s">
        <v>114</v>
      </c>
      <c r="D35" s="185">
        <v>54018179.82</v>
      </c>
      <c r="E35" s="189">
        <v>33459928.07</v>
      </c>
      <c r="F35" s="188">
        <v>0.61941976167089596</v>
      </c>
    </row>
    <row r="36" spans="1:6" ht="15" customHeight="1" x14ac:dyDescent="0.25">
      <c r="A36" s="406">
        <v>32</v>
      </c>
      <c r="B36" s="184">
        <v>10003</v>
      </c>
      <c r="C36" s="248" t="s">
        <v>42</v>
      </c>
      <c r="D36" s="185">
        <v>37483450</v>
      </c>
      <c r="E36" s="189">
        <v>22441631.699999999</v>
      </c>
      <c r="F36" s="188">
        <v>0.59870774168332952</v>
      </c>
    </row>
    <row r="37" spans="1:6" ht="15" customHeight="1" x14ac:dyDescent="0.25">
      <c r="A37" s="406">
        <v>33</v>
      </c>
      <c r="B37" s="184">
        <v>30440</v>
      </c>
      <c r="C37" s="248" t="s">
        <v>7</v>
      </c>
      <c r="D37" s="185">
        <v>55459011.530000001</v>
      </c>
      <c r="E37" s="189">
        <v>33202610</v>
      </c>
      <c r="F37" s="188">
        <v>0.59868737440513842</v>
      </c>
    </row>
    <row r="38" spans="1:6" ht="15" customHeight="1" x14ac:dyDescent="0.25">
      <c r="A38" s="406">
        <v>34</v>
      </c>
      <c r="B38" s="184">
        <v>61390</v>
      </c>
      <c r="C38" s="248" t="s">
        <v>188</v>
      </c>
      <c r="D38" s="185">
        <v>24410123.690000001</v>
      </c>
      <c r="E38" s="189">
        <v>14587670</v>
      </c>
      <c r="F38" s="188">
        <v>0.59760737738400205</v>
      </c>
    </row>
    <row r="39" spans="1:6" ht="15" customHeight="1" x14ac:dyDescent="0.25">
      <c r="A39" s="406">
        <v>35</v>
      </c>
      <c r="B39" s="184">
        <v>30890</v>
      </c>
      <c r="C39" s="248" t="s">
        <v>167</v>
      </c>
      <c r="D39" s="185">
        <v>43654744.030000001</v>
      </c>
      <c r="E39" s="189">
        <v>25962900</v>
      </c>
      <c r="F39" s="188">
        <v>0.59473261330218818</v>
      </c>
    </row>
    <row r="40" spans="1:6" ht="15" customHeight="1" x14ac:dyDescent="0.25">
      <c r="A40" s="406">
        <v>36</v>
      </c>
      <c r="B40" s="184">
        <v>60850</v>
      </c>
      <c r="C40" s="248" t="s">
        <v>183</v>
      </c>
      <c r="D40" s="185">
        <v>29598706.609999999</v>
      </c>
      <c r="E40" s="189">
        <v>17589210</v>
      </c>
      <c r="F40" s="188">
        <v>0.59425603394634274</v>
      </c>
    </row>
    <row r="41" spans="1:6" ht="15" customHeight="1" x14ac:dyDescent="0.25">
      <c r="A41" s="406">
        <v>37</v>
      </c>
      <c r="B41" s="184">
        <v>60001</v>
      </c>
      <c r="C41" s="248" t="s">
        <v>204</v>
      </c>
      <c r="D41" s="185">
        <v>27419141.550000001</v>
      </c>
      <c r="E41" s="189">
        <v>16175670</v>
      </c>
      <c r="F41" s="188">
        <v>0.58994078901058811</v>
      </c>
    </row>
    <row r="42" spans="1:6" ht="15" customHeight="1" x14ac:dyDescent="0.25">
      <c r="A42" s="406">
        <v>38</v>
      </c>
      <c r="B42" s="184">
        <v>50040</v>
      </c>
      <c r="C42" s="248" t="s">
        <v>63</v>
      </c>
      <c r="D42" s="185">
        <v>31888867.190000001</v>
      </c>
      <c r="E42" s="189">
        <v>18629020.440000001</v>
      </c>
      <c r="F42" s="188">
        <v>0.58418570747605159</v>
      </c>
    </row>
    <row r="43" spans="1:6" ht="15" customHeight="1" x14ac:dyDescent="0.25">
      <c r="A43" s="406">
        <v>39</v>
      </c>
      <c r="B43" s="184">
        <v>61290</v>
      </c>
      <c r="C43" s="248" t="s">
        <v>237</v>
      </c>
      <c r="D43" s="185">
        <v>26409300.43</v>
      </c>
      <c r="E43" s="189">
        <v>15246610.83</v>
      </c>
      <c r="F43" s="188">
        <v>0.57731975409240333</v>
      </c>
    </row>
    <row r="44" spans="1:6" ht="15" customHeight="1" x14ac:dyDescent="0.25">
      <c r="A44" s="406">
        <v>40</v>
      </c>
      <c r="B44" s="184">
        <v>60070</v>
      </c>
      <c r="C44" s="248" t="s">
        <v>181</v>
      </c>
      <c r="D44" s="185">
        <v>22732949.640000001</v>
      </c>
      <c r="E44" s="189">
        <v>13038870</v>
      </c>
      <c r="F44" s="188">
        <v>0.57356701204569249</v>
      </c>
    </row>
    <row r="45" spans="1:6" ht="15" customHeight="1" x14ac:dyDescent="0.25">
      <c r="A45" s="406">
        <v>41</v>
      </c>
      <c r="B45" s="184">
        <v>70270</v>
      </c>
      <c r="C45" s="248" t="s">
        <v>239</v>
      </c>
      <c r="D45" s="185">
        <v>33432980.600000001</v>
      </c>
      <c r="E45" s="189">
        <v>19069990</v>
      </c>
      <c r="F45" s="188">
        <v>0.57039455225837687</v>
      </c>
    </row>
    <row r="46" spans="1:6" ht="15" customHeight="1" x14ac:dyDescent="0.25">
      <c r="A46" s="406">
        <v>42</v>
      </c>
      <c r="B46" s="184">
        <v>10004</v>
      </c>
      <c r="C46" s="248" t="s">
        <v>43</v>
      </c>
      <c r="D46" s="185">
        <v>36146350</v>
      </c>
      <c r="E46" s="189">
        <v>20467530</v>
      </c>
      <c r="F46" s="188">
        <v>0.56624057477449319</v>
      </c>
    </row>
    <row r="47" spans="1:6" ht="15" customHeight="1" x14ac:dyDescent="0.25">
      <c r="A47" s="406">
        <v>43</v>
      </c>
      <c r="B47" s="184">
        <v>21020</v>
      </c>
      <c r="C47" s="248" t="s">
        <v>49</v>
      </c>
      <c r="D47" s="185">
        <v>63440520</v>
      </c>
      <c r="E47" s="189">
        <v>35911038.780000001</v>
      </c>
      <c r="F47" s="188">
        <v>0.56605839264873614</v>
      </c>
    </row>
    <row r="48" spans="1:6" ht="15" customHeight="1" x14ac:dyDescent="0.25">
      <c r="A48" s="406">
        <v>44</v>
      </c>
      <c r="B48" s="184">
        <v>21350</v>
      </c>
      <c r="C48" s="248" t="s">
        <v>197</v>
      </c>
      <c r="D48" s="185">
        <v>42391170</v>
      </c>
      <c r="E48" s="189">
        <v>23606690</v>
      </c>
      <c r="F48" s="188">
        <v>0.55687752897596365</v>
      </c>
    </row>
    <row r="49" spans="1:6" ht="15" customHeight="1" x14ac:dyDescent="0.25">
      <c r="A49" s="406">
        <v>45</v>
      </c>
      <c r="B49" s="184">
        <v>10320</v>
      </c>
      <c r="C49" s="248" t="s">
        <v>41</v>
      </c>
      <c r="D49" s="185">
        <v>33548991.359999999</v>
      </c>
      <c r="E49" s="189">
        <v>18679610</v>
      </c>
      <c r="F49" s="188">
        <v>0.55678603864888299</v>
      </c>
    </row>
    <row r="50" spans="1:6" ht="15" customHeight="1" x14ac:dyDescent="0.25">
      <c r="A50" s="406">
        <v>46</v>
      </c>
      <c r="B50" s="184">
        <v>51370</v>
      </c>
      <c r="C50" s="248" t="s">
        <v>61</v>
      </c>
      <c r="D50" s="185">
        <v>31839008.579999998</v>
      </c>
      <c r="E50" s="189">
        <v>17610940</v>
      </c>
      <c r="F50" s="188">
        <v>0.55312463501336828</v>
      </c>
    </row>
    <row r="51" spans="1:6" ht="15" customHeight="1" x14ac:dyDescent="0.25">
      <c r="A51" s="406">
        <v>47</v>
      </c>
      <c r="B51" s="184">
        <v>10190</v>
      </c>
      <c r="C51" s="248" t="s">
        <v>162</v>
      </c>
      <c r="D51" s="185">
        <v>40139966.710000001</v>
      </c>
      <c r="E51" s="189">
        <v>22182050</v>
      </c>
      <c r="F51" s="187">
        <v>0.55261754849621791</v>
      </c>
    </row>
    <row r="52" spans="1:6" ht="15" customHeight="1" x14ac:dyDescent="0.25">
      <c r="A52" s="406">
        <v>48</v>
      </c>
      <c r="B52" s="184">
        <v>50780</v>
      </c>
      <c r="C52" s="248" t="s">
        <v>201</v>
      </c>
      <c r="D52" s="185">
        <v>41283016.869999997</v>
      </c>
      <c r="E52" s="189">
        <v>22564550</v>
      </c>
      <c r="F52" s="188">
        <v>0.54658190488005387</v>
      </c>
    </row>
    <row r="53" spans="1:6" ht="15" customHeight="1" x14ac:dyDescent="0.25">
      <c r="A53" s="406">
        <v>49</v>
      </c>
      <c r="B53" s="184">
        <v>50450</v>
      </c>
      <c r="C53" s="248" t="s">
        <v>177</v>
      </c>
      <c r="D53" s="185">
        <v>9369062.9700000007</v>
      </c>
      <c r="E53" s="189">
        <v>5028590</v>
      </c>
      <c r="F53" s="188">
        <v>0.53672283088518935</v>
      </c>
    </row>
    <row r="54" spans="1:6" ht="15" customHeight="1" x14ac:dyDescent="0.25">
      <c r="A54" s="406">
        <v>50</v>
      </c>
      <c r="B54" s="184">
        <v>61410</v>
      </c>
      <c r="C54" s="248" t="s">
        <v>189</v>
      </c>
      <c r="D54" s="185">
        <v>33280624.449999999</v>
      </c>
      <c r="E54" s="189">
        <v>17787620</v>
      </c>
      <c r="F54" s="188">
        <v>0.53447374542877601</v>
      </c>
    </row>
    <row r="55" spans="1:6" ht="15" customHeight="1" x14ac:dyDescent="0.25">
      <c r="A55" s="406">
        <v>51</v>
      </c>
      <c r="B55" s="184">
        <v>50003</v>
      </c>
      <c r="C55" s="248" t="s">
        <v>62</v>
      </c>
      <c r="D55" s="185">
        <v>54051742.460000001</v>
      </c>
      <c r="E55" s="189">
        <v>28755330.16</v>
      </c>
      <c r="F55" s="188">
        <v>0.53199635851295368</v>
      </c>
    </row>
    <row r="56" spans="1:6" ht="15" customHeight="1" x14ac:dyDescent="0.25">
      <c r="A56" s="406">
        <v>52</v>
      </c>
      <c r="B56" s="184">
        <v>30310</v>
      </c>
      <c r="C56" s="248" t="s">
        <v>6</v>
      </c>
      <c r="D56" s="185">
        <v>38352919.100000001</v>
      </c>
      <c r="E56" s="189">
        <v>20093570</v>
      </c>
      <c r="F56" s="188">
        <v>0.52391240279804407</v>
      </c>
    </row>
    <row r="57" spans="1:6" ht="15" customHeight="1" x14ac:dyDescent="0.25">
      <c r="A57" s="406">
        <v>53</v>
      </c>
      <c r="B57" s="184">
        <v>61080</v>
      </c>
      <c r="C57" s="248" t="s">
        <v>184</v>
      </c>
      <c r="D57" s="185">
        <v>24752360</v>
      </c>
      <c r="E57" s="189">
        <v>12847530</v>
      </c>
      <c r="F57" s="188">
        <v>0.51904262866247908</v>
      </c>
    </row>
    <row r="58" spans="1:6" ht="15" customHeight="1" x14ac:dyDescent="0.25">
      <c r="A58" s="406">
        <v>54</v>
      </c>
      <c r="B58" s="184">
        <v>60010</v>
      </c>
      <c r="C58" s="248" t="s">
        <v>179</v>
      </c>
      <c r="D58" s="185">
        <v>28143430</v>
      </c>
      <c r="E58" s="189">
        <v>14273030</v>
      </c>
      <c r="F58" s="188">
        <v>0.50715317926777226</v>
      </c>
    </row>
    <row r="59" spans="1:6" ht="15" customHeight="1" x14ac:dyDescent="0.25">
      <c r="A59" s="406">
        <v>55</v>
      </c>
      <c r="B59" s="184">
        <v>31000</v>
      </c>
      <c r="C59" s="248" t="s">
        <v>52</v>
      </c>
      <c r="D59" s="185">
        <v>41974060.640000001</v>
      </c>
      <c r="E59" s="189">
        <v>21160360</v>
      </c>
      <c r="F59" s="188">
        <v>0.5041294475053677</v>
      </c>
    </row>
    <row r="60" spans="1:6" ht="15" customHeight="1" x14ac:dyDescent="0.25">
      <c r="A60" s="406">
        <v>56</v>
      </c>
      <c r="B60" s="184">
        <v>40010</v>
      </c>
      <c r="C60" s="248" t="s">
        <v>55</v>
      </c>
      <c r="D60" s="185">
        <v>187873650</v>
      </c>
      <c r="E60" s="189">
        <v>91904120.780000001</v>
      </c>
      <c r="F60" s="188">
        <v>0.48918047198210074</v>
      </c>
    </row>
    <row r="61" spans="1:6" ht="15" customHeight="1" x14ac:dyDescent="0.25">
      <c r="A61" s="406">
        <v>57</v>
      </c>
      <c r="B61" s="184">
        <v>50170</v>
      </c>
      <c r="C61" s="248" t="s">
        <v>174</v>
      </c>
      <c r="D61" s="185">
        <v>11419298.26</v>
      </c>
      <c r="E61" s="189">
        <v>5579890</v>
      </c>
      <c r="F61" s="188">
        <v>0.48863685604442736</v>
      </c>
    </row>
    <row r="62" spans="1:6" ht="15" customHeight="1" x14ac:dyDescent="0.25">
      <c r="A62" s="406">
        <v>58</v>
      </c>
      <c r="B62" s="184">
        <v>30530</v>
      </c>
      <c r="C62" s="248" t="s">
        <v>166</v>
      </c>
      <c r="D62" s="185">
        <v>61078030</v>
      </c>
      <c r="E62" s="189">
        <v>29822780</v>
      </c>
      <c r="F62" s="188">
        <v>0.48827344300397379</v>
      </c>
    </row>
    <row r="63" spans="1:6" ht="15" customHeight="1" x14ac:dyDescent="0.25">
      <c r="A63" s="406">
        <v>59</v>
      </c>
      <c r="B63" s="184">
        <v>20460</v>
      </c>
      <c r="C63" s="248" t="s">
        <v>196</v>
      </c>
      <c r="D63" s="185">
        <v>35650900</v>
      </c>
      <c r="E63" s="189">
        <v>16975180</v>
      </c>
      <c r="F63" s="188">
        <v>0.47615011121738859</v>
      </c>
    </row>
    <row r="64" spans="1:6" ht="15" customHeight="1" x14ac:dyDescent="0.25">
      <c r="A64" s="406">
        <v>60</v>
      </c>
      <c r="B64" s="184">
        <v>50760</v>
      </c>
      <c r="C64" s="248" t="s">
        <v>178</v>
      </c>
      <c r="D64" s="185">
        <v>48482080</v>
      </c>
      <c r="E64" s="189">
        <v>23066980</v>
      </c>
      <c r="F64" s="188">
        <v>0.47578362974525845</v>
      </c>
    </row>
    <row r="65" spans="1:6" ht="15" customHeight="1" x14ac:dyDescent="0.25">
      <c r="A65" s="406">
        <v>61</v>
      </c>
      <c r="B65" s="184">
        <v>20040</v>
      </c>
      <c r="C65" s="248" t="s">
        <v>45</v>
      </c>
      <c r="D65" s="185">
        <v>37734930</v>
      </c>
      <c r="E65" s="189">
        <v>17924980</v>
      </c>
      <c r="F65" s="188">
        <v>0.47502353919829715</v>
      </c>
    </row>
    <row r="66" spans="1:6" ht="15" customHeight="1" x14ac:dyDescent="0.25">
      <c r="A66" s="406">
        <v>62</v>
      </c>
      <c r="B66" s="184">
        <v>30130</v>
      </c>
      <c r="C66" s="248" t="s">
        <v>1</v>
      </c>
      <c r="D66" s="185">
        <v>21488807.239999998</v>
      </c>
      <c r="E66" s="189">
        <v>10186350.699999999</v>
      </c>
      <c r="F66" s="188">
        <v>0.47403053069594198</v>
      </c>
    </row>
    <row r="67" spans="1:6" ht="15" customHeight="1" x14ac:dyDescent="0.25">
      <c r="A67" s="406">
        <v>63</v>
      </c>
      <c r="B67" s="184">
        <v>60980</v>
      </c>
      <c r="C67" s="248" t="s">
        <v>235</v>
      </c>
      <c r="D67" s="185">
        <v>15465688.949999999</v>
      </c>
      <c r="E67" s="189">
        <v>7314350</v>
      </c>
      <c r="F67" s="188">
        <v>0.47294045701080784</v>
      </c>
    </row>
    <row r="68" spans="1:6" ht="15" customHeight="1" x14ac:dyDescent="0.25">
      <c r="A68" s="406">
        <v>64</v>
      </c>
      <c r="B68" s="184">
        <v>20080</v>
      </c>
      <c r="C68" s="248" t="s">
        <v>163</v>
      </c>
      <c r="D68" s="185">
        <v>29819540</v>
      </c>
      <c r="E68" s="189">
        <v>13958720</v>
      </c>
      <c r="F68" s="188">
        <v>0.46810648319860065</v>
      </c>
    </row>
    <row r="69" spans="1:6" ht="15" customHeight="1" x14ac:dyDescent="0.25">
      <c r="A69" s="406">
        <v>65</v>
      </c>
      <c r="B69" s="184">
        <v>30640</v>
      </c>
      <c r="C69" s="248" t="s">
        <v>11</v>
      </c>
      <c r="D69" s="185">
        <v>18650013.079999998</v>
      </c>
      <c r="E69" s="189">
        <v>8667740</v>
      </c>
      <c r="F69" s="188">
        <v>0.46475785099020428</v>
      </c>
    </row>
    <row r="70" spans="1:6" ht="15" customHeight="1" x14ac:dyDescent="0.25">
      <c r="A70" s="406">
        <v>66</v>
      </c>
      <c r="B70" s="184">
        <v>40390</v>
      </c>
      <c r="C70" s="248" t="s">
        <v>18</v>
      </c>
      <c r="D70" s="185">
        <v>19410331.170000002</v>
      </c>
      <c r="E70" s="189">
        <v>8994800</v>
      </c>
      <c r="F70" s="188">
        <v>0.46340270659070881</v>
      </c>
    </row>
    <row r="71" spans="1:6" ht="15" customHeight="1" x14ac:dyDescent="0.25">
      <c r="A71" s="406">
        <v>67</v>
      </c>
      <c r="B71" s="184">
        <v>40133</v>
      </c>
      <c r="C71" s="248" t="s">
        <v>22</v>
      </c>
      <c r="D71" s="185">
        <v>48999240.399999999</v>
      </c>
      <c r="E71" s="189">
        <v>22662150.989999998</v>
      </c>
      <c r="F71" s="188">
        <v>0.46250004704154557</v>
      </c>
    </row>
    <row r="72" spans="1:6" ht="15" customHeight="1" x14ac:dyDescent="0.25">
      <c r="A72" s="406">
        <v>68</v>
      </c>
      <c r="B72" s="184">
        <v>30650</v>
      </c>
      <c r="C72" s="248" t="s">
        <v>200</v>
      </c>
      <c r="D72" s="185">
        <v>33527415.719999999</v>
      </c>
      <c r="E72" s="189">
        <v>15483940</v>
      </c>
      <c r="F72" s="188">
        <v>0.46182921252601694</v>
      </c>
    </row>
    <row r="73" spans="1:6" ht="15" customHeight="1" x14ac:dyDescent="0.25">
      <c r="A73" s="406">
        <v>69</v>
      </c>
      <c r="B73" s="184">
        <v>61340</v>
      </c>
      <c r="C73" s="248" t="s">
        <v>187</v>
      </c>
      <c r="D73" s="185">
        <v>31473142.82</v>
      </c>
      <c r="E73" s="189">
        <v>14234290</v>
      </c>
      <c r="F73" s="188">
        <v>0.4522678297940631</v>
      </c>
    </row>
    <row r="74" spans="1:6" ht="15" customHeight="1" x14ac:dyDescent="0.25">
      <c r="A74" s="406">
        <v>70</v>
      </c>
      <c r="B74" s="184">
        <v>30940</v>
      </c>
      <c r="C74" s="248" t="s">
        <v>3</v>
      </c>
      <c r="D74" s="185">
        <v>22104260</v>
      </c>
      <c r="E74" s="189">
        <v>9791360</v>
      </c>
      <c r="F74" s="188">
        <v>0.44296257825414648</v>
      </c>
    </row>
    <row r="75" spans="1:6" ht="15" customHeight="1" x14ac:dyDescent="0.25">
      <c r="A75" s="406">
        <v>71</v>
      </c>
      <c r="B75" s="184">
        <v>10120</v>
      </c>
      <c r="C75" s="248" t="s">
        <v>161</v>
      </c>
      <c r="D75" s="185">
        <v>30149660</v>
      </c>
      <c r="E75" s="189">
        <v>13307380</v>
      </c>
      <c r="F75" s="188">
        <v>0.44137744836923531</v>
      </c>
    </row>
    <row r="76" spans="1:6" ht="15" customHeight="1" x14ac:dyDescent="0.25">
      <c r="A76" s="406">
        <v>72</v>
      </c>
      <c r="B76" s="184">
        <v>40990</v>
      </c>
      <c r="C76" s="248" t="s">
        <v>21</v>
      </c>
      <c r="D76" s="185">
        <v>33525460</v>
      </c>
      <c r="E76" s="189">
        <v>14266300</v>
      </c>
      <c r="F76" s="188">
        <v>0.42553629390916636</v>
      </c>
    </row>
    <row r="77" spans="1:6" ht="15" customHeight="1" x14ac:dyDescent="0.25">
      <c r="A77" s="406">
        <v>73</v>
      </c>
      <c r="B77" s="184">
        <v>30030</v>
      </c>
      <c r="C77" s="248" t="s">
        <v>165</v>
      </c>
      <c r="D77" s="185">
        <v>24322470</v>
      </c>
      <c r="E77" s="189">
        <v>10168133.949999999</v>
      </c>
      <c r="F77" s="188">
        <v>0.41805515434904428</v>
      </c>
    </row>
    <row r="78" spans="1:6" ht="15" customHeight="1" x14ac:dyDescent="0.25">
      <c r="A78" s="406">
        <v>74</v>
      </c>
      <c r="B78" s="184">
        <v>40300</v>
      </c>
      <c r="C78" s="248" t="s">
        <v>16</v>
      </c>
      <c r="D78" s="185">
        <v>13687800.539999999</v>
      </c>
      <c r="E78" s="189">
        <v>5721810</v>
      </c>
      <c r="F78" s="188">
        <v>0.41802260219084114</v>
      </c>
    </row>
    <row r="79" spans="1:6" ht="15" customHeight="1" x14ac:dyDescent="0.25">
      <c r="A79" s="406">
        <v>75</v>
      </c>
      <c r="B79" s="184">
        <v>40031</v>
      </c>
      <c r="C79" s="248" t="s">
        <v>170</v>
      </c>
      <c r="D79" s="185">
        <v>8759990.1699999999</v>
      </c>
      <c r="E79" s="189">
        <v>3441150</v>
      </c>
      <c r="F79" s="188">
        <v>0.39282578327368145</v>
      </c>
    </row>
    <row r="80" spans="1:6" ht="15" customHeight="1" x14ac:dyDescent="0.25">
      <c r="A80" s="406">
        <v>76</v>
      </c>
      <c r="B80" s="184">
        <v>50340</v>
      </c>
      <c r="C80" s="248" t="s">
        <v>175</v>
      </c>
      <c r="D80" s="185">
        <v>11609076.33</v>
      </c>
      <c r="E80" s="189">
        <v>4492860</v>
      </c>
      <c r="F80" s="188">
        <v>0.38701270215526268</v>
      </c>
    </row>
    <row r="81" spans="1:6" ht="15" customHeight="1" x14ac:dyDescent="0.25">
      <c r="A81" s="406">
        <v>77</v>
      </c>
      <c r="B81" s="184">
        <v>60560</v>
      </c>
      <c r="C81" s="248" t="s">
        <v>9</v>
      </c>
      <c r="D81" s="185">
        <v>18349126.77</v>
      </c>
      <c r="E81" s="189">
        <v>7001093.2300000004</v>
      </c>
      <c r="F81" s="188">
        <v>0.38154912316843731</v>
      </c>
    </row>
    <row r="82" spans="1:6" ht="15" customHeight="1" x14ac:dyDescent="0.25">
      <c r="A82" s="406">
        <v>78</v>
      </c>
      <c r="B82" s="184">
        <v>70040</v>
      </c>
      <c r="C82" s="248" t="s">
        <v>26</v>
      </c>
      <c r="D82" s="185">
        <v>31126416.350000001</v>
      </c>
      <c r="E82" s="189">
        <v>11801870</v>
      </c>
      <c r="F82" s="188">
        <v>0.37915929245738561</v>
      </c>
    </row>
    <row r="83" spans="1:6" ht="15" customHeight="1" x14ac:dyDescent="0.25">
      <c r="A83" s="406">
        <v>79</v>
      </c>
      <c r="B83" s="184">
        <v>30790</v>
      </c>
      <c r="C83" s="248" t="s">
        <v>12</v>
      </c>
      <c r="D83" s="185">
        <v>14942802.859999999</v>
      </c>
      <c r="E83" s="189">
        <v>5660170</v>
      </c>
      <c r="F83" s="188">
        <v>0.37878904332945207</v>
      </c>
    </row>
    <row r="84" spans="1:6" ht="15" customHeight="1" x14ac:dyDescent="0.25">
      <c r="A84" s="406">
        <v>80</v>
      </c>
      <c r="B84" s="184">
        <v>20550</v>
      </c>
      <c r="C84" s="248" t="s">
        <v>48</v>
      </c>
      <c r="D84" s="185">
        <v>28256410</v>
      </c>
      <c r="E84" s="189">
        <v>10596600</v>
      </c>
      <c r="F84" s="188">
        <v>0.37501579287673131</v>
      </c>
    </row>
    <row r="85" spans="1:6" ht="15" customHeight="1" x14ac:dyDescent="0.25">
      <c r="A85" s="406">
        <v>81</v>
      </c>
      <c r="B85" s="184">
        <v>40730</v>
      </c>
      <c r="C85" s="248" t="s">
        <v>19</v>
      </c>
      <c r="D85" s="185">
        <v>16564536.08</v>
      </c>
      <c r="E85" s="189">
        <v>6164400</v>
      </c>
      <c r="F85" s="188">
        <v>0.37214443979767647</v>
      </c>
    </row>
    <row r="86" spans="1:6" ht="15" customHeight="1" x14ac:dyDescent="0.25">
      <c r="A86" s="406">
        <v>82</v>
      </c>
      <c r="B86" s="184">
        <v>10860</v>
      </c>
      <c r="C86" s="248" t="s">
        <v>131</v>
      </c>
      <c r="D86" s="185">
        <v>16604109.289999999</v>
      </c>
      <c r="E86" s="189">
        <v>6179040</v>
      </c>
      <c r="F86" s="188">
        <v>0.37213920313818893</v>
      </c>
    </row>
    <row r="87" spans="1:6" ht="15" customHeight="1" x14ac:dyDescent="0.25">
      <c r="A87" s="406">
        <v>83</v>
      </c>
      <c r="B87" s="184">
        <v>30500</v>
      </c>
      <c r="C87" s="248" t="s">
        <v>199</v>
      </c>
      <c r="D87" s="185">
        <v>13033526.84</v>
      </c>
      <c r="E87" s="189">
        <v>4844450</v>
      </c>
      <c r="F87" s="188">
        <v>0.37169141242202713</v>
      </c>
    </row>
    <row r="88" spans="1:6" ht="15" customHeight="1" x14ac:dyDescent="0.25">
      <c r="A88" s="406">
        <v>84</v>
      </c>
      <c r="B88" s="184">
        <v>40950</v>
      </c>
      <c r="C88" s="248" t="s">
        <v>4</v>
      </c>
      <c r="D88" s="185">
        <v>12725142.25</v>
      </c>
      <c r="E88" s="189">
        <v>4702840</v>
      </c>
      <c r="F88" s="188">
        <v>0.36957072130175989</v>
      </c>
    </row>
    <row r="89" spans="1:6" ht="15" customHeight="1" x14ac:dyDescent="0.25">
      <c r="A89" s="406">
        <v>85</v>
      </c>
      <c r="B89" s="184">
        <v>50060</v>
      </c>
      <c r="C89" s="248" t="s">
        <v>173</v>
      </c>
      <c r="D89" s="185">
        <v>35721850</v>
      </c>
      <c r="E89" s="189">
        <v>13178020</v>
      </c>
      <c r="F89" s="188">
        <v>0.3689064256190539</v>
      </c>
    </row>
    <row r="90" spans="1:6" ht="15" customHeight="1" x14ac:dyDescent="0.25">
      <c r="A90" s="406">
        <v>86</v>
      </c>
      <c r="B90" s="184">
        <v>40100</v>
      </c>
      <c r="C90" s="248" t="s">
        <v>58</v>
      </c>
      <c r="D90" s="185">
        <v>42769310</v>
      </c>
      <c r="E90" s="189">
        <v>15247924.039999999</v>
      </c>
      <c r="F90" s="188">
        <v>0.35651554911687844</v>
      </c>
    </row>
    <row r="91" spans="1:6" ht="15" customHeight="1" x14ac:dyDescent="0.25">
      <c r="A91" s="406">
        <v>87</v>
      </c>
      <c r="B91" s="184">
        <v>40820</v>
      </c>
      <c r="C91" s="248" t="s">
        <v>172</v>
      </c>
      <c r="D91" s="185">
        <v>9463477.1500000004</v>
      </c>
      <c r="E91" s="189">
        <v>3265780</v>
      </c>
      <c r="F91" s="188">
        <v>0.34509302957422999</v>
      </c>
    </row>
    <row r="92" spans="1:6" ht="15" customHeight="1" x14ac:dyDescent="0.25">
      <c r="A92" s="406">
        <v>88</v>
      </c>
      <c r="B92" s="184">
        <v>70100</v>
      </c>
      <c r="C92" s="248" t="s">
        <v>205</v>
      </c>
      <c r="D92" s="185">
        <v>32914211.190000001</v>
      </c>
      <c r="E92" s="189">
        <v>11130220</v>
      </c>
      <c r="F92" s="188">
        <v>0.3381584913504348</v>
      </c>
    </row>
    <row r="93" spans="1:6" ht="15" customHeight="1" x14ac:dyDescent="0.25">
      <c r="A93" s="406">
        <v>89</v>
      </c>
      <c r="B93" s="252">
        <v>30070</v>
      </c>
      <c r="C93" s="248" t="s">
        <v>50</v>
      </c>
      <c r="D93" s="185">
        <v>28856523.640000001</v>
      </c>
      <c r="E93" s="189">
        <v>9606951.9800000004</v>
      </c>
      <c r="F93" s="188">
        <v>0.33292132135705865</v>
      </c>
    </row>
    <row r="94" spans="1:6" ht="15" customHeight="1" x14ac:dyDescent="0.25">
      <c r="A94" s="406">
        <v>90</v>
      </c>
      <c r="B94" s="184">
        <v>50930</v>
      </c>
      <c r="C94" s="248" t="s">
        <v>133</v>
      </c>
      <c r="D94" s="185">
        <v>12868660</v>
      </c>
      <c r="E94" s="189">
        <v>4273090</v>
      </c>
      <c r="F94" s="188">
        <v>0.33205399785214623</v>
      </c>
    </row>
    <row r="95" spans="1:6" ht="15" customHeight="1" x14ac:dyDescent="0.25">
      <c r="A95" s="406">
        <v>91</v>
      </c>
      <c r="B95" s="184">
        <v>50420</v>
      </c>
      <c r="C95" s="248" t="s">
        <v>176</v>
      </c>
      <c r="D95" s="185">
        <v>10044159.92</v>
      </c>
      <c r="E95" s="189">
        <v>3240500</v>
      </c>
      <c r="F95" s="188">
        <v>0.32262528930343831</v>
      </c>
    </row>
    <row r="96" spans="1:6" ht="15" customHeight="1" x14ac:dyDescent="0.25">
      <c r="A96" s="406">
        <v>92</v>
      </c>
      <c r="B96" s="184">
        <v>60050</v>
      </c>
      <c r="C96" s="248" t="s">
        <v>180</v>
      </c>
      <c r="D96" s="185">
        <v>10847689.32</v>
      </c>
      <c r="E96" s="189">
        <v>3449930</v>
      </c>
      <c r="F96" s="188">
        <v>0.31803362893508824</v>
      </c>
    </row>
    <row r="97" spans="1:6" ht="15" customHeight="1" x14ac:dyDescent="0.25">
      <c r="A97" s="406">
        <v>93</v>
      </c>
      <c r="B97" s="184">
        <v>60020</v>
      </c>
      <c r="C97" s="248" t="s">
        <v>25</v>
      </c>
      <c r="D97" s="185">
        <v>8572690</v>
      </c>
      <c r="E97" s="189">
        <v>2664910</v>
      </c>
      <c r="F97" s="188">
        <v>0.31086041837509581</v>
      </c>
    </row>
    <row r="98" spans="1:6" ht="15" customHeight="1" x14ac:dyDescent="0.25">
      <c r="A98" s="406">
        <v>94</v>
      </c>
      <c r="B98" s="184">
        <v>20630</v>
      </c>
      <c r="C98" s="248" t="s">
        <v>232</v>
      </c>
      <c r="D98" s="185">
        <v>21357540</v>
      </c>
      <c r="E98" s="189">
        <v>6630970</v>
      </c>
      <c r="F98" s="188">
        <v>0.31047442729827501</v>
      </c>
    </row>
    <row r="99" spans="1:6" ht="15" customHeight="1" x14ac:dyDescent="0.25">
      <c r="A99" s="406">
        <v>95</v>
      </c>
      <c r="B99" s="184">
        <v>40720</v>
      </c>
      <c r="C99" s="248" t="s">
        <v>171</v>
      </c>
      <c r="D99" s="185">
        <v>10576978.800000001</v>
      </c>
      <c r="E99" s="189">
        <v>3205000</v>
      </c>
      <c r="F99" s="188">
        <v>0.30301658541662196</v>
      </c>
    </row>
    <row r="100" spans="1:6" ht="15" customHeight="1" x14ac:dyDescent="0.25">
      <c r="A100" s="406">
        <v>96</v>
      </c>
      <c r="B100" s="184">
        <v>30160</v>
      </c>
      <c r="C100" s="248" t="s">
        <v>198</v>
      </c>
      <c r="D100" s="185">
        <v>71329990</v>
      </c>
      <c r="E100" s="189">
        <v>19477650</v>
      </c>
      <c r="F100" s="188">
        <v>0.27306396650272907</v>
      </c>
    </row>
    <row r="101" spans="1:6" ht="15" customHeight="1" x14ac:dyDescent="0.25">
      <c r="A101" s="406">
        <v>97</v>
      </c>
      <c r="B101" s="184">
        <v>60660</v>
      </c>
      <c r="C101" s="248" t="s">
        <v>203</v>
      </c>
      <c r="D101" s="185">
        <v>21808800</v>
      </c>
      <c r="E101" s="189">
        <v>5921460</v>
      </c>
      <c r="F101" s="188">
        <v>0.27151700231099374</v>
      </c>
    </row>
    <row r="102" spans="1:6" ht="15" customHeight="1" x14ac:dyDescent="0.25">
      <c r="A102" s="406">
        <v>98</v>
      </c>
      <c r="B102" s="184">
        <v>40840</v>
      </c>
      <c r="C102" s="248" t="s">
        <v>20</v>
      </c>
      <c r="D102" s="185">
        <v>8168157.4900000002</v>
      </c>
      <c r="E102" s="189">
        <v>2163740</v>
      </c>
      <c r="F102" s="188">
        <v>0.26489939777103882</v>
      </c>
    </row>
    <row r="103" spans="1:6" ht="15" customHeight="1" x14ac:dyDescent="0.25">
      <c r="A103" s="406">
        <v>99</v>
      </c>
      <c r="B103" s="184">
        <v>50620</v>
      </c>
      <c r="C103" s="248" t="s">
        <v>10</v>
      </c>
      <c r="D103" s="185">
        <v>12398230.390000001</v>
      </c>
      <c r="E103" s="189">
        <v>3232540</v>
      </c>
      <c r="F103" s="188">
        <v>0.26072591799933476</v>
      </c>
    </row>
    <row r="104" spans="1:6" ht="15" customHeight="1" x14ac:dyDescent="0.25">
      <c r="A104" s="406">
        <v>100</v>
      </c>
      <c r="B104" s="184">
        <v>20900</v>
      </c>
      <c r="C104" s="248" t="s">
        <v>132</v>
      </c>
      <c r="D104" s="185">
        <v>30082850</v>
      </c>
      <c r="E104" s="189">
        <v>7706200</v>
      </c>
      <c r="F104" s="188">
        <v>0.25616588853782141</v>
      </c>
    </row>
    <row r="105" spans="1:6" ht="15" customHeight="1" x14ac:dyDescent="0.25">
      <c r="A105" s="406">
        <v>101</v>
      </c>
      <c r="B105" s="184">
        <v>40210</v>
      </c>
      <c r="C105" s="248" t="s">
        <v>15</v>
      </c>
      <c r="D105" s="185">
        <v>18210888.079999998</v>
      </c>
      <c r="E105" s="189">
        <v>4521020</v>
      </c>
      <c r="F105" s="188">
        <v>0.24825917221275903</v>
      </c>
    </row>
    <row r="106" spans="1:6" ht="15" customHeight="1" x14ac:dyDescent="0.25">
      <c r="A106" s="406">
        <v>102</v>
      </c>
      <c r="B106" s="184">
        <v>40030</v>
      </c>
      <c r="C106" s="248" t="s">
        <v>168</v>
      </c>
      <c r="D106" s="185">
        <v>7852550</v>
      </c>
      <c r="E106" s="189">
        <v>1849028.22</v>
      </c>
      <c r="F106" s="188">
        <v>0.2354685064087462</v>
      </c>
    </row>
    <row r="107" spans="1:6" ht="15" customHeight="1" x14ac:dyDescent="0.25">
      <c r="A107" s="406">
        <v>103</v>
      </c>
      <c r="B107" s="184">
        <v>70021</v>
      </c>
      <c r="C107" s="248" t="s">
        <v>65</v>
      </c>
      <c r="D107" s="185">
        <v>18547969.510000002</v>
      </c>
      <c r="E107" s="189">
        <v>4279431.24</v>
      </c>
      <c r="F107" s="188">
        <v>0.23072235684303752</v>
      </c>
    </row>
    <row r="108" spans="1:6" ht="15" customHeight="1" x14ac:dyDescent="0.25">
      <c r="A108" s="406">
        <v>104</v>
      </c>
      <c r="B108" s="251">
        <v>20810</v>
      </c>
      <c r="C108" s="248" t="s">
        <v>164</v>
      </c>
      <c r="D108" s="185">
        <v>20076960</v>
      </c>
      <c r="E108" s="189">
        <v>4122840</v>
      </c>
      <c r="F108" s="188">
        <v>0.20535180624955174</v>
      </c>
    </row>
    <row r="109" spans="1:6" ht="15" customHeight="1" x14ac:dyDescent="0.25">
      <c r="A109" s="406">
        <v>105</v>
      </c>
      <c r="B109" s="184">
        <v>20400</v>
      </c>
      <c r="C109" s="248" t="s">
        <v>47</v>
      </c>
      <c r="D109" s="185">
        <v>32933840</v>
      </c>
      <c r="E109" s="189">
        <v>6025070</v>
      </c>
      <c r="F109" s="188">
        <v>0.1829446551024721</v>
      </c>
    </row>
    <row r="110" spans="1:6" ht="15" customHeight="1" x14ac:dyDescent="0.25">
      <c r="A110" s="406">
        <v>106</v>
      </c>
      <c r="B110" s="184">
        <v>70510</v>
      </c>
      <c r="C110" s="248" t="s">
        <v>8</v>
      </c>
      <c r="D110" s="185">
        <v>16963380</v>
      </c>
      <c r="E110" s="189">
        <v>2664570</v>
      </c>
      <c r="F110" s="188">
        <v>0.15707777577346024</v>
      </c>
    </row>
    <row r="111" spans="1:6" ht="15" customHeight="1" x14ac:dyDescent="0.25">
      <c r="A111" s="247">
        <v>107</v>
      </c>
      <c r="B111" s="184">
        <v>40080</v>
      </c>
      <c r="C111" s="248" t="s">
        <v>57</v>
      </c>
      <c r="D111" s="185">
        <v>17613472.829999998</v>
      </c>
      <c r="E111" s="189">
        <v>2540151.9300000002</v>
      </c>
      <c r="F111" s="188">
        <v>0.14421641629205048</v>
      </c>
    </row>
    <row r="112" spans="1:6" x14ac:dyDescent="0.25">
      <c r="A112" s="411">
        <v>108</v>
      </c>
      <c r="B112" s="420">
        <v>20061</v>
      </c>
      <c r="C112" s="416" t="s">
        <v>46</v>
      </c>
      <c r="D112" s="414">
        <v>36590140</v>
      </c>
      <c r="E112" s="407">
        <v>3957750</v>
      </c>
      <c r="F112" s="410">
        <v>0.10816438526881832</v>
      </c>
    </row>
    <row r="113" spans="1:6" x14ac:dyDescent="0.25">
      <c r="A113" s="412">
        <v>109</v>
      </c>
      <c r="B113" s="184">
        <v>40360</v>
      </c>
      <c r="C113" s="248" t="s">
        <v>17</v>
      </c>
      <c r="D113" s="185">
        <v>340528759.75</v>
      </c>
      <c r="E113" s="189">
        <v>11205389.439999999</v>
      </c>
      <c r="F113" s="188">
        <v>3.2905853379980192E-2</v>
      </c>
    </row>
    <row r="114" spans="1:6" ht="15" customHeight="1" x14ac:dyDescent="0.25">
      <c r="A114" s="530">
        <v>110</v>
      </c>
      <c r="B114" s="419">
        <v>10001</v>
      </c>
      <c r="C114" s="423" t="s">
        <v>207</v>
      </c>
      <c r="D114" s="181">
        <v>9712870.6600000001</v>
      </c>
      <c r="E114" s="182">
        <v>188003.93</v>
      </c>
      <c r="F114" s="174">
        <v>1.9356165296655972E-2</v>
      </c>
    </row>
    <row r="115" spans="1:6" ht="15" customHeight="1" thickBot="1" x14ac:dyDescent="0.3">
      <c r="A115" s="413">
        <v>111</v>
      </c>
      <c r="B115" s="153">
        <v>41400</v>
      </c>
      <c r="C115" s="417" t="s">
        <v>242</v>
      </c>
      <c r="D115" s="183">
        <v>1929803079.0599999</v>
      </c>
      <c r="E115" s="249">
        <v>27661001.550000001</v>
      </c>
      <c r="F115" s="253">
        <v>1.4333587633963966E-2</v>
      </c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5.7109375" style="161" customWidth="1"/>
    <col min="5" max="5" width="13.7109375" style="161" customWidth="1"/>
    <col min="6" max="6" width="13" style="161" customWidth="1"/>
    <col min="7" max="16384" width="9.140625" style="161"/>
  </cols>
  <sheetData>
    <row r="1" spans="1:6" ht="15.75" x14ac:dyDescent="0.25">
      <c r="B1" s="118" t="s">
        <v>77</v>
      </c>
    </row>
    <row r="2" spans="1:6" x14ac:dyDescent="0.25">
      <c r="C2" s="119" t="s">
        <v>206</v>
      </c>
    </row>
    <row r="3" spans="1:6" ht="11.25" customHeight="1" thickBot="1" x14ac:dyDescent="0.3">
      <c r="B3" s="53"/>
      <c r="C3" s="53"/>
      <c r="D3" s="49"/>
      <c r="E3" s="49"/>
      <c r="F3" s="49"/>
    </row>
    <row r="4" spans="1:6" ht="90" customHeight="1" thickBot="1" x14ac:dyDescent="0.3">
      <c r="A4" s="2" t="s">
        <v>30</v>
      </c>
      <c r="B4" s="3" t="s">
        <v>36</v>
      </c>
      <c r="C4" s="4" t="s">
        <v>35</v>
      </c>
      <c r="D4" s="223" t="s">
        <v>215</v>
      </c>
      <c r="E4" s="224" t="s">
        <v>40</v>
      </c>
      <c r="F4" s="179" t="s">
        <v>154</v>
      </c>
    </row>
    <row r="5" spans="1:6" ht="15" customHeight="1" x14ac:dyDescent="0.25">
      <c r="A5" s="421">
        <v>1</v>
      </c>
      <c r="B5" s="593">
        <v>40020</v>
      </c>
      <c r="C5" s="594" t="s">
        <v>169</v>
      </c>
      <c r="D5" s="595">
        <v>44223980</v>
      </c>
      <c r="E5" s="596">
        <v>390</v>
      </c>
      <c r="F5" s="597">
        <v>113394.82051282052</v>
      </c>
    </row>
    <row r="6" spans="1:6" ht="15" customHeight="1" x14ac:dyDescent="0.25">
      <c r="A6" s="254">
        <v>2</v>
      </c>
      <c r="B6" s="184">
        <v>10860</v>
      </c>
      <c r="C6" s="248" t="s">
        <v>131</v>
      </c>
      <c r="D6" s="185">
        <v>76351230</v>
      </c>
      <c r="E6" s="186">
        <v>885</v>
      </c>
      <c r="F6" s="188">
        <v>86272.576271186437</v>
      </c>
    </row>
    <row r="7" spans="1:6" ht="15" customHeight="1" x14ac:dyDescent="0.25">
      <c r="A7" s="254">
        <v>3</v>
      </c>
      <c r="B7" s="184">
        <v>51580</v>
      </c>
      <c r="C7" s="248" t="s">
        <v>208</v>
      </c>
      <c r="D7" s="185">
        <v>225128900</v>
      </c>
      <c r="E7" s="186">
        <v>2764</v>
      </c>
      <c r="F7" s="188">
        <v>81450.397973950792</v>
      </c>
    </row>
    <row r="8" spans="1:6" ht="15" customHeight="1" x14ac:dyDescent="0.25">
      <c r="A8" s="254">
        <v>4</v>
      </c>
      <c r="B8" s="184">
        <v>61540</v>
      </c>
      <c r="C8" s="248" t="s">
        <v>191</v>
      </c>
      <c r="D8" s="185">
        <v>99589670</v>
      </c>
      <c r="E8" s="186">
        <v>1946</v>
      </c>
      <c r="F8" s="188">
        <v>51176.603288797531</v>
      </c>
    </row>
    <row r="9" spans="1:6" ht="15" customHeight="1" x14ac:dyDescent="0.25">
      <c r="A9" s="254">
        <v>5</v>
      </c>
      <c r="B9" s="251">
        <v>70110</v>
      </c>
      <c r="C9" s="424" t="s">
        <v>66</v>
      </c>
      <c r="D9" s="256">
        <v>48088960.850000001</v>
      </c>
      <c r="E9" s="257">
        <v>973</v>
      </c>
      <c r="F9" s="188">
        <v>49423.392446043166</v>
      </c>
    </row>
    <row r="10" spans="1:6" ht="15" customHeight="1" x14ac:dyDescent="0.25">
      <c r="A10" s="254">
        <v>6</v>
      </c>
      <c r="B10" s="408">
        <v>10003</v>
      </c>
      <c r="C10" s="416" t="s">
        <v>42</v>
      </c>
      <c r="D10" s="414">
        <v>11446590</v>
      </c>
      <c r="E10" s="408">
        <v>241</v>
      </c>
      <c r="F10" s="422">
        <v>47496.224066390045</v>
      </c>
    </row>
    <row r="11" spans="1:6" ht="15" customHeight="1" x14ac:dyDescent="0.25">
      <c r="A11" s="254">
        <v>7</v>
      </c>
      <c r="B11" s="184">
        <v>20550</v>
      </c>
      <c r="C11" s="248" t="s">
        <v>48</v>
      </c>
      <c r="D11" s="185">
        <v>32608410</v>
      </c>
      <c r="E11" s="186">
        <v>720</v>
      </c>
      <c r="F11" s="188">
        <v>45289.458333333336</v>
      </c>
    </row>
    <row r="12" spans="1:6" ht="15" customHeight="1" x14ac:dyDescent="0.25">
      <c r="A12" s="254">
        <v>8</v>
      </c>
      <c r="B12" s="184">
        <v>40390</v>
      </c>
      <c r="C12" s="248" t="s">
        <v>18</v>
      </c>
      <c r="D12" s="185">
        <v>22539150</v>
      </c>
      <c r="E12" s="186">
        <v>505</v>
      </c>
      <c r="F12" s="188">
        <v>44631.980198019803</v>
      </c>
    </row>
    <row r="13" spans="1:6" ht="15" customHeight="1" x14ac:dyDescent="0.25">
      <c r="A13" s="254">
        <v>9</v>
      </c>
      <c r="B13" s="184">
        <v>40010</v>
      </c>
      <c r="C13" s="248" t="s">
        <v>55</v>
      </c>
      <c r="D13" s="185">
        <v>102839080</v>
      </c>
      <c r="E13" s="186">
        <v>2460</v>
      </c>
      <c r="F13" s="188">
        <v>41804.504065040652</v>
      </c>
    </row>
    <row r="14" spans="1:6" ht="15" customHeight="1" x14ac:dyDescent="0.25">
      <c r="A14" s="254">
        <v>10</v>
      </c>
      <c r="B14" s="184">
        <v>50780</v>
      </c>
      <c r="C14" s="248" t="s">
        <v>201</v>
      </c>
      <c r="D14" s="185">
        <v>63867210</v>
      </c>
      <c r="E14" s="186">
        <v>1566</v>
      </c>
      <c r="F14" s="188">
        <v>40783.659003831417</v>
      </c>
    </row>
    <row r="15" spans="1:6" ht="15" customHeight="1" x14ac:dyDescent="0.25">
      <c r="A15" s="254">
        <v>11</v>
      </c>
      <c r="B15" s="184">
        <v>30130</v>
      </c>
      <c r="C15" s="248" t="s">
        <v>1</v>
      </c>
      <c r="D15" s="185">
        <v>22489080</v>
      </c>
      <c r="E15" s="186">
        <v>554</v>
      </c>
      <c r="F15" s="188">
        <v>40594.007220216605</v>
      </c>
    </row>
    <row r="16" spans="1:6" ht="15" customHeight="1" x14ac:dyDescent="0.25">
      <c r="A16" s="254">
        <v>12</v>
      </c>
      <c r="B16" s="184">
        <v>40410</v>
      </c>
      <c r="C16" s="248" t="s">
        <v>59</v>
      </c>
      <c r="D16" s="185">
        <v>78725137.189999998</v>
      </c>
      <c r="E16" s="186">
        <v>1981</v>
      </c>
      <c r="F16" s="188">
        <v>39740.099540636038</v>
      </c>
    </row>
    <row r="17" spans="1:6" ht="15" customHeight="1" x14ac:dyDescent="0.25">
      <c r="A17" s="254">
        <v>13</v>
      </c>
      <c r="B17" s="184">
        <v>50003</v>
      </c>
      <c r="C17" s="248" t="s">
        <v>62</v>
      </c>
      <c r="D17" s="185">
        <v>48670774.020000003</v>
      </c>
      <c r="E17" s="186">
        <v>1233</v>
      </c>
      <c r="F17" s="188">
        <v>39473.458248175186</v>
      </c>
    </row>
    <row r="18" spans="1:6" ht="15" customHeight="1" x14ac:dyDescent="0.25">
      <c r="A18" s="254">
        <v>14</v>
      </c>
      <c r="B18" s="184">
        <v>50450</v>
      </c>
      <c r="C18" s="248" t="s">
        <v>177</v>
      </c>
      <c r="D18" s="185">
        <v>55392470</v>
      </c>
      <c r="E18" s="186">
        <v>1427</v>
      </c>
      <c r="F18" s="188">
        <v>38817.428170988089</v>
      </c>
    </row>
    <row r="19" spans="1:6" ht="15" customHeight="1" x14ac:dyDescent="0.25">
      <c r="A19" s="254">
        <v>15</v>
      </c>
      <c r="B19" s="184">
        <v>60660</v>
      </c>
      <c r="C19" s="248" t="s">
        <v>203</v>
      </c>
      <c r="D19" s="185">
        <v>33467420</v>
      </c>
      <c r="E19" s="186">
        <v>875</v>
      </c>
      <c r="F19" s="188">
        <v>38248.480000000003</v>
      </c>
    </row>
    <row r="20" spans="1:6" ht="15" customHeight="1" x14ac:dyDescent="0.25">
      <c r="A20" s="254">
        <v>16</v>
      </c>
      <c r="B20" s="184">
        <v>60010</v>
      </c>
      <c r="C20" s="248" t="s">
        <v>179</v>
      </c>
      <c r="D20" s="185">
        <v>38513300</v>
      </c>
      <c r="E20" s="186">
        <v>1009</v>
      </c>
      <c r="F20" s="188">
        <v>38169.772051536173</v>
      </c>
    </row>
    <row r="21" spans="1:6" ht="15" customHeight="1" x14ac:dyDescent="0.25">
      <c r="A21" s="254">
        <v>17</v>
      </c>
      <c r="B21" s="184">
        <v>30500</v>
      </c>
      <c r="C21" s="248" t="s">
        <v>199</v>
      </c>
      <c r="D21" s="185">
        <v>12683710</v>
      </c>
      <c r="E21" s="186">
        <v>334</v>
      </c>
      <c r="F21" s="188">
        <v>37975.179640718561</v>
      </c>
    </row>
    <row r="22" spans="1:6" ht="15" customHeight="1" x14ac:dyDescent="0.25">
      <c r="A22" s="254">
        <v>18</v>
      </c>
      <c r="B22" s="184">
        <v>40100</v>
      </c>
      <c r="C22" s="248" t="s">
        <v>58</v>
      </c>
      <c r="D22" s="185">
        <v>39788790</v>
      </c>
      <c r="E22" s="186">
        <v>1057</v>
      </c>
      <c r="F22" s="188">
        <v>37643.131504257333</v>
      </c>
    </row>
    <row r="23" spans="1:6" ht="15" customHeight="1" x14ac:dyDescent="0.25">
      <c r="A23" s="254">
        <v>19</v>
      </c>
      <c r="B23" s="184">
        <v>60980</v>
      </c>
      <c r="C23" s="248" t="s">
        <v>235</v>
      </c>
      <c r="D23" s="185">
        <v>32871820</v>
      </c>
      <c r="E23" s="186">
        <v>899</v>
      </c>
      <c r="F23" s="188">
        <v>36564.872080088986</v>
      </c>
    </row>
    <row r="24" spans="1:6" ht="15" customHeight="1" x14ac:dyDescent="0.25">
      <c r="A24" s="254">
        <v>20</v>
      </c>
      <c r="B24" s="251">
        <v>60180</v>
      </c>
      <c r="C24" s="248" t="s">
        <v>202</v>
      </c>
      <c r="D24" s="185">
        <v>57057100</v>
      </c>
      <c r="E24" s="186">
        <v>1611</v>
      </c>
      <c r="F24" s="188">
        <v>35417.19428926133</v>
      </c>
    </row>
    <row r="25" spans="1:6" ht="15" customHeight="1" x14ac:dyDescent="0.25">
      <c r="A25" s="254">
        <v>21</v>
      </c>
      <c r="B25" s="184">
        <v>70510</v>
      </c>
      <c r="C25" s="248" t="s">
        <v>8</v>
      </c>
      <c r="D25" s="185">
        <v>14089870</v>
      </c>
      <c r="E25" s="186">
        <v>399</v>
      </c>
      <c r="F25" s="188">
        <v>35312.95739348371</v>
      </c>
    </row>
    <row r="26" spans="1:6" ht="15" customHeight="1" x14ac:dyDescent="0.25">
      <c r="A26" s="254">
        <v>22</v>
      </c>
      <c r="B26" s="184">
        <v>61520</v>
      </c>
      <c r="C26" s="248" t="s">
        <v>113</v>
      </c>
      <c r="D26" s="185">
        <v>76044910</v>
      </c>
      <c r="E26" s="186">
        <v>2326</v>
      </c>
      <c r="F26" s="188">
        <v>32693.426483233019</v>
      </c>
    </row>
    <row r="27" spans="1:6" ht="15" customHeight="1" x14ac:dyDescent="0.25">
      <c r="A27" s="254">
        <v>23</v>
      </c>
      <c r="B27" s="184">
        <v>30070</v>
      </c>
      <c r="C27" s="248" t="s">
        <v>50</v>
      </c>
      <c r="D27" s="185">
        <v>43809280</v>
      </c>
      <c r="E27" s="186">
        <v>1342</v>
      </c>
      <c r="F27" s="187">
        <v>32644.769001490313</v>
      </c>
    </row>
    <row r="28" spans="1:6" ht="15" customHeight="1" x14ac:dyDescent="0.25">
      <c r="A28" s="254">
        <v>24</v>
      </c>
      <c r="B28" s="184">
        <v>70100</v>
      </c>
      <c r="C28" s="248" t="s">
        <v>205</v>
      </c>
      <c r="D28" s="185">
        <v>31740692.170000002</v>
      </c>
      <c r="E28" s="186">
        <v>999</v>
      </c>
      <c r="F28" s="188">
        <v>31772.464634634638</v>
      </c>
    </row>
    <row r="29" spans="1:6" ht="15" customHeight="1" x14ac:dyDescent="0.25">
      <c r="A29" s="254">
        <v>25</v>
      </c>
      <c r="B29" s="184">
        <v>50040</v>
      </c>
      <c r="C29" s="248" t="s">
        <v>63</v>
      </c>
      <c r="D29" s="185">
        <v>39882600</v>
      </c>
      <c r="E29" s="186">
        <v>1258</v>
      </c>
      <c r="F29" s="188">
        <v>31703.179650238475</v>
      </c>
    </row>
    <row r="30" spans="1:6" ht="15" customHeight="1" x14ac:dyDescent="0.25">
      <c r="A30" s="254">
        <v>26</v>
      </c>
      <c r="B30" s="184">
        <v>10090</v>
      </c>
      <c r="C30" s="248" t="s">
        <v>44</v>
      </c>
      <c r="D30" s="185">
        <v>54134830</v>
      </c>
      <c r="E30" s="186">
        <v>1710</v>
      </c>
      <c r="F30" s="188">
        <v>31657.795321637426</v>
      </c>
    </row>
    <row r="31" spans="1:6" ht="15" customHeight="1" x14ac:dyDescent="0.25">
      <c r="A31" s="254">
        <v>27</v>
      </c>
      <c r="B31" s="420">
        <v>61510</v>
      </c>
      <c r="C31" s="416" t="s">
        <v>28</v>
      </c>
      <c r="D31" s="414">
        <v>57090990</v>
      </c>
      <c r="E31" s="408">
        <v>1807</v>
      </c>
      <c r="F31" s="422">
        <v>31594.349750968457</v>
      </c>
    </row>
    <row r="32" spans="1:6" ht="15" customHeight="1" x14ac:dyDescent="0.25">
      <c r="A32" s="254">
        <v>28</v>
      </c>
      <c r="B32" s="184">
        <v>20400</v>
      </c>
      <c r="C32" s="248" t="s">
        <v>47</v>
      </c>
      <c r="D32" s="185">
        <v>45461680</v>
      </c>
      <c r="E32" s="186">
        <v>1454</v>
      </c>
      <c r="F32" s="188">
        <v>31266.629986244843</v>
      </c>
    </row>
    <row r="33" spans="1:6" ht="15" customHeight="1" x14ac:dyDescent="0.25">
      <c r="A33" s="254">
        <v>29</v>
      </c>
      <c r="B33" s="184">
        <v>10890</v>
      </c>
      <c r="C33" s="248" t="s">
        <v>209</v>
      </c>
      <c r="D33" s="185">
        <v>88388580</v>
      </c>
      <c r="E33" s="186">
        <v>2842</v>
      </c>
      <c r="F33" s="188">
        <v>31100.837438423645</v>
      </c>
    </row>
    <row r="34" spans="1:6" ht="15" customHeight="1" x14ac:dyDescent="0.25">
      <c r="A34" s="254">
        <v>30</v>
      </c>
      <c r="B34" s="184">
        <v>70021</v>
      </c>
      <c r="C34" s="248" t="s">
        <v>65</v>
      </c>
      <c r="D34" s="185">
        <v>25685878.510000002</v>
      </c>
      <c r="E34" s="186">
        <v>831</v>
      </c>
      <c r="F34" s="188">
        <v>30909.601095066188</v>
      </c>
    </row>
    <row r="35" spans="1:6" ht="15" customHeight="1" x14ac:dyDescent="0.25">
      <c r="A35" s="254">
        <v>31</v>
      </c>
      <c r="B35" s="184">
        <v>61440</v>
      </c>
      <c r="C35" s="248" t="s">
        <v>190</v>
      </c>
      <c r="D35" s="185">
        <v>84286930</v>
      </c>
      <c r="E35" s="186">
        <v>2794</v>
      </c>
      <c r="F35" s="188">
        <v>30167.118826055834</v>
      </c>
    </row>
    <row r="36" spans="1:6" ht="15" customHeight="1" x14ac:dyDescent="0.25">
      <c r="A36" s="254">
        <v>32</v>
      </c>
      <c r="B36" s="184">
        <v>10880</v>
      </c>
      <c r="C36" s="248" t="s">
        <v>130</v>
      </c>
      <c r="D36" s="185">
        <v>114267370</v>
      </c>
      <c r="E36" s="186">
        <v>3823</v>
      </c>
      <c r="F36" s="188">
        <v>29889.450693172901</v>
      </c>
    </row>
    <row r="37" spans="1:6" ht="15" customHeight="1" x14ac:dyDescent="0.25">
      <c r="A37" s="254">
        <v>33</v>
      </c>
      <c r="B37" s="184">
        <v>20061</v>
      </c>
      <c r="C37" s="248" t="s">
        <v>46</v>
      </c>
      <c r="D37" s="185">
        <v>21429200</v>
      </c>
      <c r="E37" s="186">
        <v>730</v>
      </c>
      <c r="F37" s="188">
        <v>29355.068493150684</v>
      </c>
    </row>
    <row r="38" spans="1:6" ht="15" customHeight="1" x14ac:dyDescent="0.25">
      <c r="A38" s="254">
        <v>34</v>
      </c>
      <c r="B38" s="184">
        <v>70040</v>
      </c>
      <c r="C38" s="248" t="s">
        <v>26</v>
      </c>
      <c r="D38" s="185">
        <v>22146041.969999999</v>
      </c>
      <c r="E38" s="186">
        <v>766</v>
      </c>
      <c r="F38" s="188">
        <v>28911.281945169711</v>
      </c>
    </row>
    <row r="39" spans="1:6" ht="15" customHeight="1" x14ac:dyDescent="0.25">
      <c r="A39" s="254">
        <v>35</v>
      </c>
      <c r="B39" s="184">
        <v>70020</v>
      </c>
      <c r="C39" s="248" t="s">
        <v>64</v>
      </c>
      <c r="D39" s="185">
        <v>32865600.920000002</v>
      </c>
      <c r="E39" s="186">
        <v>1165</v>
      </c>
      <c r="F39" s="188">
        <v>28210.816240343349</v>
      </c>
    </row>
    <row r="40" spans="1:6" ht="15" customHeight="1" x14ac:dyDescent="0.25">
      <c r="A40" s="254">
        <v>36</v>
      </c>
      <c r="B40" s="184">
        <v>60560</v>
      </c>
      <c r="C40" s="248" t="s">
        <v>9</v>
      </c>
      <c r="D40" s="185">
        <v>14776590</v>
      </c>
      <c r="E40" s="186">
        <v>533</v>
      </c>
      <c r="F40" s="188">
        <v>27723.43339587242</v>
      </c>
    </row>
    <row r="41" spans="1:6" ht="15" customHeight="1" x14ac:dyDescent="0.25">
      <c r="A41" s="254">
        <v>37</v>
      </c>
      <c r="B41" s="184">
        <v>20080</v>
      </c>
      <c r="C41" s="248" t="s">
        <v>163</v>
      </c>
      <c r="D41" s="185">
        <v>28887990</v>
      </c>
      <c r="E41" s="186">
        <v>1054</v>
      </c>
      <c r="F41" s="188">
        <v>27407.960151802657</v>
      </c>
    </row>
    <row r="42" spans="1:6" ht="15" customHeight="1" x14ac:dyDescent="0.25">
      <c r="A42" s="254">
        <v>38</v>
      </c>
      <c r="B42" s="184">
        <v>50930</v>
      </c>
      <c r="C42" s="248" t="s">
        <v>133</v>
      </c>
      <c r="D42" s="185">
        <v>24462150</v>
      </c>
      <c r="E42" s="186">
        <v>910</v>
      </c>
      <c r="F42" s="188">
        <v>26881.483516483517</v>
      </c>
    </row>
    <row r="43" spans="1:6" ht="15" customHeight="1" x14ac:dyDescent="0.25">
      <c r="A43" s="254">
        <v>39</v>
      </c>
      <c r="B43" s="184">
        <v>51370</v>
      </c>
      <c r="C43" s="248" t="s">
        <v>61</v>
      </c>
      <c r="D43" s="185">
        <v>27598610</v>
      </c>
      <c r="E43" s="186">
        <v>1032</v>
      </c>
      <c r="F43" s="188">
        <v>26742.839147286821</v>
      </c>
    </row>
    <row r="44" spans="1:6" ht="15" customHeight="1" x14ac:dyDescent="0.25">
      <c r="A44" s="254">
        <v>40</v>
      </c>
      <c r="B44" s="184">
        <v>50420</v>
      </c>
      <c r="C44" s="248" t="s">
        <v>176</v>
      </c>
      <c r="D44" s="185">
        <v>24876680</v>
      </c>
      <c r="E44" s="186">
        <v>940</v>
      </c>
      <c r="F44" s="188">
        <v>26464.553191489362</v>
      </c>
    </row>
    <row r="45" spans="1:6" ht="15" customHeight="1" x14ac:dyDescent="0.25">
      <c r="A45" s="254">
        <v>41</v>
      </c>
      <c r="B45" s="184">
        <v>10004</v>
      </c>
      <c r="C45" s="248" t="s">
        <v>43</v>
      </c>
      <c r="D45" s="185">
        <v>43225170</v>
      </c>
      <c r="E45" s="186">
        <v>1635</v>
      </c>
      <c r="F45" s="188">
        <v>26437.412844036699</v>
      </c>
    </row>
    <row r="46" spans="1:6" ht="15" customHeight="1" x14ac:dyDescent="0.25">
      <c r="A46" s="254">
        <v>42</v>
      </c>
      <c r="B46" s="184">
        <v>20040</v>
      </c>
      <c r="C46" s="248" t="s">
        <v>45</v>
      </c>
      <c r="D46" s="185">
        <v>26098430</v>
      </c>
      <c r="E46" s="186">
        <v>996</v>
      </c>
      <c r="F46" s="188">
        <v>26203.24297188755</v>
      </c>
    </row>
    <row r="47" spans="1:6" ht="15" customHeight="1" x14ac:dyDescent="0.25">
      <c r="A47" s="254">
        <v>43</v>
      </c>
      <c r="B47" s="184">
        <v>50170</v>
      </c>
      <c r="C47" s="248" t="s">
        <v>174</v>
      </c>
      <c r="D47" s="185">
        <v>22368750</v>
      </c>
      <c r="E47" s="186">
        <v>863</v>
      </c>
      <c r="F47" s="188">
        <v>25919.756662804171</v>
      </c>
    </row>
    <row r="48" spans="1:6" ht="15" customHeight="1" x14ac:dyDescent="0.25">
      <c r="A48" s="254">
        <v>44</v>
      </c>
      <c r="B48" s="184">
        <v>10120</v>
      </c>
      <c r="C48" s="248" t="s">
        <v>161</v>
      </c>
      <c r="D48" s="185">
        <v>24744630</v>
      </c>
      <c r="E48" s="186">
        <v>955</v>
      </c>
      <c r="F48" s="188">
        <v>25910.607329842933</v>
      </c>
    </row>
    <row r="49" spans="1:6" ht="15" customHeight="1" x14ac:dyDescent="0.25">
      <c r="A49" s="254">
        <v>45</v>
      </c>
      <c r="B49" s="184">
        <v>61410</v>
      </c>
      <c r="C49" s="248" t="s">
        <v>189</v>
      </c>
      <c r="D49" s="185">
        <v>26959661.420000002</v>
      </c>
      <c r="E49" s="186">
        <v>1054</v>
      </c>
      <c r="F49" s="188">
        <v>25578.42639468691</v>
      </c>
    </row>
    <row r="50" spans="1:6" ht="15" customHeight="1" x14ac:dyDescent="0.25">
      <c r="A50" s="254">
        <v>46</v>
      </c>
      <c r="B50" s="184">
        <v>30030</v>
      </c>
      <c r="C50" s="248" t="s">
        <v>165</v>
      </c>
      <c r="D50" s="185">
        <v>24823340</v>
      </c>
      <c r="E50" s="186">
        <v>991</v>
      </c>
      <c r="F50" s="188">
        <v>25048.779011099898</v>
      </c>
    </row>
    <row r="51" spans="1:6" ht="15" customHeight="1" x14ac:dyDescent="0.25">
      <c r="A51" s="254">
        <v>47</v>
      </c>
      <c r="B51" s="184">
        <v>20630</v>
      </c>
      <c r="C51" s="248" t="s">
        <v>232</v>
      </c>
      <c r="D51" s="185">
        <v>22679060</v>
      </c>
      <c r="E51" s="186">
        <v>919</v>
      </c>
      <c r="F51" s="188">
        <v>24677.976060935798</v>
      </c>
    </row>
    <row r="52" spans="1:6" ht="15" customHeight="1" x14ac:dyDescent="0.25">
      <c r="A52" s="254">
        <v>48</v>
      </c>
      <c r="B52" s="184">
        <v>61150</v>
      </c>
      <c r="C52" s="248" t="s">
        <v>185</v>
      </c>
      <c r="D52" s="185">
        <v>26578800</v>
      </c>
      <c r="E52" s="186">
        <v>1095</v>
      </c>
      <c r="F52" s="188">
        <v>24272.876712328769</v>
      </c>
    </row>
    <row r="53" spans="1:6" ht="15" customHeight="1" x14ac:dyDescent="0.25">
      <c r="A53" s="254">
        <v>49</v>
      </c>
      <c r="B53" s="184">
        <v>30790</v>
      </c>
      <c r="C53" s="248" t="s">
        <v>12</v>
      </c>
      <c r="D53" s="185">
        <v>18874930</v>
      </c>
      <c r="E53" s="186">
        <v>818</v>
      </c>
      <c r="F53" s="188">
        <v>23074.486552567236</v>
      </c>
    </row>
    <row r="54" spans="1:6" ht="15" customHeight="1" x14ac:dyDescent="0.25">
      <c r="A54" s="254">
        <v>50</v>
      </c>
      <c r="B54" s="184">
        <v>50620</v>
      </c>
      <c r="C54" s="248" t="s">
        <v>10</v>
      </c>
      <c r="D54" s="185">
        <v>17381340</v>
      </c>
      <c r="E54" s="186">
        <v>755</v>
      </c>
      <c r="F54" s="188">
        <v>23021.642384105959</v>
      </c>
    </row>
    <row r="55" spans="1:6" ht="15" customHeight="1" x14ac:dyDescent="0.25">
      <c r="A55" s="254">
        <v>51</v>
      </c>
      <c r="B55" s="184">
        <v>20900</v>
      </c>
      <c r="C55" s="248" t="s">
        <v>132</v>
      </c>
      <c r="D55" s="185">
        <v>34753640</v>
      </c>
      <c r="E55" s="186">
        <v>1512</v>
      </c>
      <c r="F55" s="188">
        <v>22985.211640211641</v>
      </c>
    </row>
    <row r="56" spans="1:6" ht="15" customHeight="1" x14ac:dyDescent="0.25">
      <c r="A56" s="254">
        <v>52</v>
      </c>
      <c r="B56" s="184">
        <v>61290</v>
      </c>
      <c r="C56" s="248" t="s">
        <v>237</v>
      </c>
      <c r="D56" s="185">
        <v>18256930</v>
      </c>
      <c r="E56" s="186">
        <v>796</v>
      </c>
      <c r="F56" s="188">
        <v>22935.841708542714</v>
      </c>
    </row>
    <row r="57" spans="1:6" ht="15" customHeight="1" x14ac:dyDescent="0.25">
      <c r="A57" s="254">
        <v>53</v>
      </c>
      <c r="B57" s="184">
        <v>61490</v>
      </c>
      <c r="C57" s="248" t="s">
        <v>84</v>
      </c>
      <c r="D57" s="185">
        <v>64689510</v>
      </c>
      <c r="E57" s="186">
        <v>2837</v>
      </c>
      <c r="F57" s="188">
        <v>22802.083186464577</v>
      </c>
    </row>
    <row r="58" spans="1:6" ht="15" customHeight="1" x14ac:dyDescent="0.25">
      <c r="A58" s="254">
        <v>54</v>
      </c>
      <c r="B58" s="184">
        <v>70270</v>
      </c>
      <c r="C58" s="248" t="s">
        <v>239</v>
      </c>
      <c r="D58" s="185">
        <v>17223690</v>
      </c>
      <c r="E58" s="186">
        <v>769</v>
      </c>
      <c r="F58" s="188">
        <v>22397.516254876464</v>
      </c>
    </row>
    <row r="59" spans="1:6" ht="15" customHeight="1" x14ac:dyDescent="0.25">
      <c r="A59" s="254">
        <v>55</v>
      </c>
      <c r="B59" s="184">
        <v>20810</v>
      </c>
      <c r="C59" s="248" t="s">
        <v>164</v>
      </c>
      <c r="D59" s="185">
        <v>22679890</v>
      </c>
      <c r="E59" s="186">
        <v>1024</v>
      </c>
      <c r="F59" s="187">
        <v>22148.330078125</v>
      </c>
    </row>
    <row r="60" spans="1:6" ht="15" customHeight="1" x14ac:dyDescent="0.25">
      <c r="A60" s="254">
        <v>56</v>
      </c>
      <c r="B60" s="184">
        <v>10190</v>
      </c>
      <c r="C60" s="248" t="s">
        <v>162</v>
      </c>
      <c r="D60" s="185">
        <v>28576330</v>
      </c>
      <c r="E60" s="186">
        <v>1321</v>
      </c>
      <c r="F60" s="188">
        <v>21632.34670704012</v>
      </c>
    </row>
    <row r="61" spans="1:6" ht="15" customHeight="1" x14ac:dyDescent="0.25">
      <c r="A61" s="254">
        <v>57</v>
      </c>
      <c r="B61" s="184">
        <v>50760</v>
      </c>
      <c r="C61" s="248" t="s">
        <v>178</v>
      </c>
      <c r="D61" s="185">
        <v>44369240</v>
      </c>
      <c r="E61" s="186">
        <v>2060</v>
      </c>
      <c r="F61" s="188">
        <v>21538.466019417476</v>
      </c>
    </row>
    <row r="62" spans="1:6" ht="15" customHeight="1" x14ac:dyDescent="0.25">
      <c r="A62" s="254">
        <v>58</v>
      </c>
      <c r="B62" s="184">
        <v>10002</v>
      </c>
      <c r="C62" s="248" t="s">
        <v>160</v>
      </c>
      <c r="D62" s="185">
        <v>25523720</v>
      </c>
      <c r="E62" s="186">
        <v>1191</v>
      </c>
      <c r="F62" s="188">
        <v>21430.495382031906</v>
      </c>
    </row>
    <row r="63" spans="1:6" ht="15" customHeight="1" x14ac:dyDescent="0.25">
      <c r="A63" s="254">
        <v>59</v>
      </c>
      <c r="B63" s="184">
        <v>30460</v>
      </c>
      <c r="C63" s="248" t="s">
        <v>51</v>
      </c>
      <c r="D63" s="185">
        <v>31175030</v>
      </c>
      <c r="E63" s="186">
        <v>1472</v>
      </c>
      <c r="F63" s="188">
        <v>21178.688858695652</v>
      </c>
    </row>
    <row r="64" spans="1:6" ht="15" customHeight="1" x14ac:dyDescent="0.25">
      <c r="A64" s="254">
        <v>60</v>
      </c>
      <c r="B64" s="184">
        <v>20060</v>
      </c>
      <c r="C64" s="248" t="s">
        <v>54</v>
      </c>
      <c r="D64" s="185">
        <v>38124680</v>
      </c>
      <c r="E64" s="186">
        <v>1805</v>
      </c>
      <c r="F64" s="188">
        <v>21121.706371191136</v>
      </c>
    </row>
    <row r="65" spans="1:6" ht="15" customHeight="1" x14ac:dyDescent="0.25">
      <c r="A65" s="254">
        <v>61</v>
      </c>
      <c r="B65" s="184">
        <v>60070</v>
      </c>
      <c r="C65" s="248" t="s">
        <v>181</v>
      </c>
      <c r="D65" s="185">
        <v>25677000</v>
      </c>
      <c r="E65" s="186">
        <v>1218</v>
      </c>
      <c r="F65" s="188">
        <v>21081.280788177341</v>
      </c>
    </row>
    <row r="66" spans="1:6" ht="15" customHeight="1" x14ac:dyDescent="0.25">
      <c r="A66" s="254">
        <v>62</v>
      </c>
      <c r="B66" s="184">
        <v>40730</v>
      </c>
      <c r="C66" s="248" t="s">
        <v>19</v>
      </c>
      <c r="D66" s="185">
        <v>9056700</v>
      </c>
      <c r="E66" s="186">
        <v>430</v>
      </c>
      <c r="F66" s="188">
        <v>21062.093023255813</v>
      </c>
    </row>
    <row r="67" spans="1:6" ht="15" customHeight="1" x14ac:dyDescent="0.25">
      <c r="A67" s="254">
        <v>63</v>
      </c>
      <c r="B67" s="184">
        <v>40011</v>
      </c>
      <c r="C67" s="248" t="s">
        <v>56</v>
      </c>
      <c r="D67" s="185">
        <v>57722880</v>
      </c>
      <c r="E67" s="186">
        <v>2746</v>
      </c>
      <c r="F67" s="188">
        <v>21020.713765477056</v>
      </c>
    </row>
    <row r="68" spans="1:6" ht="15" customHeight="1" x14ac:dyDescent="0.25">
      <c r="A68" s="254">
        <v>64</v>
      </c>
      <c r="B68" s="184">
        <v>60910</v>
      </c>
      <c r="C68" s="248" t="s">
        <v>233</v>
      </c>
      <c r="D68" s="185">
        <v>19754590</v>
      </c>
      <c r="E68" s="186">
        <v>942</v>
      </c>
      <c r="F68" s="188">
        <v>20970.902335456474</v>
      </c>
    </row>
    <row r="69" spans="1:6" ht="15" customHeight="1" x14ac:dyDescent="0.25">
      <c r="A69" s="254">
        <v>65</v>
      </c>
      <c r="B69" s="184">
        <v>40990</v>
      </c>
      <c r="C69" s="248" t="s">
        <v>21</v>
      </c>
      <c r="D69" s="185">
        <v>24899480</v>
      </c>
      <c r="E69" s="186">
        <v>1192</v>
      </c>
      <c r="F69" s="188">
        <v>20888.825503355703</v>
      </c>
    </row>
    <row r="70" spans="1:6" ht="15" customHeight="1" x14ac:dyDescent="0.25">
      <c r="A70" s="254">
        <v>66</v>
      </c>
      <c r="B70" s="184">
        <v>61450</v>
      </c>
      <c r="C70" s="248" t="s">
        <v>83</v>
      </c>
      <c r="D70" s="185">
        <v>40720750</v>
      </c>
      <c r="E70" s="186">
        <v>1968</v>
      </c>
      <c r="F70" s="188">
        <v>20691.438008130081</v>
      </c>
    </row>
    <row r="71" spans="1:6" ht="15" customHeight="1" x14ac:dyDescent="0.25">
      <c r="A71" s="254">
        <v>67</v>
      </c>
      <c r="B71" s="184">
        <v>30640</v>
      </c>
      <c r="C71" s="248" t="s">
        <v>11</v>
      </c>
      <c r="D71" s="185">
        <v>20747390</v>
      </c>
      <c r="E71" s="186">
        <v>1024</v>
      </c>
      <c r="F71" s="188">
        <v>20261.123046875</v>
      </c>
    </row>
    <row r="72" spans="1:6" ht="15" customHeight="1" x14ac:dyDescent="0.25">
      <c r="A72" s="254">
        <v>68</v>
      </c>
      <c r="B72" s="184">
        <v>61500</v>
      </c>
      <c r="C72" s="248" t="s">
        <v>85</v>
      </c>
      <c r="D72" s="185">
        <v>63144840</v>
      </c>
      <c r="E72" s="186">
        <v>3123</v>
      </c>
      <c r="F72" s="188">
        <v>20219.289145052833</v>
      </c>
    </row>
    <row r="73" spans="1:6" ht="15" customHeight="1" x14ac:dyDescent="0.25">
      <c r="A73" s="254">
        <v>69</v>
      </c>
      <c r="B73" s="184">
        <v>10320</v>
      </c>
      <c r="C73" s="248" t="s">
        <v>41</v>
      </c>
      <c r="D73" s="185">
        <v>21183680</v>
      </c>
      <c r="E73" s="186">
        <v>1055</v>
      </c>
      <c r="F73" s="188">
        <v>20079.317535545022</v>
      </c>
    </row>
    <row r="74" spans="1:6" ht="15" customHeight="1" x14ac:dyDescent="0.25">
      <c r="A74" s="254">
        <v>70</v>
      </c>
      <c r="B74" s="184">
        <v>31000</v>
      </c>
      <c r="C74" s="248" t="s">
        <v>52</v>
      </c>
      <c r="D74" s="185">
        <v>19659620</v>
      </c>
      <c r="E74" s="186">
        <v>985</v>
      </c>
      <c r="F74" s="188">
        <v>19959.005076142133</v>
      </c>
    </row>
    <row r="75" spans="1:6" ht="15" customHeight="1" x14ac:dyDescent="0.25">
      <c r="A75" s="254">
        <v>71</v>
      </c>
      <c r="B75" s="184">
        <v>61470</v>
      </c>
      <c r="C75" s="248" t="s">
        <v>236</v>
      </c>
      <c r="D75" s="185">
        <v>27059230</v>
      </c>
      <c r="E75" s="186">
        <v>1356</v>
      </c>
      <c r="F75" s="188">
        <v>19955.184365781712</v>
      </c>
    </row>
    <row r="76" spans="1:6" ht="15" customHeight="1" x14ac:dyDescent="0.25">
      <c r="A76" s="254">
        <v>72</v>
      </c>
      <c r="B76" s="184">
        <v>30940</v>
      </c>
      <c r="C76" s="248" t="s">
        <v>3</v>
      </c>
      <c r="D76" s="185">
        <v>24106510</v>
      </c>
      <c r="E76" s="186">
        <v>1230</v>
      </c>
      <c r="F76" s="188">
        <v>19598.788617886177</v>
      </c>
    </row>
    <row r="77" spans="1:6" ht="15" customHeight="1" x14ac:dyDescent="0.25">
      <c r="A77" s="254">
        <v>73</v>
      </c>
      <c r="B77" s="184">
        <v>30650</v>
      </c>
      <c r="C77" s="248" t="s">
        <v>200</v>
      </c>
      <c r="D77" s="185">
        <v>21096240</v>
      </c>
      <c r="E77" s="186">
        <v>1081</v>
      </c>
      <c r="F77" s="188">
        <v>19515.485661424605</v>
      </c>
    </row>
    <row r="78" spans="1:6" ht="15" customHeight="1" x14ac:dyDescent="0.25">
      <c r="A78" s="254">
        <v>74</v>
      </c>
      <c r="B78" s="184">
        <v>61390</v>
      </c>
      <c r="C78" s="248" t="s">
        <v>188</v>
      </c>
      <c r="D78" s="185">
        <v>20427403.780000001</v>
      </c>
      <c r="E78" s="186">
        <v>1048</v>
      </c>
      <c r="F78" s="188">
        <v>19491.797500000001</v>
      </c>
    </row>
    <row r="79" spans="1:6" ht="15" customHeight="1" x14ac:dyDescent="0.25">
      <c r="A79" s="254">
        <v>75</v>
      </c>
      <c r="B79" s="184">
        <v>40133</v>
      </c>
      <c r="C79" s="248" t="s">
        <v>22</v>
      </c>
      <c r="D79" s="185">
        <v>22033580</v>
      </c>
      <c r="E79" s="186">
        <v>1137</v>
      </c>
      <c r="F79" s="188">
        <v>19378.698328935796</v>
      </c>
    </row>
    <row r="80" spans="1:6" ht="15" customHeight="1" x14ac:dyDescent="0.25">
      <c r="A80" s="254">
        <v>76</v>
      </c>
      <c r="B80" s="184">
        <v>21350</v>
      </c>
      <c r="C80" s="248" t="s">
        <v>197</v>
      </c>
      <c r="D80" s="185">
        <v>14893640</v>
      </c>
      <c r="E80" s="186">
        <v>770</v>
      </c>
      <c r="F80" s="188">
        <v>19342.389610389611</v>
      </c>
    </row>
    <row r="81" spans="1:6" ht="15" customHeight="1" x14ac:dyDescent="0.25">
      <c r="A81" s="254">
        <v>77</v>
      </c>
      <c r="B81" s="184">
        <v>20460</v>
      </c>
      <c r="C81" s="248" t="s">
        <v>196</v>
      </c>
      <c r="D81" s="185">
        <v>20722230</v>
      </c>
      <c r="E81" s="186">
        <v>1074</v>
      </c>
      <c r="F81" s="188">
        <v>19294.441340782123</v>
      </c>
    </row>
    <row r="82" spans="1:6" ht="15" customHeight="1" x14ac:dyDescent="0.25">
      <c r="A82" s="254">
        <v>78</v>
      </c>
      <c r="B82" s="184">
        <v>50060</v>
      </c>
      <c r="C82" s="248" t="s">
        <v>173</v>
      </c>
      <c r="D82" s="185">
        <v>34015320</v>
      </c>
      <c r="E82" s="186">
        <v>1774</v>
      </c>
      <c r="F82" s="188">
        <v>19174.363021420519</v>
      </c>
    </row>
    <row r="83" spans="1:6" ht="15" customHeight="1" x14ac:dyDescent="0.25">
      <c r="A83" s="254">
        <v>79</v>
      </c>
      <c r="B83" s="184">
        <v>61210</v>
      </c>
      <c r="C83" s="248" t="s">
        <v>186</v>
      </c>
      <c r="D83" s="185">
        <v>18498760</v>
      </c>
      <c r="E83" s="186">
        <v>965</v>
      </c>
      <c r="F83" s="188">
        <v>19169.699481865286</v>
      </c>
    </row>
    <row r="84" spans="1:6" ht="15" customHeight="1" x14ac:dyDescent="0.25">
      <c r="A84" s="254">
        <v>80</v>
      </c>
      <c r="B84" s="184">
        <v>40720</v>
      </c>
      <c r="C84" s="248" t="s">
        <v>171</v>
      </c>
      <c r="D84" s="185">
        <v>22899510</v>
      </c>
      <c r="E84" s="186">
        <v>1197</v>
      </c>
      <c r="F84" s="188">
        <v>19130.751879699248</v>
      </c>
    </row>
    <row r="85" spans="1:6" ht="15" customHeight="1" x14ac:dyDescent="0.25">
      <c r="A85" s="254">
        <v>81</v>
      </c>
      <c r="B85" s="184">
        <v>21020</v>
      </c>
      <c r="C85" s="248" t="s">
        <v>49</v>
      </c>
      <c r="D85" s="185">
        <v>20810600</v>
      </c>
      <c r="E85" s="186">
        <v>1088</v>
      </c>
      <c r="F85" s="188">
        <v>19127.389705882353</v>
      </c>
    </row>
    <row r="86" spans="1:6" ht="15" customHeight="1" x14ac:dyDescent="0.25">
      <c r="A86" s="254">
        <v>82</v>
      </c>
      <c r="B86" s="184">
        <v>40210</v>
      </c>
      <c r="C86" s="248" t="s">
        <v>15</v>
      </c>
      <c r="D86" s="185">
        <v>10133920</v>
      </c>
      <c r="E86" s="186">
        <v>533</v>
      </c>
      <c r="F86" s="188">
        <v>19012.983114446528</v>
      </c>
    </row>
    <row r="87" spans="1:6" ht="15" customHeight="1" x14ac:dyDescent="0.25">
      <c r="A87" s="254">
        <v>83</v>
      </c>
      <c r="B87" s="184">
        <v>31480</v>
      </c>
      <c r="C87" s="248" t="s">
        <v>53</v>
      </c>
      <c r="D87" s="185">
        <v>25514570</v>
      </c>
      <c r="E87" s="186">
        <v>1346</v>
      </c>
      <c r="F87" s="188">
        <v>18955.846953937595</v>
      </c>
    </row>
    <row r="88" spans="1:6" ht="15" customHeight="1" x14ac:dyDescent="0.25">
      <c r="A88" s="254">
        <v>84</v>
      </c>
      <c r="B88" s="184">
        <v>60050</v>
      </c>
      <c r="C88" s="248" t="s">
        <v>180</v>
      </c>
      <c r="D88" s="185">
        <v>21367370</v>
      </c>
      <c r="E88" s="186">
        <v>1131</v>
      </c>
      <c r="F88" s="188">
        <v>18892.458001768347</v>
      </c>
    </row>
    <row r="89" spans="1:6" ht="15" customHeight="1" x14ac:dyDescent="0.25">
      <c r="A89" s="254">
        <v>85</v>
      </c>
      <c r="B89" s="184">
        <v>61430</v>
      </c>
      <c r="C89" s="248" t="s">
        <v>82</v>
      </c>
      <c r="D89" s="185">
        <v>49202340</v>
      </c>
      <c r="E89" s="186">
        <v>2610</v>
      </c>
      <c r="F89" s="188">
        <v>18851.471264367818</v>
      </c>
    </row>
    <row r="90" spans="1:6" ht="15" customHeight="1" x14ac:dyDescent="0.25">
      <c r="A90" s="254">
        <v>86</v>
      </c>
      <c r="B90" s="184">
        <v>30160</v>
      </c>
      <c r="C90" s="248" t="s">
        <v>198</v>
      </c>
      <c r="D90" s="185">
        <v>25416890</v>
      </c>
      <c r="E90" s="186">
        <v>1353</v>
      </c>
      <c r="F90" s="188">
        <v>18785.580192165558</v>
      </c>
    </row>
    <row r="91" spans="1:6" ht="15" customHeight="1" x14ac:dyDescent="0.25">
      <c r="A91" s="254">
        <v>87</v>
      </c>
      <c r="B91" s="184">
        <v>30310</v>
      </c>
      <c r="C91" s="248" t="s">
        <v>6</v>
      </c>
      <c r="D91" s="185">
        <v>12469980</v>
      </c>
      <c r="E91" s="186">
        <v>671</v>
      </c>
      <c r="F91" s="188">
        <v>18584.172876304023</v>
      </c>
    </row>
    <row r="92" spans="1:6" ht="15" customHeight="1" x14ac:dyDescent="0.25">
      <c r="A92" s="254">
        <v>88</v>
      </c>
      <c r="B92" s="252">
        <v>60020</v>
      </c>
      <c r="C92" s="248" t="s">
        <v>25</v>
      </c>
      <c r="D92" s="185">
        <v>14185930</v>
      </c>
      <c r="E92" s="186">
        <v>766</v>
      </c>
      <c r="F92" s="188">
        <v>18519.4908616188</v>
      </c>
    </row>
    <row r="93" spans="1:6" ht="15" customHeight="1" x14ac:dyDescent="0.25">
      <c r="A93" s="254">
        <v>89</v>
      </c>
      <c r="B93" s="184">
        <v>60850</v>
      </c>
      <c r="C93" s="248" t="s">
        <v>183</v>
      </c>
      <c r="D93" s="185">
        <v>23198620</v>
      </c>
      <c r="E93" s="186">
        <v>1262</v>
      </c>
      <c r="F93" s="188">
        <v>18382.424722662439</v>
      </c>
    </row>
    <row r="94" spans="1:6" ht="15" customHeight="1" x14ac:dyDescent="0.25">
      <c r="A94" s="254">
        <v>90</v>
      </c>
      <c r="B94" s="184">
        <v>50230</v>
      </c>
      <c r="C94" s="248" t="s">
        <v>60</v>
      </c>
      <c r="D94" s="185">
        <v>18951000</v>
      </c>
      <c r="E94" s="186">
        <v>1047</v>
      </c>
      <c r="F94" s="188">
        <v>18100.28653295129</v>
      </c>
    </row>
    <row r="95" spans="1:6" ht="15" customHeight="1" x14ac:dyDescent="0.25">
      <c r="A95" s="254">
        <v>91</v>
      </c>
      <c r="B95" s="184">
        <v>50340</v>
      </c>
      <c r="C95" s="248" t="s">
        <v>175</v>
      </c>
      <c r="D95" s="185">
        <v>18547900</v>
      </c>
      <c r="E95" s="186">
        <v>1028</v>
      </c>
      <c r="F95" s="188">
        <v>18042.704280155642</v>
      </c>
    </row>
    <row r="96" spans="1:6" ht="15" customHeight="1" x14ac:dyDescent="0.25">
      <c r="A96" s="254">
        <v>92</v>
      </c>
      <c r="B96" s="184">
        <v>61560</v>
      </c>
      <c r="C96" s="248" t="s">
        <v>192</v>
      </c>
      <c r="D96" s="185">
        <v>63022550</v>
      </c>
      <c r="E96" s="186">
        <v>3576</v>
      </c>
      <c r="F96" s="188">
        <v>17623.755592841164</v>
      </c>
    </row>
    <row r="97" spans="1:6" ht="15" customHeight="1" x14ac:dyDescent="0.25">
      <c r="A97" s="254">
        <v>93</v>
      </c>
      <c r="B97" s="184">
        <v>30440</v>
      </c>
      <c r="C97" s="248" t="s">
        <v>7</v>
      </c>
      <c r="D97" s="185">
        <v>15878690</v>
      </c>
      <c r="E97" s="186">
        <v>909</v>
      </c>
      <c r="F97" s="188">
        <v>17468.30583058306</v>
      </c>
    </row>
    <row r="98" spans="1:6" ht="15" customHeight="1" x14ac:dyDescent="0.25">
      <c r="A98" s="254">
        <v>94</v>
      </c>
      <c r="B98" s="184">
        <v>10001</v>
      </c>
      <c r="C98" s="248" t="s">
        <v>207</v>
      </c>
      <c r="D98" s="185">
        <v>15738360</v>
      </c>
      <c r="E98" s="186">
        <v>912</v>
      </c>
      <c r="F98" s="188">
        <v>17256.973684210527</v>
      </c>
    </row>
    <row r="99" spans="1:6" ht="15" customHeight="1" x14ac:dyDescent="0.25">
      <c r="A99" s="254">
        <v>95</v>
      </c>
      <c r="B99" s="184">
        <v>40820</v>
      </c>
      <c r="C99" s="248" t="s">
        <v>172</v>
      </c>
      <c r="D99" s="185">
        <v>14368820</v>
      </c>
      <c r="E99" s="186">
        <v>856</v>
      </c>
      <c r="F99" s="188">
        <v>16786.004672897197</v>
      </c>
    </row>
    <row r="100" spans="1:6" ht="15" customHeight="1" x14ac:dyDescent="0.25">
      <c r="A100" s="254">
        <v>96</v>
      </c>
      <c r="B100" s="184">
        <v>60001</v>
      </c>
      <c r="C100" s="248" t="s">
        <v>204</v>
      </c>
      <c r="D100" s="185">
        <v>17197560</v>
      </c>
      <c r="E100" s="186">
        <v>1034</v>
      </c>
      <c r="F100" s="188">
        <v>16632.069632495164</v>
      </c>
    </row>
    <row r="101" spans="1:6" ht="15" customHeight="1" x14ac:dyDescent="0.25">
      <c r="A101" s="254">
        <v>97</v>
      </c>
      <c r="B101" s="184">
        <v>30890</v>
      </c>
      <c r="C101" s="248" t="s">
        <v>167</v>
      </c>
      <c r="D101" s="185">
        <v>12309910</v>
      </c>
      <c r="E101" s="186">
        <v>747</v>
      </c>
      <c r="F101" s="188">
        <v>16479.12985274431</v>
      </c>
    </row>
    <row r="102" spans="1:6" ht="15" customHeight="1" x14ac:dyDescent="0.25">
      <c r="A102" s="254">
        <v>98</v>
      </c>
      <c r="B102" s="184">
        <v>30530</v>
      </c>
      <c r="C102" s="248" t="s">
        <v>166</v>
      </c>
      <c r="D102" s="185">
        <v>26241710</v>
      </c>
      <c r="E102" s="186">
        <v>1603</v>
      </c>
      <c r="F102" s="188">
        <v>16370.374298190893</v>
      </c>
    </row>
    <row r="103" spans="1:6" ht="15" customHeight="1" x14ac:dyDescent="0.25">
      <c r="A103" s="254">
        <v>99</v>
      </c>
      <c r="B103" s="184">
        <v>40030</v>
      </c>
      <c r="C103" s="248" t="s">
        <v>168</v>
      </c>
      <c r="D103" s="185">
        <v>10810200</v>
      </c>
      <c r="E103" s="186">
        <v>668</v>
      </c>
      <c r="F103" s="188">
        <v>16182.934131736527</v>
      </c>
    </row>
    <row r="104" spans="1:6" ht="15" customHeight="1" x14ac:dyDescent="0.25">
      <c r="A104" s="254">
        <v>100</v>
      </c>
      <c r="B104" s="184">
        <v>61340</v>
      </c>
      <c r="C104" s="248" t="s">
        <v>187</v>
      </c>
      <c r="D104" s="185">
        <v>24588290</v>
      </c>
      <c r="E104" s="186">
        <v>1529</v>
      </c>
      <c r="F104" s="188">
        <v>16081.288423806409</v>
      </c>
    </row>
    <row r="105" spans="1:6" ht="15" customHeight="1" x14ac:dyDescent="0.25">
      <c r="A105" s="254">
        <v>101</v>
      </c>
      <c r="B105" s="184">
        <v>40300</v>
      </c>
      <c r="C105" s="248" t="s">
        <v>16</v>
      </c>
      <c r="D105" s="185">
        <v>6102550</v>
      </c>
      <c r="E105" s="186">
        <v>382</v>
      </c>
      <c r="F105" s="188">
        <v>15975.261780104713</v>
      </c>
    </row>
    <row r="106" spans="1:6" ht="15" customHeight="1" x14ac:dyDescent="0.25">
      <c r="A106" s="254">
        <v>102</v>
      </c>
      <c r="B106" s="184">
        <v>40360</v>
      </c>
      <c r="C106" s="248" t="s">
        <v>17</v>
      </c>
      <c r="D106" s="185">
        <v>9852330</v>
      </c>
      <c r="E106" s="186">
        <v>619</v>
      </c>
      <c r="F106" s="188">
        <v>15916.526655896607</v>
      </c>
    </row>
    <row r="107" spans="1:6" ht="15" customHeight="1" x14ac:dyDescent="0.25">
      <c r="A107" s="254">
        <v>103</v>
      </c>
      <c r="B107" s="184">
        <v>60240</v>
      </c>
      <c r="C107" s="248" t="s">
        <v>182</v>
      </c>
      <c r="D107" s="185">
        <v>35459440</v>
      </c>
      <c r="E107" s="186">
        <v>2247</v>
      </c>
      <c r="F107" s="188">
        <v>15780.792167334223</v>
      </c>
    </row>
    <row r="108" spans="1:6" ht="15" customHeight="1" x14ac:dyDescent="0.25">
      <c r="A108" s="254">
        <v>104</v>
      </c>
      <c r="B108" s="184">
        <v>40031</v>
      </c>
      <c r="C108" s="248" t="s">
        <v>170</v>
      </c>
      <c r="D108" s="185">
        <v>15821110</v>
      </c>
      <c r="E108" s="186">
        <v>1060</v>
      </c>
      <c r="F108" s="188">
        <v>14925.575471698114</v>
      </c>
    </row>
    <row r="109" spans="1:6" ht="15" customHeight="1" x14ac:dyDescent="0.25">
      <c r="A109" s="254">
        <v>105</v>
      </c>
      <c r="B109" s="184">
        <v>40080</v>
      </c>
      <c r="C109" s="248" t="s">
        <v>57</v>
      </c>
      <c r="D109" s="185">
        <v>21057499.940000001</v>
      </c>
      <c r="E109" s="186">
        <v>1413</v>
      </c>
      <c r="F109" s="188">
        <v>14902.689271054494</v>
      </c>
    </row>
    <row r="110" spans="1:6" ht="15" customHeight="1" x14ac:dyDescent="0.25">
      <c r="A110" s="254">
        <v>106</v>
      </c>
      <c r="B110" s="184">
        <v>40950</v>
      </c>
      <c r="C110" s="248" t="s">
        <v>4</v>
      </c>
      <c r="D110" s="185">
        <v>14419874.560000001</v>
      </c>
      <c r="E110" s="186">
        <v>1008</v>
      </c>
      <c r="F110" s="188">
        <v>14305.431111111111</v>
      </c>
    </row>
    <row r="111" spans="1:6" ht="15" customHeight="1" x14ac:dyDescent="0.25">
      <c r="A111" s="418">
        <v>107</v>
      </c>
      <c r="B111" s="419">
        <v>61570</v>
      </c>
      <c r="C111" s="423" t="s">
        <v>193</v>
      </c>
      <c r="D111" s="181">
        <v>31473510</v>
      </c>
      <c r="E111" s="155">
        <v>2340</v>
      </c>
      <c r="F111" s="174">
        <v>13450.217948717949</v>
      </c>
    </row>
    <row r="112" spans="1:6" x14ac:dyDescent="0.25">
      <c r="A112" s="411">
        <v>108</v>
      </c>
      <c r="B112" s="184">
        <v>30480</v>
      </c>
      <c r="C112" s="248" t="s">
        <v>114</v>
      </c>
      <c r="D112" s="185">
        <v>15748570</v>
      </c>
      <c r="E112" s="186">
        <v>1286</v>
      </c>
      <c r="F112" s="188">
        <v>12246.166407465007</v>
      </c>
    </row>
    <row r="113" spans="1:6" x14ac:dyDescent="0.25">
      <c r="A113" s="412">
        <v>109</v>
      </c>
      <c r="B113" s="184">
        <v>40840</v>
      </c>
      <c r="C113" s="248" t="s">
        <v>20</v>
      </c>
      <c r="D113" s="185">
        <v>11028350</v>
      </c>
      <c r="E113" s="186">
        <v>918</v>
      </c>
      <c r="F113" s="188">
        <v>12013.453159041394</v>
      </c>
    </row>
    <row r="114" spans="1:6" ht="15" customHeight="1" x14ac:dyDescent="0.25">
      <c r="A114" s="530">
        <v>110</v>
      </c>
      <c r="B114" s="419">
        <v>61080</v>
      </c>
      <c r="C114" s="423" t="s">
        <v>184</v>
      </c>
      <c r="D114" s="181">
        <v>5122270</v>
      </c>
      <c r="E114" s="155">
        <v>1592</v>
      </c>
      <c r="F114" s="174">
        <v>3217.5062814070352</v>
      </c>
    </row>
    <row r="115" spans="1:6" ht="15" customHeight="1" thickBot="1" x14ac:dyDescent="0.3">
      <c r="A115" s="413">
        <v>111</v>
      </c>
      <c r="B115" s="153">
        <v>41400</v>
      </c>
      <c r="C115" s="417" t="s">
        <v>242</v>
      </c>
      <c r="D115" s="183"/>
      <c r="E115" s="159">
        <v>2139</v>
      </c>
      <c r="F115" s="253">
        <v>0</v>
      </c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6.7109375" style="161" customWidth="1"/>
    <col min="5" max="5" width="13.7109375" style="161" customWidth="1"/>
    <col min="6" max="6" width="15.140625" style="161" customWidth="1"/>
    <col min="7" max="16384" width="9.140625" style="161"/>
  </cols>
  <sheetData>
    <row r="1" spans="1:6" ht="15.75" x14ac:dyDescent="0.25">
      <c r="B1" s="118" t="s">
        <v>77</v>
      </c>
    </row>
    <row r="2" spans="1:6" x14ac:dyDescent="0.25">
      <c r="C2" s="119" t="s">
        <v>206</v>
      </c>
    </row>
    <row r="3" spans="1:6" ht="11.25" customHeight="1" thickBot="1" x14ac:dyDescent="0.3">
      <c r="B3" s="53"/>
      <c r="C3" s="53"/>
      <c r="D3" s="49"/>
      <c r="E3" s="49"/>
      <c r="F3" s="49"/>
    </row>
    <row r="4" spans="1:6" ht="57.75" customHeight="1" thickBot="1" x14ac:dyDescent="0.3">
      <c r="A4" s="219" t="s">
        <v>30</v>
      </c>
      <c r="B4" s="220" t="s">
        <v>36</v>
      </c>
      <c r="C4" s="221" t="s">
        <v>35</v>
      </c>
      <c r="D4" s="70" t="s">
        <v>37</v>
      </c>
      <c r="E4" s="225" t="s">
        <v>40</v>
      </c>
      <c r="F4" s="226" t="s">
        <v>195</v>
      </c>
    </row>
    <row r="5" spans="1:6" ht="15" customHeight="1" x14ac:dyDescent="0.25">
      <c r="A5" s="250">
        <v>1</v>
      </c>
      <c r="B5" s="244">
        <v>40020</v>
      </c>
      <c r="C5" s="415" t="s">
        <v>169</v>
      </c>
      <c r="D5" s="245">
        <v>110665075.94</v>
      </c>
      <c r="E5" s="255">
        <v>390</v>
      </c>
      <c r="F5" s="222">
        <v>283756.60497435898</v>
      </c>
    </row>
    <row r="6" spans="1:6" ht="15" customHeight="1" x14ac:dyDescent="0.25">
      <c r="A6" s="247">
        <v>2</v>
      </c>
      <c r="B6" s="184">
        <v>10003</v>
      </c>
      <c r="C6" s="248" t="s">
        <v>42</v>
      </c>
      <c r="D6" s="185">
        <v>50014798.920000002</v>
      </c>
      <c r="E6" s="186">
        <v>241</v>
      </c>
      <c r="F6" s="188">
        <v>207530.28597510373</v>
      </c>
    </row>
    <row r="7" spans="1:6" ht="15" customHeight="1" x14ac:dyDescent="0.25">
      <c r="A7" s="247">
        <v>3</v>
      </c>
      <c r="B7" s="184">
        <v>20550</v>
      </c>
      <c r="C7" s="248" t="s">
        <v>48</v>
      </c>
      <c r="D7" s="185">
        <v>132430254.78</v>
      </c>
      <c r="E7" s="186">
        <v>720</v>
      </c>
      <c r="F7" s="188">
        <v>183930.90941666666</v>
      </c>
    </row>
    <row r="8" spans="1:6" ht="15" customHeight="1" x14ac:dyDescent="0.25">
      <c r="A8" s="247">
        <v>4</v>
      </c>
      <c r="B8" s="184">
        <v>40100</v>
      </c>
      <c r="C8" s="248" t="s">
        <v>58</v>
      </c>
      <c r="D8" s="185">
        <v>141631317.37</v>
      </c>
      <c r="E8" s="186">
        <v>1057</v>
      </c>
      <c r="F8" s="188">
        <v>133993.67773888365</v>
      </c>
    </row>
    <row r="9" spans="1:6" ht="15" customHeight="1" x14ac:dyDescent="0.25">
      <c r="A9" s="247">
        <v>5</v>
      </c>
      <c r="B9" s="184">
        <v>10880</v>
      </c>
      <c r="C9" s="248" t="s">
        <v>130</v>
      </c>
      <c r="D9" s="185">
        <v>473218633.50999999</v>
      </c>
      <c r="E9" s="186">
        <v>3823</v>
      </c>
      <c r="F9" s="187">
        <v>123782.01242741302</v>
      </c>
    </row>
    <row r="10" spans="1:6" ht="15" customHeight="1" x14ac:dyDescent="0.25">
      <c r="A10" s="247">
        <v>6</v>
      </c>
      <c r="B10" s="184">
        <v>50003</v>
      </c>
      <c r="C10" s="248" t="s">
        <v>62</v>
      </c>
      <c r="D10" s="185">
        <v>151347127.46000001</v>
      </c>
      <c r="E10" s="186">
        <v>1233</v>
      </c>
      <c r="F10" s="188">
        <v>122747.06201135443</v>
      </c>
    </row>
    <row r="11" spans="1:6" ht="15" customHeight="1" x14ac:dyDescent="0.25">
      <c r="A11" s="247">
        <v>7</v>
      </c>
      <c r="B11" s="427">
        <v>31480</v>
      </c>
      <c r="C11" s="430" t="s">
        <v>53</v>
      </c>
      <c r="D11" s="428">
        <v>163650207.84999999</v>
      </c>
      <c r="E11" s="427">
        <v>1346</v>
      </c>
      <c r="F11" s="429">
        <v>121582.62098811292</v>
      </c>
    </row>
    <row r="12" spans="1:6" ht="15" customHeight="1" x14ac:dyDescent="0.25">
      <c r="A12" s="247">
        <v>8</v>
      </c>
      <c r="B12" s="184">
        <v>40390</v>
      </c>
      <c r="C12" s="248" t="s">
        <v>18</v>
      </c>
      <c r="D12" s="185">
        <v>58171892.649999999</v>
      </c>
      <c r="E12" s="186">
        <v>505</v>
      </c>
      <c r="F12" s="188">
        <v>115191.86663366336</v>
      </c>
    </row>
    <row r="13" spans="1:6" ht="15" customHeight="1" x14ac:dyDescent="0.25">
      <c r="A13" s="247">
        <v>9</v>
      </c>
      <c r="B13" s="184">
        <v>40133</v>
      </c>
      <c r="C13" s="248" t="s">
        <v>22</v>
      </c>
      <c r="D13" s="185">
        <v>115649535.97</v>
      </c>
      <c r="E13" s="186">
        <v>1137</v>
      </c>
      <c r="F13" s="188">
        <v>101714.63145998241</v>
      </c>
    </row>
    <row r="14" spans="1:6" ht="15" customHeight="1" x14ac:dyDescent="0.25">
      <c r="A14" s="247">
        <v>10</v>
      </c>
      <c r="B14" s="184">
        <v>40010</v>
      </c>
      <c r="C14" s="248" t="s">
        <v>55</v>
      </c>
      <c r="D14" s="185">
        <v>247436874.12</v>
      </c>
      <c r="E14" s="186">
        <v>2460</v>
      </c>
      <c r="F14" s="188">
        <v>100584.09517073171</v>
      </c>
    </row>
    <row r="15" spans="1:6" ht="15" customHeight="1" x14ac:dyDescent="0.25">
      <c r="A15" s="247">
        <v>11</v>
      </c>
      <c r="B15" s="184">
        <v>30130</v>
      </c>
      <c r="C15" s="248" t="s">
        <v>1</v>
      </c>
      <c r="D15" s="185">
        <v>54722925.560000002</v>
      </c>
      <c r="E15" s="186">
        <v>554</v>
      </c>
      <c r="F15" s="188">
        <v>98777.843971119131</v>
      </c>
    </row>
    <row r="16" spans="1:6" ht="15" customHeight="1" x14ac:dyDescent="0.25">
      <c r="A16" s="247">
        <v>12</v>
      </c>
      <c r="B16" s="184">
        <v>70510</v>
      </c>
      <c r="C16" s="248" t="s">
        <v>8</v>
      </c>
      <c r="D16" s="185">
        <v>39389238.520000003</v>
      </c>
      <c r="E16" s="186">
        <v>399</v>
      </c>
      <c r="F16" s="188">
        <v>98719.896040100255</v>
      </c>
    </row>
    <row r="17" spans="1:6" ht="15" customHeight="1" x14ac:dyDescent="0.25">
      <c r="A17" s="247">
        <v>13</v>
      </c>
      <c r="B17" s="184">
        <v>20060</v>
      </c>
      <c r="C17" s="248" t="s">
        <v>54</v>
      </c>
      <c r="D17" s="185">
        <v>153542869.09</v>
      </c>
      <c r="E17" s="186">
        <v>1805</v>
      </c>
      <c r="F17" s="188">
        <v>85065.301434903042</v>
      </c>
    </row>
    <row r="18" spans="1:6" ht="15" customHeight="1" x14ac:dyDescent="0.25">
      <c r="A18" s="247">
        <v>14</v>
      </c>
      <c r="B18" s="184">
        <v>51580</v>
      </c>
      <c r="C18" s="248" t="s">
        <v>208</v>
      </c>
      <c r="D18" s="185">
        <v>229996810</v>
      </c>
      <c r="E18" s="186">
        <v>2764</v>
      </c>
      <c r="F18" s="188">
        <v>83211.581041968166</v>
      </c>
    </row>
    <row r="19" spans="1:6" ht="15" customHeight="1" x14ac:dyDescent="0.25">
      <c r="A19" s="247">
        <v>15</v>
      </c>
      <c r="B19" s="184">
        <v>50040</v>
      </c>
      <c r="C19" s="248" t="s">
        <v>63</v>
      </c>
      <c r="D19" s="185">
        <v>103995951.65000001</v>
      </c>
      <c r="E19" s="186">
        <v>1258</v>
      </c>
      <c r="F19" s="188">
        <v>82667.688116057237</v>
      </c>
    </row>
    <row r="20" spans="1:6" ht="15" customHeight="1" x14ac:dyDescent="0.25">
      <c r="A20" s="247">
        <v>16</v>
      </c>
      <c r="B20" s="184">
        <v>40730</v>
      </c>
      <c r="C20" s="248" t="s">
        <v>19</v>
      </c>
      <c r="D20" s="185">
        <v>33896445.609999999</v>
      </c>
      <c r="E20" s="186">
        <v>430</v>
      </c>
      <c r="F20" s="188">
        <v>78828.943279069761</v>
      </c>
    </row>
    <row r="21" spans="1:6" ht="15" customHeight="1" x14ac:dyDescent="0.25">
      <c r="A21" s="247">
        <v>17</v>
      </c>
      <c r="B21" s="184">
        <v>20810</v>
      </c>
      <c r="C21" s="248" t="s">
        <v>164</v>
      </c>
      <c r="D21" s="185">
        <v>79574433.730000004</v>
      </c>
      <c r="E21" s="186">
        <v>1024</v>
      </c>
      <c r="F21" s="188">
        <v>77709.407939453129</v>
      </c>
    </row>
    <row r="22" spans="1:6" ht="15" customHeight="1" x14ac:dyDescent="0.25">
      <c r="A22" s="247">
        <v>18</v>
      </c>
      <c r="B22" s="184">
        <v>40990</v>
      </c>
      <c r="C22" s="248" t="s">
        <v>21</v>
      </c>
      <c r="D22" s="185">
        <v>92608562.989999995</v>
      </c>
      <c r="E22" s="186">
        <v>1192</v>
      </c>
      <c r="F22" s="188">
        <v>77691.747474832213</v>
      </c>
    </row>
    <row r="23" spans="1:6" ht="15" customHeight="1" x14ac:dyDescent="0.25">
      <c r="A23" s="247">
        <v>19</v>
      </c>
      <c r="B23" s="184">
        <v>20061</v>
      </c>
      <c r="C23" s="248" t="s">
        <v>46</v>
      </c>
      <c r="D23" s="185">
        <v>56341177.469999999</v>
      </c>
      <c r="E23" s="186">
        <v>730</v>
      </c>
      <c r="F23" s="188">
        <v>77179.695164383564</v>
      </c>
    </row>
    <row r="24" spans="1:6" ht="15" customHeight="1" x14ac:dyDescent="0.25">
      <c r="A24" s="247">
        <v>20</v>
      </c>
      <c r="B24" s="426">
        <v>40210</v>
      </c>
      <c r="C24" s="430" t="s">
        <v>15</v>
      </c>
      <c r="D24" s="428">
        <v>40161032.289999999</v>
      </c>
      <c r="E24" s="427">
        <v>533</v>
      </c>
      <c r="F24" s="429">
        <v>75349.028686679172</v>
      </c>
    </row>
    <row r="25" spans="1:6" ht="15" customHeight="1" x14ac:dyDescent="0.25">
      <c r="A25" s="247">
        <v>21</v>
      </c>
      <c r="B25" s="184">
        <v>70021</v>
      </c>
      <c r="C25" s="248" t="s">
        <v>65</v>
      </c>
      <c r="D25" s="185">
        <v>62516958.979999997</v>
      </c>
      <c r="E25" s="186">
        <v>831</v>
      </c>
      <c r="F25" s="188">
        <v>75230.997569193743</v>
      </c>
    </row>
    <row r="26" spans="1:6" ht="15" customHeight="1" x14ac:dyDescent="0.25">
      <c r="A26" s="247">
        <v>22</v>
      </c>
      <c r="B26" s="184">
        <v>60560</v>
      </c>
      <c r="C26" s="248" t="s">
        <v>9</v>
      </c>
      <c r="D26" s="185">
        <v>39434010.82</v>
      </c>
      <c r="E26" s="186">
        <v>533</v>
      </c>
      <c r="F26" s="188">
        <v>73985.010919324573</v>
      </c>
    </row>
    <row r="27" spans="1:6" ht="15" customHeight="1" x14ac:dyDescent="0.25">
      <c r="A27" s="247">
        <v>23</v>
      </c>
      <c r="B27" s="251">
        <v>61540</v>
      </c>
      <c r="C27" s="424" t="s">
        <v>191</v>
      </c>
      <c r="D27" s="256">
        <v>143364937.28</v>
      </c>
      <c r="E27" s="257">
        <v>1946</v>
      </c>
      <c r="F27" s="188">
        <v>73671.601891058584</v>
      </c>
    </row>
    <row r="28" spans="1:6" ht="15" customHeight="1" x14ac:dyDescent="0.25">
      <c r="A28" s="247">
        <v>24</v>
      </c>
      <c r="B28" s="184">
        <v>21350</v>
      </c>
      <c r="C28" s="248" t="s">
        <v>197</v>
      </c>
      <c r="D28" s="185">
        <v>55314504.18</v>
      </c>
      <c r="E28" s="186">
        <v>770</v>
      </c>
      <c r="F28" s="188">
        <v>71837.018415584418</v>
      </c>
    </row>
    <row r="29" spans="1:6" ht="15" customHeight="1" x14ac:dyDescent="0.25">
      <c r="A29" s="247">
        <v>25</v>
      </c>
      <c r="B29" s="184">
        <v>61290</v>
      </c>
      <c r="C29" s="248" t="s">
        <v>237</v>
      </c>
      <c r="D29" s="185">
        <v>56879994.020000003</v>
      </c>
      <c r="E29" s="186">
        <v>796</v>
      </c>
      <c r="F29" s="188">
        <v>71457.278919598</v>
      </c>
    </row>
    <row r="30" spans="1:6" ht="15" customHeight="1" x14ac:dyDescent="0.25">
      <c r="A30" s="247">
        <v>26</v>
      </c>
      <c r="B30" s="184">
        <v>50620</v>
      </c>
      <c r="C30" s="248" t="s">
        <v>10</v>
      </c>
      <c r="D30" s="185">
        <v>53551586.719999999</v>
      </c>
      <c r="E30" s="186">
        <v>755</v>
      </c>
      <c r="F30" s="188">
        <v>70929.253933774831</v>
      </c>
    </row>
    <row r="31" spans="1:6" ht="15" customHeight="1" x14ac:dyDescent="0.25">
      <c r="A31" s="247">
        <v>27</v>
      </c>
      <c r="B31" s="184">
        <v>10004</v>
      </c>
      <c r="C31" s="248" t="s">
        <v>43</v>
      </c>
      <c r="D31" s="185">
        <v>115679030.64</v>
      </c>
      <c r="E31" s="186">
        <v>1635</v>
      </c>
      <c r="F31" s="188">
        <v>70751.70069724771</v>
      </c>
    </row>
    <row r="32" spans="1:6" ht="15" customHeight="1" x14ac:dyDescent="0.25">
      <c r="A32" s="247">
        <v>28</v>
      </c>
      <c r="B32" s="184">
        <v>20040</v>
      </c>
      <c r="C32" s="248" t="s">
        <v>45</v>
      </c>
      <c r="D32" s="185">
        <v>70431122.909999996</v>
      </c>
      <c r="E32" s="186">
        <v>996</v>
      </c>
      <c r="F32" s="188">
        <v>70713.978825301208</v>
      </c>
    </row>
    <row r="33" spans="1:6" ht="15" customHeight="1" x14ac:dyDescent="0.25">
      <c r="A33" s="247">
        <v>29</v>
      </c>
      <c r="B33" s="184">
        <v>40410</v>
      </c>
      <c r="C33" s="248" t="s">
        <v>59</v>
      </c>
      <c r="D33" s="185">
        <v>139300173.16999999</v>
      </c>
      <c r="E33" s="186">
        <v>1981</v>
      </c>
      <c r="F33" s="188">
        <v>70318.108616860161</v>
      </c>
    </row>
    <row r="34" spans="1:6" ht="15" customHeight="1" x14ac:dyDescent="0.25">
      <c r="A34" s="247">
        <v>30</v>
      </c>
      <c r="B34" s="184">
        <v>50930</v>
      </c>
      <c r="C34" s="248" t="s">
        <v>133</v>
      </c>
      <c r="D34" s="185">
        <v>63932796.479999997</v>
      </c>
      <c r="E34" s="186">
        <v>910</v>
      </c>
      <c r="F34" s="188">
        <v>70255.820307692309</v>
      </c>
    </row>
    <row r="35" spans="1:6" ht="15" customHeight="1" x14ac:dyDescent="0.25">
      <c r="A35" s="247">
        <v>31</v>
      </c>
      <c r="B35" s="184">
        <v>30500</v>
      </c>
      <c r="C35" s="248" t="s">
        <v>199</v>
      </c>
      <c r="D35" s="185">
        <v>23363517.170000002</v>
      </c>
      <c r="E35" s="186">
        <v>334</v>
      </c>
      <c r="F35" s="188">
        <v>69950.650209580839</v>
      </c>
    </row>
    <row r="36" spans="1:6" ht="15" customHeight="1" x14ac:dyDescent="0.25">
      <c r="A36" s="247">
        <v>32</v>
      </c>
      <c r="B36" s="184">
        <v>31000</v>
      </c>
      <c r="C36" s="248" t="s">
        <v>52</v>
      </c>
      <c r="D36" s="185">
        <v>67839976.75</v>
      </c>
      <c r="E36" s="186">
        <v>985</v>
      </c>
      <c r="F36" s="188">
        <v>68873.072842639594</v>
      </c>
    </row>
    <row r="37" spans="1:6" ht="15" customHeight="1" x14ac:dyDescent="0.25">
      <c r="A37" s="247">
        <v>33</v>
      </c>
      <c r="B37" s="184">
        <v>20080</v>
      </c>
      <c r="C37" s="248" t="s">
        <v>163</v>
      </c>
      <c r="D37" s="185">
        <v>72303365.939999998</v>
      </c>
      <c r="E37" s="186">
        <v>1054</v>
      </c>
      <c r="F37" s="188">
        <v>68599.018918406073</v>
      </c>
    </row>
    <row r="38" spans="1:6" ht="15" customHeight="1" x14ac:dyDescent="0.25">
      <c r="A38" s="247">
        <v>34</v>
      </c>
      <c r="B38" s="184">
        <v>61430</v>
      </c>
      <c r="C38" s="248" t="s">
        <v>82</v>
      </c>
      <c r="D38" s="185">
        <v>178563716.62</v>
      </c>
      <c r="E38" s="186">
        <v>2610</v>
      </c>
      <c r="F38" s="188">
        <v>68415.21709578544</v>
      </c>
    </row>
    <row r="39" spans="1:6" ht="15" customHeight="1" x14ac:dyDescent="0.25">
      <c r="A39" s="247">
        <v>35</v>
      </c>
      <c r="B39" s="184">
        <v>70270</v>
      </c>
      <c r="C39" s="248" t="s">
        <v>239</v>
      </c>
      <c r="D39" s="185">
        <v>52421386.07</v>
      </c>
      <c r="E39" s="186">
        <v>769</v>
      </c>
      <c r="F39" s="188">
        <v>68168.252366710018</v>
      </c>
    </row>
    <row r="40" spans="1:6" ht="15" customHeight="1" x14ac:dyDescent="0.25">
      <c r="A40" s="247">
        <v>36</v>
      </c>
      <c r="B40" s="184">
        <v>70100</v>
      </c>
      <c r="C40" s="248" t="s">
        <v>205</v>
      </c>
      <c r="D40" s="185">
        <v>67275311.849999994</v>
      </c>
      <c r="E40" s="186">
        <v>999</v>
      </c>
      <c r="F40" s="188">
        <v>67342.654504504491</v>
      </c>
    </row>
    <row r="41" spans="1:6" ht="15" customHeight="1" x14ac:dyDescent="0.25">
      <c r="A41" s="247">
        <v>37</v>
      </c>
      <c r="B41" s="184">
        <v>30440</v>
      </c>
      <c r="C41" s="248" t="s">
        <v>7</v>
      </c>
      <c r="D41" s="185">
        <v>60450516.159999996</v>
      </c>
      <c r="E41" s="186">
        <v>909</v>
      </c>
      <c r="F41" s="188">
        <v>66502.217997799773</v>
      </c>
    </row>
    <row r="42" spans="1:6" ht="15" customHeight="1" x14ac:dyDescent="0.25">
      <c r="A42" s="247">
        <v>38</v>
      </c>
      <c r="B42" s="184">
        <v>30650</v>
      </c>
      <c r="C42" s="248" t="s">
        <v>200</v>
      </c>
      <c r="D42" s="185">
        <v>71683354.909999996</v>
      </c>
      <c r="E42" s="186">
        <v>1081</v>
      </c>
      <c r="F42" s="188">
        <v>66312.076697502314</v>
      </c>
    </row>
    <row r="43" spans="1:6" ht="15" customHeight="1" x14ac:dyDescent="0.25">
      <c r="A43" s="247">
        <v>39</v>
      </c>
      <c r="B43" s="184">
        <v>30890</v>
      </c>
      <c r="C43" s="248" t="s">
        <v>167</v>
      </c>
      <c r="D43" s="185">
        <v>49457859.5</v>
      </c>
      <c r="E43" s="186">
        <v>747</v>
      </c>
      <c r="F43" s="188">
        <v>66208.64725568943</v>
      </c>
    </row>
    <row r="44" spans="1:6" ht="15" customHeight="1" x14ac:dyDescent="0.25">
      <c r="A44" s="247">
        <v>40</v>
      </c>
      <c r="B44" s="184">
        <v>70110</v>
      </c>
      <c r="C44" s="248" t="s">
        <v>66</v>
      </c>
      <c r="D44" s="185">
        <v>64037642.170000002</v>
      </c>
      <c r="E44" s="186">
        <v>973</v>
      </c>
      <c r="F44" s="188">
        <v>65814.637379239473</v>
      </c>
    </row>
    <row r="45" spans="1:6" ht="15" customHeight="1" x14ac:dyDescent="0.25">
      <c r="A45" s="247">
        <v>41</v>
      </c>
      <c r="B45" s="184">
        <v>30310</v>
      </c>
      <c r="C45" s="248" t="s">
        <v>6</v>
      </c>
      <c r="D45" s="185">
        <v>44056395.659999996</v>
      </c>
      <c r="E45" s="186">
        <v>671</v>
      </c>
      <c r="F45" s="188">
        <v>65657.817675111772</v>
      </c>
    </row>
    <row r="46" spans="1:6" ht="15" customHeight="1" x14ac:dyDescent="0.25">
      <c r="A46" s="247">
        <v>42</v>
      </c>
      <c r="B46" s="184">
        <v>50170</v>
      </c>
      <c r="C46" s="248" t="s">
        <v>174</v>
      </c>
      <c r="D46" s="185">
        <v>56175449.68</v>
      </c>
      <c r="E46" s="186">
        <v>863</v>
      </c>
      <c r="F46" s="187">
        <v>65093.220950173811</v>
      </c>
    </row>
    <row r="47" spans="1:6" ht="15" customHeight="1" x14ac:dyDescent="0.25">
      <c r="A47" s="247">
        <v>43</v>
      </c>
      <c r="B47" s="184">
        <v>60660</v>
      </c>
      <c r="C47" s="248" t="s">
        <v>203</v>
      </c>
      <c r="D47" s="185">
        <v>56945227.630000003</v>
      </c>
      <c r="E47" s="186">
        <v>875</v>
      </c>
      <c r="F47" s="188">
        <v>65080.260148571433</v>
      </c>
    </row>
    <row r="48" spans="1:6" ht="15" customHeight="1" x14ac:dyDescent="0.25">
      <c r="A48" s="247">
        <v>44</v>
      </c>
      <c r="B48" s="184">
        <v>50780</v>
      </c>
      <c r="C48" s="248" t="s">
        <v>201</v>
      </c>
      <c r="D48" s="185">
        <v>101856903.11</v>
      </c>
      <c r="E48" s="186">
        <v>1566</v>
      </c>
      <c r="F48" s="188">
        <v>65042.722292464881</v>
      </c>
    </row>
    <row r="49" spans="1:6" ht="15" customHeight="1" x14ac:dyDescent="0.25">
      <c r="A49" s="247">
        <v>45</v>
      </c>
      <c r="B49" s="184">
        <v>61520</v>
      </c>
      <c r="C49" s="248" t="s">
        <v>113</v>
      </c>
      <c r="D49" s="185">
        <v>150828918.81999999</v>
      </c>
      <c r="E49" s="186">
        <v>2326</v>
      </c>
      <c r="F49" s="188">
        <v>64844.763035253651</v>
      </c>
    </row>
    <row r="50" spans="1:6" ht="15" customHeight="1" x14ac:dyDescent="0.25">
      <c r="A50" s="247">
        <v>46</v>
      </c>
      <c r="B50" s="252">
        <v>30070</v>
      </c>
      <c r="C50" s="248" t="s">
        <v>50</v>
      </c>
      <c r="D50" s="185">
        <v>86913718.670000002</v>
      </c>
      <c r="E50" s="186">
        <v>1342</v>
      </c>
      <c r="F50" s="188">
        <v>64764.320916542478</v>
      </c>
    </row>
    <row r="51" spans="1:6" ht="15" customHeight="1" x14ac:dyDescent="0.25">
      <c r="A51" s="247">
        <v>47</v>
      </c>
      <c r="B51" s="184">
        <v>10860</v>
      </c>
      <c r="C51" s="248" t="s">
        <v>131</v>
      </c>
      <c r="D51" s="185">
        <v>57038103.200000003</v>
      </c>
      <c r="E51" s="186">
        <v>885</v>
      </c>
      <c r="F51" s="188">
        <v>64449.83412429379</v>
      </c>
    </row>
    <row r="52" spans="1:6" ht="15" customHeight="1" x14ac:dyDescent="0.25">
      <c r="A52" s="247">
        <v>48</v>
      </c>
      <c r="B52" s="184">
        <v>10002</v>
      </c>
      <c r="C52" s="248" t="s">
        <v>160</v>
      </c>
      <c r="D52" s="185">
        <v>76753553.140000001</v>
      </c>
      <c r="E52" s="186">
        <v>1191</v>
      </c>
      <c r="F52" s="188">
        <v>64444.629000839632</v>
      </c>
    </row>
    <row r="53" spans="1:6" ht="15" customHeight="1" x14ac:dyDescent="0.25">
      <c r="A53" s="247">
        <v>49</v>
      </c>
      <c r="B53" s="184">
        <v>50760</v>
      </c>
      <c r="C53" s="248" t="s">
        <v>178</v>
      </c>
      <c r="D53" s="185">
        <v>132546014.75</v>
      </c>
      <c r="E53" s="186">
        <v>2060</v>
      </c>
      <c r="F53" s="188">
        <v>64342.725606796113</v>
      </c>
    </row>
    <row r="54" spans="1:6" ht="15" customHeight="1" x14ac:dyDescent="0.25">
      <c r="A54" s="247">
        <v>50</v>
      </c>
      <c r="B54" s="184">
        <v>60020</v>
      </c>
      <c r="C54" s="248" t="s">
        <v>25</v>
      </c>
      <c r="D54" s="185">
        <v>48564727.520000003</v>
      </c>
      <c r="E54" s="186">
        <v>766</v>
      </c>
      <c r="F54" s="188">
        <v>63400.427571801571</v>
      </c>
    </row>
    <row r="55" spans="1:6" ht="15" customHeight="1" x14ac:dyDescent="0.25">
      <c r="A55" s="247">
        <v>51</v>
      </c>
      <c r="B55" s="184">
        <v>51370</v>
      </c>
      <c r="C55" s="248" t="s">
        <v>61</v>
      </c>
      <c r="D55" s="185">
        <v>65278842.979999997</v>
      </c>
      <c r="E55" s="186">
        <v>1032</v>
      </c>
      <c r="F55" s="188">
        <v>63254.692810077519</v>
      </c>
    </row>
    <row r="56" spans="1:6" ht="15" customHeight="1" x14ac:dyDescent="0.25">
      <c r="A56" s="247">
        <v>52</v>
      </c>
      <c r="B56" s="184">
        <v>21020</v>
      </c>
      <c r="C56" s="248" t="s">
        <v>49</v>
      </c>
      <c r="D56" s="185">
        <v>68708166.090000004</v>
      </c>
      <c r="E56" s="186">
        <v>1088</v>
      </c>
      <c r="F56" s="188">
        <v>63150.887950367651</v>
      </c>
    </row>
    <row r="57" spans="1:6" ht="15" customHeight="1" x14ac:dyDescent="0.25">
      <c r="A57" s="247">
        <v>53</v>
      </c>
      <c r="B57" s="184">
        <v>70020</v>
      </c>
      <c r="C57" s="248" t="s">
        <v>64</v>
      </c>
      <c r="D57" s="185">
        <v>73445669.390000001</v>
      </c>
      <c r="E57" s="186">
        <v>1165</v>
      </c>
      <c r="F57" s="188">
        <v>63043.493038626613</v>
      </c>
    </row>
    <row r="58" spans="1:6" ht="15" customHeight="1" x14ac:dyDescent="0.25">
      <c r="A58" s="247">
        <v>54</v>
      </c>
      <c r="B58" s="184">
        <v>30030</v>
      </c>
      <c r="C58" s="248" t="s">
        <v>165</v>
      </c>
      <c r="D58" s="185">
        <v>62444610.100000001</v>
      </c>
      <c r="E58" s="186">
        <v>991</v>
      </c>
      <c r="F58" s="188">
        <v>63011.715539858727</v>
      </c>
    </row>
    <row r="59" spans="1:6" ht="15" customHeight="1" x14ac:dyDescent="0.25">
      <c r="A59" s="247">
        <v>55</v>
      </c>
      <c r="B59" s="184">
        <v>20630</v>
      </c>
      <c r="C59" s="248" t="s">
        <v>232</v>
      </c>
      <c r="D59" s="185">
        <v>57865054.049999997</v>
      </c>
      <c r="E59" s="186">
        <v>919</v>
      </c>
      <c r="F59" s="188">
        <v>62965.238356909678</v>
      </c>
    </row>
    <row r="60" spans="1:6" ht="15" customHeight="1" x14ac:dyDescent="0.25">
      <c r="A60" s="247">
        <v>56</v>
      </c>
      <c r="B60" s="184">
        <v>61080</v>
      </c>
      <c r="C60" s="248" t="s">
        <v>184</v>
      </c>
      <c r="D60" s="185">
        <v>99841575.189999998</v>
      </c>
      <c r="E60" s="186">
        <v>1592</v>
      </c>
      <c r="F60" s="188">
        <v>62714.557280150751</v>
      </c>
    </row>
    <row r="61" spans="1:6" ht="15" customHeight="1" x14ac:dyDescent="0.25">
      <c r="A61" s="247">
        <v>57</v>
      </c>
      <c r="B61" s="184">
        <v>10190</v>
      </c>
      <c r="C61" s="248" t="s">
        <v>162</v>
      </c>
      <c r="D61" s="185">
        <v>82824258.829999998</v>
      </c>
      <c r="E61" s="186">
        <v>1321</v>
      </c>
      <c r="F61" s="188">
        <v>62698.152028766082</v>
      </c>
    </row>
    <row r="62" spans="1:6" ht="15" customHeight="1" x14ac:dyDescent="0.25">
      <c r="A62" s="247">
        <v>58</v>
      </c>
      <c r="B62" s="184">
        <v>61510</v>
      </c>
      <c r="C62" s="248" t="s">
        <v>28</v>
      </c>
      <c r="D62" s="185">
        <v>112790145.84</v>
      </c>
      <c r="E62" s="186">
        <v>1807</v>
      </c>
      <c r="F62" s="188">
        <v>62418.453702268955</v>
      </c>
    </row>
    <row r="63" spans="1:6" ht="15" customHeight="1" x14ac:dyDescent="0.25">
      <c r="A63" s="247">
        <v>59</v>
      </c>
      <c r="B63" s="184">
        <v>10120</v>
      </c>
      <c r="C63" s="248" t="s">
        <v>161</v>
      </c>
      <c r="D63" s="185">
        <v>59223726.039999999</v>
      </c>
      <c r="E63" s="186">
        <v>955</v>
      </c>
      <c r="F63" s="188">
        <v>62014.372816753923</v>
      </c>
    </row>
    <row r="64" spans="1:6" ht="15" customHeight="1" x14ac:dyDescent="0.25">
      <c r="A64" s="247">
        <v>60</v>
      </c>
      <c r="B64" s="184">
        <v>60070</v>
      </c>
      <c r="C64" s="248" t="s">
        <v>181</v>
      </c>
      <c r="D64" s="185">
        <v>75530381.129999995</v>
      </c>
      <c r="E64" s="186">
        <v>1218</v>
      </c>
      <c r="F64" s="188">
        <v>62011.807167487677</v>
      </c>
    </row>
    <row r="65" spans="1:6" ht="15" customHeight="1" x14ac:dyDescent="0.25">
      <c r="A65" s="247">
        <v>61</v>
      </c>
      <c r="B65" s="184">
        <v>50420</v>
      </c>
      <c r="C65" s="248" t="s">
        <v>176</v>
      </c>
      <c r="D65" s="185">
        <v>57861825.380000003</v>
      </c>
      <c r="E65" s="186">
        <v>940</v>
      </c>
      <c r="F65" s="188">
        <v>61555.133382978725</v>
      </c>
    </row>
    <row r="66" spans="1:6" ht="15" customHeight="1" x14ac:dyDescent="0.25">
      <c r="A66" s="247">
        <v>62</v>
      </c>
      <c r="B66" s="251">
        <v>61150</v>
      </c>
      <c r="C66" s="248" t="s">
        <v>185</v>
      </c>
      <c r="D66" s="185">
        <v>67363095.480000004</v>
      </c>
      <c r="E66" s="186">
        <v>1095</v>
      </c>
      <c r="F66" s="188">
        <v>61518.808657534253</v>
      </c>
    </row>
    <row r="67" spans="1:6" ht="15" customHeight="1" x14ac:dyDescent="0.25">
      <c r="A67" s="247">
        <v>63</v>
      </c>
      <c r="B67" s="184">
        <v>61410</v>
      </c>
      <c r="C67" s="248" t="s">
        <v>189</v>
      </c>
      <c r="D67" s="185">
        <v>64556153.969999999</v>
      </c>
      <c r="E67" s="186">
        <v>1054</v>
      </c>
      <c r="F67" s="188">
        <v>61248.722931688804</v>
      </c>
    </row>
    <row r="68" spans="1:6" ht="15" customHeight="1" x14ac:dyDescent="0.25">
      <c r="A68" s="247">
        <v>64</v>
      </c>
      <c r="B68" s="184">
        <v>40300</v>
      </c>
      <c r="C68" s="248" t="s">
        <v>16</v>
      </c>
      <c r="D68" s="185">
        <v>23376255.809999999</v>
      </c>
      <c r="E68" s="186">
        <v>382</v>
      </c>
      <c r="F68" s="188">
        <v>61194.386937172771</v>
      </c>
    </row>
    <row r="69" spans="1:6" ht="15" customHeight="1" x14ac:dyDescent="0.25">
      <c r="A69" s="247">
        <v>65</v>
      </c>
      <c r="B69" s="184">
        <v>50060</v>
      </c>
      <c r="C69" s="248" t="s">
        <v>173</v>
      </c>
      <c r="D69" s="185">
        <v>107936216.83</v>
      </c>
      <c r="E69" s="186">
        <v>1774</v>
      </c>
      <c r="F69" s="188">
        <v>60843.414222096952</v>
      </c>
    </row>
    <row r="70" spans="1:6" ht="15" customHeight="1" x14ac:dyDescent="0.25">
      <c r="A70" s="247">
        <v>66</v>
      </c>
      <c r="B70" s="184">
        <v>30480</v>
      </c>
      <c r="C70" s="248" t="s">
        <v>114</v>
      </c>
      <c r="D70" s="185">
        <v>78095373.189999998</v>
      </c>
      <c r="E70" s="186">
        <v>1286</v>
      </c>
      <c r="F70" s="188">
        <v>60727.35084758942</v>
      </c>
    </row>
    <row r="71" spans="1:6" ht="15" customHeight="1" x14ac:dyDescent="0.25">
      <c r="A71" s="247">
        <v>67</v>
      </c>
      <c r="B71" s="184">
        <v>60010</v>
      </c>
      <c r="C71" s="248" t="s">
        <v>179</v>
      </c>
      <c r="D71" s="185">
        <v>60884309.43</v>
      </c>
      <c r="E71" s="186">
        <v>1009</v>
      </c>
      <c r="F71" s="188">
        <v>60341.238285431122</v>
      </c>
    </row>
    <row r="72" spans="1:6" ht="15" customHeight="1" x14ac:dyDescent="0.25">
      <c r="A72" s="247">
        <v>68</v>
      </c>
      <c r="B72" s="184">
        <v>20400</v>
      </c>
      <c r="C72" s="248" t="s">
        <v>47</v>
      </c>
      <c r="D72" s="185">
        <v>87633564.859999999</v>
      </c>
      <c r="E72" s="186">
        <v>1454</v>
      </c>
      <c r="F72" s="188">
        <v>60270.677345254473</v>
      </c>
    </row>
    <row r="73" spans="1:6" ht="15" customHeight="1" x14ac:dyDescent="0.25">
      <c r="A73" s="247">
        <v>69</v>
      </c>
      <c r="B73" s="184">
        <v>60980</v>
      </c>
      <c r="C73" s="248" t="s">
        <v>235</v>
      </c>
      <c r="D73" s="185">
        <v>54174241.82</v>
      </c>
      <c r="E73" s="186">
        <v>899</v>
      </c>
      <c r="F73" s="188">
        <v>60260.558197997772</v>
      </c>
    </row>
    <row r="74" spans="1:6" ht="15" customHeight="1" x14ac:dyDescent="0.25">
      <c r="A74" s="247">
        <v>70</v>
      </c>
      <c r="B74" s="184">
        <v>60910</v>
      </c>
      <c r="C74" s="248" t="s">
        <v>233</v>
      </c>
      <c r="D74" s="185">
        <v>56732651.770000003</v>
      </c>
      <c r="E74" s="186">
        <v>942</v>
      </c>
      <c r="F74" s="188">
        <v>60225.744978768584</v>
      </c>
    </row>
    <row r="75" spans="1:6" ht="15" customHeight="1" x14ac:dyDescent="0.25">
      <c r="A75" s="247">
        <v>71</v>
      </c>
      <c r="B75" s="184">
        <v>40950</v>
      </c>
      <c r="C75" s="248" t="s">
        <v>4</v>
      </c>
      <c r="D75" s="185">
        <v>60694634.299999997</v>
      </c>
      <c r="E75" s="186">
        <v>1008</v>
      </c>
      <c r="F75" s="188">
        <v>60212.930853174599</v>
      </c>
    </row>
    <row r="76" spans="1:6" ht="15" customHeight="1" x14ac:dyDescent="0.25">
      <c r="A76" s="247">
        <v>72</v>
      </c>
      <c r="B76" s="184">
        <v>30790</v>
      </c>
      <c r="C76" s="248" t="s">
        <v>12</v>
      </c>
      <c r="D76" s="185">
        <v>49102836.100000001</v>
      </c>
      <c r="E76" s="186">
        <v>818</v>
      </c>
      <c r="F76" s="188">
        <v>60027.916992665036</v>
      </c>
    </row>
    <row r="77" spans="1:6" ht="15" customHeight="1" x14ac:dyDescent="0.25">
      <c r="A77" s="247">
        <v>73</v>
      </c>
      <c r="B77" s="184">
        <v>40030</v>
      </c>
      <c r="C77" s="248" t="s">
        <v>168</v>
      </c>
      <c r="D77" s="185">
        <v>40010912.899999999</v>
      </c>
      <c r="E77" s="186">
        <v>668</v>
      </c>
      <c r="F77" s="188">
        <v>59896.576197604787</v>
      </c>
    </row>
    <row r="78" spans="1:6" ht="15" customHeight="1" x14ac:dyDescent="0.25">
      <c r="A78" s="247">
        <v>74</v>
      </c>
      <c r="B78" s="184">
        <v>60050</v>
      </c>
      <c r="C78" s="248" t="s">
        <v>180</v>
      </c>
      <c r="D78" s="185">
        <v>67214236.400000006</v>
      </c>
      <c r="E78" s="186">
        <v>1131</v>
      </c>
      <c r="F78" s="188">
        <v>59429.033068081349</v>
      </c>
    </row>
    <row r="79" spans="1:6" ht="15" customHeight="1" x14ac:dyDescent="0.25">
      <c r="A79" s="247">
        <v>75</v>
      </c>
      <c r="B79" s="184">
        <v>30530</v>
      </c>
      <c r="C79" s="248" t="s">
        <v>166</v>
      </c>
      <c r="D79" s="185">
        <v>95119482.120000005</v>
      </c>
      <c r="E79" s="186">
        <v>1603</v>
      </c>
      <c r="F79" s="188">
        <v>59338.416793512166</v>
      </c>
    </row>
    <row r="80" spans="1:6" ht="15" customHeight="1" x14ac:dyDescent="0.25">
      <c r="A80" s="247">
        <v>76</v>
      </c>
      <c r="B80" s="184">
        <v>70040</v>
      </c>
      <c r="C80" s="248" t="s">
        <v>26</v>
      </c>
      <c r="D80" s="185">
        <v>45302233.799999997</v>
      </c>
      <c r="E80" s="186">
        <v>766</v>
      </c>
      <c r="F80" s="188">
        <v>59141.297389033942</v>
      </c>
    </row>
    <row r="81" spans="1:6" ht="15" customHeight="1" x14ac:dyDescent="0.25">
      <c r="A81" s="247">
        <v>77</v>
      </c>
      <c r="B81" s="184">
        <v>60001</v>
      </c>
      <c r="C81" s="248" t="s">
        <v>204</v>
      </c>
      <c r="D81" s="185">
        <v>60913281.409999996</v>
      </c>
      <c r="E81" s="186">
        <v>1034</v>
      </c>
      <c r="F81" s="188">
        <v>58910.330183752412</v>
      </c>
    </row>
    <row r="82" spans="1:6" ht="15" customHeight="1" x14ac:dyDescent="0.25">
      <c r="A82" s="247">
        <v>78</v>
      </c>
      <c r="B82" s="184">
        <v>61210</v>
      </c>
      <c r="C82" s="248" t="s">
        <v>186</v>
      </c>
      <c r="D82" s="185">
        <v>56386293.869999997</v>
      </c>
      <c r="E82" s="186">
        <v>965</v>
      </c>
      <c r="F82" s="188">
        <v>58431.392611398958</v>
      </c>
    </row>
    <row r="83" spans="1:6" ht="15" customHeight="1" x14ac:dyDescent="0.25">
      <c r="A83" s="247">
        <v>79</v>
      </c>
      <c r="B83" s="184">
        <v>50450</v>
      </c>
      <c r="C83" s="248" t="s">
        <v>177</v>
      </c>
      <c r="D83" s="185">
        <v>83272069.400000006</v>
      </c>
      <c r="E83" s="186">
        <v>1427</v>
      </c>
      <c r="F83" s="188">
        <v>58354.638682550809</v>
      </c>
    </row>
    <row r="84" spans="1:6" ht="15" customHeight="1" x14ac:dyDescent="0.25">
      <c r="A84" s="247">
        <v>80</v>
      </c>
      <c r="B84" s="184">
        <v>10320</v>
      </c>
      <c r="C84" s="248" t="s">
        <v>41</v>
      </c>
      <c r="D84" s="185">
        <v>61156239.310000002</v>
      </c>
      <c r="E84" s="186">
        <v>1055</v>
      </c>
      <c r="F84" s="188">
        <v>57967.99934597157</v>
      </c>
    </row>
    <row r="85" spans="1:6" ht="15" customHeight="1" x14ac:dyDescent="0.25">
      <c r="A85" s="247">
        <v>81</v>
      </c>
      <c r="B85" s="184">
        <v>10090</v>
      </c>
      <c r="C85" s="248" t="s">
        <v>44</v>
      </c>
      <c r="D85" s="185">
        <v>99072279.109999999</v>
      </c>
      <c r="E85" s="186">
        <v>1710</v>
      </c>
      <c r="F85" s="188">
        <v>57937.005327485378</v>
      </c>
    </row>
    <row r="86" spans="1:6" ht="15" customHeight="1" x14ac:dyDescent="0.25">
      <c r="A86" s="247">
        <v>82</v>
      </c>
      <c r="B86" s="184">
        <v>61470</v>
      </c>
      <c r="C86" s="248" t="s">
        <v>236</v>
      </c>
      <c r="D86" s="185">
        <v>78133123.340000004</v>
      </c>
      <c r="E86" s="186">
        <v>1356</v>
      </c>
      <c r="F86" s="188">
        <v>57620.297448377583</v>
      </c>
    </row>
    <row r="87" spans="1:6" ht="15" customHeight="1" x14ac:dyDescent="0.25">
      <c r="A87" s="247">
        <v>83</v>
      </c>
      <c r="B87" s="184">
        <v>30940</v>
      </c>
      <c r="C87" s="248" t="s">
        <v>3</v>
      </c>
      <c r="D87" s="185">
        <v>70626229.049999997</v>
      </c>
      <c r="E87" s="186">
        <v>1230</v>
      </c>
      <c r="F87" s="188">
        <v>57419.698414634142</v>
      </c>
    </row>
    <row r="88" spans="1:6" ht="15" customHeight="1" x14ac:dyDescent="0.25">
      <c r="A88" s="247">
        <v>84</v>
      </c>
      <c r="B88" s="184">
        <v>20460</v>
      </c>
      <c r="C88" s="248" t="s">
        <v>196</v>
      </c>
      <c r="D88" s="185">
        <v>61498099.530000001</v>
      </c>
      <c r="E88" s="186">
        <v>1074</v>
      </c>
      <c r="F88" s="188">
        <v>57260.800307262572</v>
      </c>
    </row>
    <row r="89" spans="1:6" ht="15" customHeight="1" x14ac:dyDescent="0.25">
      <c r="A89" s="247">
        <v>85</v>
      </c>
      <c r="B89" s="184">
        <v>40360</v>
      </c>
      <c r="C89" s="248" t="s">
        <v>17</v>
      </c>
      <c r="D89" s="185">
        <v>35408313.859999999</v>
      </c>
      <c r="E89" s="186">
        <v>619</v>
      </c>
      <c r="F89" s="188">
        <v>57202.445654281095</v>
      </c>
    </row>
    <row r="90" spans="1:6" ht="15" customHeight="1" x14ac:dyDescent="0.25">
      <c r="A90" s="247">
        <v>86</v>
      </c>
      <c r="B90" s="184">
        <v>40840</v>
      </c>
      <c r="C90" s="248" t="s">
        <v>20</v>
      </c>
      <c r="D90" s="185">
        <v>52503438.810000002</v>
      </c>
      <c r="E90" s="186">
        <v>918</v>
      </c>
      <c r="F90" s="188">
        <v>57193.28846405229</v>
      </c>
    </row>
    <row r="91" spans="1:6" ht="15" customHeight="1" x14ac:dyDescent="0.25">
      <c r="A91" s="247">
        <v>87</v>
      </c>
      <c r="B91" s="184">
        <v>50230</v>
      </c>
      <c r="C91" s="248" t="s">
        <v>60</v>
      </c>
      <c r="D91" s="185">
        <v>59880512.079999998</v>
      </c>
      <c r="E91" s="186">
        <v>1047</v>
      </c>
      <c r="F91" s="188">
        <v>57192.466170009553</v>
      </c>
    </row>
    <row r="92" spans="1:6" ht="15" customHeight="1" x14ac:dyDescent="0.25">
      <c r="A92" s="247">
        <v>88</v>
      </c>
      <c r="B92" s="184">
        <v>50340</v>
      </c>
      <c r="C92" s="248" t="s">
        <v>175</v>
      </c>
      <c r="D92" s="185">
        <v>58536564.259999998</v>
      </c>
      <c r="E92" s="186">
        <v>1028</v>
      </c>
      <c r="F92" s="188">
        <v>56942.183132295715</v>
      </c>
    </row>
    <row r="93" spans="1:6" ht="15" customHeight="1" x14ac:dyDescent="0.25">
      <c r="A93" s="247">
        <v>89</v>
      </c>
      <c r="B93" s="184">
        <v>61390</v>
      </c>
      <c r="C93" s="248" t="s">
        <v>188</v>
      </c>
      <c r="D93" s="185">
        <v>58681020.43</v>
      </c>
      <c r="E93" s="186">
        <v>1048</v>
      </c>
      <c r="F93" s="188">
        <v>55993.340104961833</v>
      </c>
    </row>
    <row r="94" spans="1:6" ht="15" customHeight="1" x14ac:dyDescent="0.25">
      <c r="A94" s="247">
        <v>90</v>
      </c>
      <c r="B94" s="184">
        <v>61340</v>
      </c>
      <c r="C94" s="248" t="s">
        <v>187</v>
      </c>
      <c r="D94" s="185">
        <v>85103752.159999996</v>
      </c>
      <c r="E94" s="186">
        <v>1529</v>
      </c>
      <c r="F94" s="188">
        <v>55659.746344015693</v>
      </c>
    </row>
    <row r="95" spans="1:6" ht="15" customHeight="1" x14ac:dyDescent="0.25">
      <c r="A95" s="247">
        <v>91</v>
      </c>
      <c r="B95" s="184">
        <v>10001</v>
      </c>
      <c r="C95" s="248" t="s">
        <v>207</v>
      </c>
      <c r="D95" s="185">
        <v>50491526.579999998</v>
      </c>
      <c r="E95" s="186">
        <v>912</v>
      </c>
      <c r="F95" s="188">
        <v>55363.515986842103</v>
      </c>
    </row>
    <row r="96" spans="1:6" ht="15" customHeight="1" x14ac:dyDescent="0.25">
      <c r="A96" s="247">
        <v>92</v>
      </c>
      <c r="B96" s="184">
        <v>30460</v>
      </c>
      <c r="C96" s="248" t="s">
        <v>51</v>
      </c>
      <c r="D96" s="185">
        <v>81078650.280000001</v>
      </c>
      <c r="E96" s="186">
        <v>1472</v>
      </c>
      <c r="F96" s="188">
        <v>55080.604809782606</v>
      </c>
    </row>
    <row r="97" spans="1:6" ht="15" customHeight="1" x14ac:dyDescent="0.25">
      <c r="A97" s="247">
        <v>93</v>
      </c>
      <c r="B97" s="184">
        <v>30640</v>
      </c>
      <c r="C97" s="248" t="s">
        <v>11</v>
      </c>
      <c r="D97" s="185">
        <v>56339461.079999998</v>
      </c>
      <c r="E97" s="186">
        <v>1024</v>
      </c>
      <c r="F97" s="188">
        <v>55019.004960937498</v>
      </c>
    </row>
    <row r="98" spans="1:6" ht="15" customHeight="1" x14ac:dyDescent="0.25">
      <c r="A98" s="247">
        <v>94</v>
      </c>
      <c r="B98" s="184">
        <v>40080</v>
      </c>
      <c r="C98" s="248" t="s">
        <v>57</v>
      </c>
      <c r="D98" s="185">
        <v>77532851.930000007</v>
      </c>
      <c r="E98" s="186">
        <v>1413</v>
      </c>
      <c r="F98" s="188">
        <v>54871.09124557679</v>
      </c>
    </row>
    <row r="99" spans="1:6" ht="15" customHeight="1" x14ac:dyDescent="0.25">
      <c r="A99" s="247">
        <v>95</v>
      </c>
      <c r="B99" s="184">
        <v>60180</v>
      </c>
      <c r="C99" s="248" t="s">
        <v>202</v>
      </c>
      <c r="D99" s="185">
        <v>87616853.549999997</v>
      </c>
      <c r="E99" s="186">
        <v>1611</v>
      </c>
      <c r="F99" s="188">
        <v>54386.625418994408</v>
      </c>
    </row>
    <row r="100" spans="1:6" ht="15" customHeight="1" x14ac:dyDescent="0.25">
      <c r="A100" s="247">
        <v>96</v>
      </c>
      <c r="B100" s="184">
        <v>60850</v>
      </c>
      <c r="C100" s="248" t="s">
        <v>183</v>
      </c>
      <c r="D100" s="185">
        <v>68486324.469999999</v>
      </c>
      <c r="E100" s="186">
        <v>1262</v>
      </c>
      <c r="F100" s="188">
        <v>54268.085950871631</v>
      </c>
    </row>
    <row r="101" spans="1:6" ht="15" customHeight="1" x14ac:dyDescent="0.25">
      <c r="A101" s="247">
        <v>97</v>
      </c>
      <c r="B101" s="184">
        <v>20900</v>
      </c>
      <c r="C101" s="248" t="s">
        <v>132</v>
      </c>
      <c r="D101" s="185">
        <v>81597358.049999997</v>
      </c>
      <c r="E101" s="186">
        <v>1512</v>
      </c>
      <c r="F101" s="188">
        <v>53966.506646825394</v>
      </c>
    </row>
    <row r="102" spans="1:6" ht="15" customHeight="1" x14ac:dyDescent="0.25">
      <c r="A102" s="247">
        <v>98</v>
      </c>
      <c r="B102" s="184">
        <v>40720</v>
      </c>
      <c r="C102" s="248" t="s">
        <v>171</v>
      </c>
      <c r="D102" s="185">
        <v>64498993.399999999</v>
      </c>
      <c r="E102" s="186">
        <v>1197</v>
      </c>
      <c r="F102" s="188">
        <v>53883.870843776109</v>
      </c>
    </row>
    <row r="103" spans="1:6" ht="15" customHeight="1" x14ac:dyDescent="0.25">
      <c r="A103" s="247">
        <v>99</v>
      </c>
      <c r="B103" s="184">
        <v>40820</v>
      </c>
      <c r="C103" s="248" t="s">
        <v>172</v>
      </c>
      <c r="D103" s="185">
        <v>45577926.049999997</v>
      </c>
      <c r="E103" s="186">
        <v>856</v>
      </c>
      <c r="F103" s="188">
        <v>53245.240712616818</v>
      </c>
    </row>
    <row r="104" spans="1:6" ht="15" customHeight="1" x14ac:dyDescent="0.25">
      <c r="A104" s="247">
        <v>100</v>
      </c>
      <c r="B104" s="427">
        <v>40011</v>
      </c>
      <c r="C104" s="430" t="s">
        <v>56</v>
      </c>
      <c r="D104" s="428">
        <v>145732458.30000001</v>
      </c>
      <c r="E104" s="427">
        <v>2746</v>
      </c>
      <c r="F104" s="429">
        <v>53070.815112891483</v>
      </c>
    </row>
    <row r="105" spans="1:6" ht="15" customHeight="1" x14ac:dyDescent="0.25">
      <c r="A105" s="247">
        <v>101</v>
      </c>
      <c r="B105" s="184">
        <v>30160</v>
      </c>
      <c r="C105" s="248" t="s">
        <v>198</v>
      </c>
      <c r="D105" s="185">
        <v>69156113.019999996</v>
      </c>
      <c r="E105" s="186">
        <v>1353</v>
      </c>
      <c r="F105" s="188">
        <v>51113.165572801183</v>
      </c>
    </row>
    <row r="106" spans="1:6" ht="15" customHeight="1" x14ac:dyDescent="0.25">
      <c r="A106" s="247">
        <v>102</v>
      </c>
      <c r="B106" s="184">
        <v>61450</v>
      </c>
      <c r="C106" s="248" t="s">
        <v>83</v>
      </c>
      <c r="D106" s="185">
        <v>100264079.73999999</v>
      </c>
      <c r="E106" s="186">
        <v>1968</v>
      </c>
      <c r="F106" s="188">
        <v>50947.194989837393</v>
      </c>
    </row>
    <row r="107" spans="1:6" ht="15" customHeight="1" x14ac:dyDescent="0.25">
      <c r="A107" s="247">
        <v>103</v>
      </c>
      <c r="B107" s="184">
        <v>40031</v>
      </c>
      <c r="C107" s="248" t="s">
        <v>170</v>
      </c>
      <c r="D107" s="185">
        <v>53226033.18</v>
      </c>
      <c r="E107" s="186">
        <v>1060</v>
      </c>
      <c r="F107" s="188">
        <v>50213.238849056601</v>
      </c>
    </row>
    <row r="108" spans="1:6" ht="15" customHeight="1" x14ac:dyDescent="0.25">
      <c r="A108" s="247">
        <v>104</v>
      </c>
      <c r="B108" s="184">
        <v>61440</v>
      </c>
      <c r="C108" s="248" t="s">
        <v>190</v>
      </c>
      <c r="D108" s="185">
        <v>134014512.90000001</v>
      </c>
      <c r="E108" s="186">
        <v>2794</v>
      </c>
      <c r="F108" s="188">
        <v>47965.108410880457</v>
      </c>
    </row>
    <row r="109" spans="1:6" ht="15" customHeight="1" x14ac:dyDescent="0.25">
      <c r="A109" s="247">
        <v>105</v>
      </c>
      <c r="B109" s="184">
        <v>60240</v>
      </c>
      <c r="C109" s="248" t="s">
        <v>182</v>
      </c>
      <c r="D109" s="185">
        <v>107550921.56</v>
      </c>
      <c r="E109" s="186">
        <v>2247</v>
      </c>
      <c r="F109" s="188">
        <v>47864.228553627057</v>
      </c>
    </row>
    <row r="110" spans="1:6" ht="15" customHeight="1" x14ac:dyDescent="0.25">
      <c r="A110" s="247">
        <v>106</v>
      </c>
      <c r="B110" s="184">
        <v>61490</v>
      </c>
      <c r="C110" s="248" t="s">
        <v>84</v>
      </c>
      <c r="D110" s="185">
        <v>135761527.91999999</v>
      </c>
      <c r="E110" s="186">
        <v>2837</v>
      </c>
      <c r="F110" s="188">
        <v>47853.904800845958</v>
      </c>
    </row>
    <row r="111" spans="1:6" ht="15" customHeight="1" x14ac:dyDescent="0.25">
      <c r="A111" s="425">
        <v>107</v>
      </c>
      <c r="B111" s="419">
        <v>61500</v>
      </c>
      <c r="C111" s="423" t="s">
        <v>85</v>
      </c>
      <c r="D111" s="181">
        <v>137960201.24000001</v>
      </c>
      <c r="E111" s="155">
        <v>3123</v>
      </c>
      <c r="F111" s="174">
        <v>44175.536740313801</v>
      </c>
    </row>
    <row r="112" spans="1:6" x14ac:dyDescent="0.25">
      <c r="A112" s="431">
        <v>108</v>
      </c>
      <c r="B112" s="184">
        <v>61570</v>
      </c>
      <c r="C112" s="248" t="s">
        <v>193</v>
      </c>
      <c r="D112" s="185">
        <v>94637581.599999994</v>
      </c>
      <c r="E112" s="186">
        <v>2340</v>
      </c>
      <c r="F112" s="188">
        <v>40443.410940170936</v>
      </c>
    </row>
    <row r="113" spans="1:6" x14ac:dyDescent="0.25">
      <c r="A113" s="432">
        <v>109</v>
      </c>
      <c r="B113" s="184">
        <v>10890</v>
      </c>
      <c r="C113" s="248" t="s">
        <v>209</v>
      </c>
      <c r="D113" s="185">
        <v>110462018.55</v>
      </c>
      <c r="E113" s="186">
        <v>2842</v>
      </c>
      <c r="F113" s="188">
        <v>38867.705330752993</v>
      </c>
    </row>
    <row r="114" spans="1:6" ht="15" customHeight="1" x14ac:dyDescent="0.25">
      <c r="A114" s="531">
        <v>110</v>
      </c>
      <c r="B114" s="419">
        <v>61560</v>
      </c>
      <c r="C114" s="423" t="s">
        <v>192</v>
      </c>
      <c r="D114" s="181">
        <v>125977980.81</v>
      </c>
      <c r="E114" s="155">
        <v>3576</v>
      </c>
      <c r="F114" s="174">
        <v>35228.741837248323</v>
      </c>
    </row>
    <row r="115" spans="1:6" ht="15" customHeight="1" thickBot="1" x14ac:dyDescent="0.3">
      <c r="A115" s="433">
        <v>111</v>
      </c>
      <c r="B115" s="153">
        <v>41400</v>
      </c>
      <c r="C115" s="417" t="s">
        <v>242</v>
      </c>
      <c r="D115" s="183"/>
      <c r="E115" s="159">
        <v>2139</v>
      </c>
      <c r="F115" s="253">
        <v>0</v>
      </c>
    </row>
  </sheetData>
  <sortState ref="A5:F117">
    <sortCondition descending="1" ref="F5"/>
  </sortState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5.5703125" style="161" customWidth="1"/>
    <col min="5" max="5" width="14.7109375" style="161" customWidth="1"/>
    <col min="6" max="6" width="13.7109375" style="161" customWidth="1"/>
    <col min="7" max="7" width="14.140625" style="161" customWidth="1"/>
    <col min="8" max="16384" width="9.140625" style="161"/>
  </cols>
  <sheetData>
    <row r="1" spans="1:7" ht="15.75" x14ac:dyDescent="0.25">
      <c r="B1" s="118" t="s">
        <v>77</v>
      </c>
    </row>
    <row r="2" spans="1:7" x14ac:dyDescent="0.25">
      <c r="C2" s="119" t="s">
        <v>206</v>
      </c>
    </row>
    <row r="3" spans="1:7" ht="11.25" customHeight="1" thickBot="1" x14ac:dyDescent="0.3">
      <c r="B3" s="53"/>
      <c r="C3" s="53"/>
      <c r="D3" s="17"/>
      <c r="E3" s="17"/>
      <c r="F3" s="17"/>
      <c r="G3" s="17"/>
    </row>
    <row r="4" spans="1:7" ht="82.5" customHeight="1" thickBot="1" x14ac:dyDescent="0.3">
      <c r="A4" s="219" t="s">
        <v>30</v>
      </c>
      <c r="B4" s="220" t="s">
        <v>36</v>
      </c>
      <c r="C4" s="221" t="s">
        <v>35</v>
      </c>
      <c r="D4" s="70" t="s">
        <v>38</v>
      </c>
      <c r="E4" s="225" t="s">
        <v>32</v>
      </c>
      <c r="F4" s="225" t="s">
        <v>40</v>
      </c>
      <c r="G4" s="226" t="s">
        <v>91</v>
      </c>
    </row>
    <row r="5" spans="1:7" ht="15" customHeight="1" x14ac:dyDescent="0.25">
      <c r="A5" s="259">
        <v>1</v>
      </c>
      <c r="B5" s="244">
        <v>40360</v>
      </c>
      <c r="C5" s="415" t="s">
        <v>17</v>
      </c>
      <c r="D5" s="245">
        <v>30961286</v>
      </c>
      <c r="E5" s="246">
        <v>1162109.25</v>
      </c>
      <c r="F5" s="255">
        <v>619</v>
      </c>
      <c r="G5" s="222">
        <v>51895.630452342491</v>
      </c>
    </row>
    <row r="6" spans="1:7" ht="15" customHeight="1" x14ac:dyDescent="0.25">
      <c r="A6" s="247">
        <v>2</v>
      </c>
      <c r="B6" s="427">
        <v>40020</v>
      </c>
      <c r="C6" s="430" t="s">
        <v>169</v>
      </c>
      <c r="D6" s="434">
        <v>14287284.02</v>
      </c>
      <c r="E6" s="427">
        <v>1244608</v>
      </c>
      <c r="F6" s="427">
        <v>390</v>
      </c>
      <c r="G6" s="429">
        <v>39825.364153846152</v>
      </c>
    </row>
    <row r="7" spans="1:7" ht="15" customHeight="1" x14ac:dyDescent="0.25">
      <c r="A7" s="247">
        <v>3</v>
      </c>
      <c r="B7" s="184">
        <v>10003</v>
      </c>
      <c r="C7" s="248" t="s">
        <v>42</v>
      </c>
      <c r="D7" s="185">
        <v>5363342</v>
      </c>
      <c r="E7" s="189">
        <v>584140.5</v>
      </c>
      <c r="F7" s="186">
        <v>241</v>
      </c>
      <c r="G7" s="188">
        <v>24678.35062240664</v>
      </c>
    </row>
    <row r="8" spans="1:7" ht="15" customHeight="1" x14ac:dyDescent="0.25">
      <c r="A8" s="247">
        <v>4</v>
      </c>
      <c r="B8" s="184">
        <v>10880</v>
      </c>
      <c r="C8" s="248" t="s">
        <v>130</v>
      </c>
      <c r="D8" s="185">
        <v>72305527.620000005</v>
      </c>
      <c r="E8" s="189">
        <v>11351041.289999999</v>
      </c>
      <c r="F8" s="186">
        <v>3823</v>
      </c>
      <c r="G8" s="188">
        <v>21882.440206643994</v>
      </c>
    </row>
    <row r="9" spans="1:7" ht="15" customHeight="1" x14ac:dyDescent="0.25">
      <c r="A9" s="247">
        <v>5</v>
      </c>
      <c r="B9" s="184">
        <v>50003</v>
      </c>
      <c r="C9" s="248" t="s">
        <v>62</v>
      </c>
      <c r="D9" s="185">
        <v>21024098.350000001</v>
      </c>
      <c r="E9" s="258">
        <v>3408626.64</v>
      </c>
      <c r="F9" s="186">
        <v>1233</v>
      </c>
      <c r="G9" s="188">
        <v>19815.673146796435</v>
      </c>
    </row>
    <row r="10" spans="1:7" ht="15" customHeight="1" x14ac:dyDescent="0.25">
      <c r="A10" s="247">
        <v>6</v>
      </c>
      <c r="B10" s="184">
        <v>40100</v>
      </c>
      <c r="C10" s="248" t="s">
        <v>58</v>
      </c>
      <c r="D10" s="185">
        <v>14262649.619999999</v>
      </c>
      <c r="E10" s="189">
        <v>3293048.63</v>
      </c>
      <c r="F10" s="186">
        <v>1057</v>
      </c>
      <c r="G10" s="188">
        <v>16608.986045411541</v>
      </c>
    </row>
    <row r="11" spans="1:7" ht="15" customHeight="1" x14ac:dyDescent="0.25">
      <c r="A11" s="247">
        <v>7</v>
      </c>
      <c r="B11" s="184">
        <v>20550</v>
      </c>
      <c r="C11" s="248" t="s">
        <v>48</v>
      </c>
      <c r="D11" s="185">
        <v>8526672.9700000007</v>
      </c>
      <c r="E11" s="189">
        <v>2103046.2799999998</v>
      </c>
      <c r="F11" s="186">
        <v>720</v>
      </c>
      <c r="G11" s="188">
        <v>14763.498958333334</v>
      </c>
    </row>
    <row r="12" spans="1:7" ht="15" customHeight="1" x14ac:dyDescent="0.25">
      <c r="A12" s="247">
        <v>8</v>
      </c>
      <c r="B12" s="184">
        <v>31480</v>
      </c>
      <c r="C12" s="248" t="s">
        <v>53</v>
      </c>
      <c r="D12" s="185">
        <v>15437088.32</v>
      </c>
      <c r="E12" s="189">
        <v>4028952.92</v>
      </c>
      <c r="F12" s="186">
        <v>1346</v>
      </c>
      <c r="G12" s="188">
        <v>14462.140594353641</v>
      </c>
    </row>
    <row r="13" spans="1:7" ht="15" customHeight="1" x14ac:dyDescent="0.25">
      <c r="A13" s="247">
        <v>9</v>
      </c>
      <c r="B13" s="251">
        <v>61540</v>
      </c>
      <c r="C13" s="248" t="s">
        <v>191</v>
      </c>
      <c r="D13" s="185">
        <v>22636387.460000001</v>
      </c>
      <c r="E13" s="189">
        <v>4302220.8</v>
      </c>
      <c r="F13" s="186">
        <v>1946</v>
      </c>
      <c r="G13" s="188">
        <v>13843.066937307298</v>
      </c>
    </row>
    <row r="14" spans="1:7" ht="15" customHeight="1" x14ac:dyDescent="0.25">
      <c r="A14" s="247">
        <v>10</v>
      </c>
      <c r="B14" s="184">
        <v>51580</v>
      </c>
      <c r="C14" s="248" t="s">
        <v>208</v>
      </c>
      <c r="D14" s="185">
        <v>34232331.399999999</v>
      </c>
      <c r="E14" s="189">
        <v>0</v>
      </c>
      <c r="F14" s="186">
        <v>2764</v>
      </c>
      <c r="G14" s="188">
        <v>12385.069247467438</v>
      </c>
    </row>
    <row r="15" spans="1:7" ht="15" customHeight="1" x14ac:dyDescent="0.25">
      <c r="A15" s="247">
        <v>11</v>
      </c>
      <c r="B15" s="184">
        <v>20061</v>
      </c>
      <c r="C15" s="248" t="s">
        <v>46</v>
      </c>
      <c r="D15" s="185">
        <v>4796317.2699999996</v>
      </c>
      <c r="E15" s="189">
        <v>1664471.54</v>
      </c>
      <c r="F15" s="186">
        <v>730</v>
      </c>
      <c r="G15" s="188">
        <v>8850.3956301369853</v>
      </c>
    </row>
    <row r="16" spans="1:7" ht="15" customHeight="1" x14ac:dyDescent="0.25">
      <c r="A16" s="247">
        <v>12</v>
      </c>
      <c r="B16" s="184">
        <v>61430</v>
      </c>
      <c r="C16" s="248" t="s">
        <v>82</v>
      </c>
      <c r="D16" s="185">
        <v>11876945.77</v>
      </c>
      <c r="E16" s="189">
        <v>7127844.0999999996</v>
      </c>
      <c r="F16" s="186">
        <v>2610</v>
      </c>
      <c r="G16" s="188">
        <v>7281.5286858237541</v>
      </c>
    </row>
    <row r="17" spans="1:7" ht="15" customHeight="1" x14ac:dyDescent="0.25">
      <c r="A17" s="247">
        <v>13</v>
      </c>
      <c r="B17" s="184">
        <v>40390</v>
      </c>
      <c r="C17" s="248" t="s">
        <v>18</v>
      </c>
      <c r="D17" s="185">
        <v>1047165.38</v>
      </c>
      <c r="E17" s="189">
        <v>2396886.54</v>
      </c>
      <c r="F17" s="186">
        <v>505</v>
      </c>
      <c r="G17" s="188">
        <v>6819.9047920792082</v>
      </c>
    </row>
    <row r="18" spans="1:7" ht="15" customHeight="1" x14ac:dyDescent="0.25">
      <c r="A18" s="247">
        <v>14</v>
      </c>
      <c r="B18" s="184">
        <v>40133</v>
      </c>
      <c r="C18" s="248" t="s">
        <v>22</v>
      </c>
      <c r="D18" s="185">
        <v>4515535.63</v>
      </c>
      <c r="E18" s="189">
        <v>2490891.84</v>
      </c>
      <c r="F18" s="186">
        <v>1137</v>
      </c>
      <c r="G18" s="188">
        <v>6162.205338610378</v>
      </c>
    </row>
    <row r="19" spans="1:7" ht="15" customHeight="1" x14ac:dyDescent="0.25">
      <c r="A19" s="247">
        <v>15</v>
      </c>
      <c r="B19" s="184">
        <v>20060</v>
      </c>
      <c r="C19" s="248" t="s">
        <v>54</v>
      </c>
      <c r="D19" s="185">
        <v>5377405</v>
      </c>
      <c r="E19" s="189">
        <v>5413088.2400000002</v>
      </c>
      <c r="F19" s="186">
        <v>1805</v>
      </c>
      <c r="G19" s="188">
        <v>5978.1125983379507</v>
      </c>
    </row>
    <row r="20" spans="1:7" ht="15" customHeight="1" x14ac:dyDescent="0.25">
      <c r="A20" s="247">
        <v>16</v>
      </c>
      <c r="B20" s="184">
        <v>10004</v>
      </c>
      <c r="C20" s="248" t="s">
        <v>43</v>
      </c>
      <c r="D20" s="185">
        <v>2490262.75</v>
      </c>
      <c r="E20" s="189">
        <v>6479131.4400000004</v>
      </c>
      <c r="F20" s="186">
        <v>1635</v>
      </c>
      <c r="G20" s="188">
        <v>5485.8680061162086</v>
      </c>
    </row>
    <row r="21" spans="1:7" ht="15" customHeight="1" x14ac:dyDescent="0.25">
      <c r="A21" s="247">
        <v>17</v>
      </c>
      <c r="B21" s="184">
        <v>40990</v>
      </c>
      <c r="C21" s="248" t="s">
        <v>21</v>
      </c>
      <c r="D21" s="185">
        <v>3012750.47</v>
      </c>
      <c r="E21" s="189">
        <v>3039440.22</v>
      </c>
      <c r="F21" s="186">
        <v>1192</v>
      </c>
      <c r="G21" s="188">
        <v>5077.3411828859062</v>
      </c>
    </row>
    <row r="22" spans="1:7" ht="15" customHeight="1" x14ac:dyDescent="0.25">
      <c r="A22" s="247">
        <v>18</v>
      </c>
      <c r="B22" s="184">
        <v>61520</v>
      </c>
      <c r="C22" s="248" t="s">
        <v>113</v>
      </c>
      <c r="D22" s="185">
        <v>5366514.4000000004</v>
      </c>
      <c r="E22" s="189">
        <v>6367459.9900000002</v>
      </c>
      <c r="F22" s="186">
        <v>2326</v>
      </c>
      <c r="G22" s="188">
        <v>5044.7009415305247</v>
      </c>
    </row>
    <row r="23" spans="1:7" ht="15" customHeight="1" x14ac:dyDescent="0.25">
      <c r="A23" s="247">
        <v>19</v>
      </c>
      <c r="B23" s="184">
        <v>40410</v>
      </c>
      <c r="C23" s="248" t="s">
        <v>59</v>
      </c>
      <c r="D23" s="185">
        <v>1460251.57</v>
      </c>
      <c r="E23" s="189">
        <v>7846252</v>
      </c>
      <c r="F23" s="186">
        <v>1981</v>
      </c>
      <c r="G23" s="188">
        <v>4697.8816607773852</v>
      </c>
    </row>
    <row r="24" spans="1:7" ht="15" customHeight="1" x14ac:dyDescent="0.25">
      <c r="A24" s="247">
        <v>20</v>
      </c>
      <c r="B24" s="184">
        <v>30130</v>
      </c>
      <c r="C24" s="248" t="s">
        <v>1</v>
      </c>
      <c r="D24" s="185">
        <v>1062098.2</v>
      </c>
      <c r="E24" s="189">
        <v>1463174.61</v>
      </c>
      <c r="F24" s="186">
        <v>554</v>
      </c>
      <c r="G24" s="188">
        <v>4558.2541696750905</v>
      </c>
    </row>
    <row r="25" spans="1:7" ht="15" customHeight="1" x14ac:dyDescent="0.25">
      <c r="A25" s="247">
        <v>21</v>
      </c>
      <c r="B25" s="184">
        <v>70021</v>
      </c>
      <c r="C25" s="248" t="s">
        <v>65</v>
      </c>
      <c r="D25" s="185">
        <v>826427.77</v>
      </c>
      <c r="E25" s="189">
        <v>2918408.08</v>
      </c>
      <c r="F25" s="186">
        <v>831</v>
      </c>
      <c r="G25" s="188">
        <v>4506.4209987966306</v>
      </c>
    </row>
    <row r="26" spans="1:7" ht="15" customHeight="1" x14ac:dyDescent="0.25">
      <c r="A26" s="247">
        <v>22</v>
      </c>
      <c r="B26" s="184">
        <v>70020</v>
      </c>
      <c r="C26" s="248" t="s">
        <v>64</v>
      </c>
      <c r="D26" s="185">
        <v>697660.76</v>
      </c>
      <c r="E26" s="189">
        <v>4460611.3899999997</v>
      </c>
      <c r="F26" s="186">
        <v>1165</v>
      </c>
      <c r="G26" s="188">
        <v>4427.7014163090125</v>
      </c>
    </row>
    <row r="27" spans="1:7" ht="15" customHeight="1" x14ac:dyDescent="0.25">
      <c r="A27" s="247">
        <v>23</v>
      </c>
      <c r="B27" s="184">
        <v>60070</v>
      </c>
      <c r="C27" s="248" t="s">
        <v>181</v>
      </c>
      <c r="D27" s="185">
        <v>1084387.23</v>
      </c>
      <c r="E27" s="189">
        <v>3878149</v>
      </c>
      <c r="F27" s="186">
        <v>1218</v>
      </c>
      <c r="G27" s="188">
        <v>4074.3318801313631</v>
      </c>
    </row>
    <row r="28" spans="1:7" ht="15" customHeight="1" x14ac:dyDescent="0.25">
      <c r="A28" s="247">
        <v>24</v>
      </c>
      <c r="B28" s="184">
        <v>70100</v>
      </c>
      <c r="C28" s="248" t="s">
        <v>205</v>
      </c>
      <c r="D28" s="185">
        <v>545523.87</v>
      </c>
      <c r="E28" s="189">
        <v>3500761.29</v>
      </c>
      <c r="F28" s="186">
        <v>999</v>
      </c>
      <c r="G28" s="188">
        <v>4050.3354954954957</v>
      </c>
    </row>
    <row r="29" spans="1:7" ht="15" customHeight="1" x14ac:dyDescent="0.25">
      <c r="A29" s="247">
        <v>25</v>
      </c>
      <c r="B29" s="184">
        <v>61150</v>
      </c>
      <c r="C29" s="248" t="s">
        <v>185</v>
      </c>
      <c r="D29" s="185">
        <v>1928782</v>
      </c>
      <c r="E29" s="189">
        <v>2345514</v>
      </c>
      <c r="F29" s="186">
        <v>1095</v>
      </c>
      <c r="G29" s="188">
        <v>3903.4666666666667</v>
      </c>
    </row>
    <row r="30" spans="1:7" ht="15" customHeight="1" x14ac:dyDescent="0.25">
      <c r="A30" s="247">
        <v>26</v>
      </c>
      <c r="B30" s="184">
        <v>40720</v>
      </c>
      <c r="C30" s="248" t="s">
        <v>171</v>
      </c>
      <c r="D30" s="185">
        <v>1356275.14</v>
      </c>
      <c r="E30" s="189">
        <v>3290695.32</v>
      </c>
      <c r="F30" s="186">
        <v>1197</v>
      </c>
      <c r="G30" s="188">
        <v>3882.1808354218879</v>
      </c>
    </row>
    <row r="31" spans="1:7" ht="15" customHeight="1" x14ac:dyDescent="0.25">
      <c r="A31" s="247">
        <v>27</v>
      </c>
      <c r="B31" s="184">
        <v>70510</v>
      </c>
      <c r="C31" s="248" t="s">
        <v>8</v>
      </c>
      <c r="D31" s="185">
        <v>385427.22</v>
      </c>
      <c r="E31" s="189">
        <v>1020369.63</v>
      </c>
      <c r="F31" s="186">
        <v>399</v>
      </c>
      <c r="G31" s="188">
        <v>3523.3003759398498</v>
      </c>
    </row>
    <row r="32" spans="1:7" ht="15" customHeight="1" x14ac:dyDescent="0.25">
      <c r="A32" s="247">
        <v>28</v>
      </c>
      <c r="B32" s="184">
        <v>60560</v>
      </c>
      <c r="C32" s="248" t="s">
        <v>9</v>
      </c>
      <c r="D32" s="185">
        <v>596981</v>
      </c>
      <c r="E32" s="189">
        <v>1277348</v>
      </c>
      <c r="F32" s="186">
        <v>533</v>
      </c>
      <c r="G32" s="188">
        <v>3516.5647279549717</v>
      </c>
    </row>
    <row r="33" spans="1:7" ht="15" customHeight="1" x14ac:dyDescent="0.25">
      <c r="A33" s="247">
        <v>29</v>
      </c>
      <c r="B33" s="184">
        <v>21350</v>
      </c>
      <c r="C33" s="248" t="s">
        <v>197</v>
      </c>
      <c r="D33" s="185">
        <v>656530</v>
      </c>
      <c r="E33" s="189">
        <v>2019157.97</v>
      </c>
      <c r="F33" s="186">
        <v>770</v>
      </c>
      <c r="G33" s="188">
        <v>3474.9194415584411</v>
      </c>
    </row>
    <row r="34" spans="1:7" ht="15" customHeight="1" x14ac:dyDescent="0.25">
      <c r="A34" s="247">
        <v>30</v>
      </c>
      <c r="B34" s="184">
        <v>61450</v>
      </c>
      <c r="C34" s="248" t="s">
        <v>83</v>
      </c>
      <c r="D34" s="185">
        <v>1557447.2</v>
      </c>
      <c r="E34" s="189">
        <v>5252486</v>
      </c>
      <c r="F34" s="186">
        <v>1968</v>
      </c>
      <c r="G34" s="188">
        <v>3460.3319105691057</v>
      </c>
    </row>
    <row r="35" spans="1:7" ht="15" customHeight="1" x14ac:dyDescent="0.25">
      <c r="A35" s="247">
        <v>31</v>
      </c>
      <c r="B35" s="184">
        <v>60001</v>
      </c>
      <c r="C35" s="248" t="s">
        <v>204</v>
      </c>
      <c r="D35" s="185">
        <v>959851.8</v>
      </c>
      <c r="E35" s="189">
        <v>2584840</v>
      </c>
      <c r="F35" s="186">
        <v>1034</v>
      </c>
      <c r="G35" s="188">
        <v>3428.1352030947774</v>
      </c>
    </row>
    <row r="36" spans="1:7" ht="15" customHeight="1" x14ac:dyDescent="0.25">
      <c r="A36" s="247">
        <v>32</v>
      </c>
      <c r="B36" s="184">
        <v>60050</v>
      </c>
      <c r="C36" s="248" t="s">
        <v>180</v>
      </c>
      <c r="D36" s="185">
        <v>1055672.07</v>
      </c>
      <c r="E36" s="189">
        <v>2812526.57</v>
      </c>
      <c r="F36" s="186">
        <v>1131</v>
      </c>
      <c r="G36" s="188">
        <v>3420.1579487179483</v>
      </c>
    </row>
    <row r="37" spans="1:7" ht="15" customHeight="1" x14ac:dyDescent="0.25">
      <c r="A37" s="247">
        <v>33</v>
      </c>
      <c r="B37" s="184">
        <v>70270</v>
      </c>
      <c r="C37" s="248" t="s">
        <v>239</v>
      </c>
      <c r="D37" s="185">
        <v>482104.74</v>
      </c>
      <c r="E37" s="189">
        <v>2111259.9</v>
      </c>
      <c r="F37" s="186">
        <v>769</v>
      </c>
      <c r="G37" s="188">
        <v>3372.3857477243168</v>
      </c>
    </row>
    <row r="38" spans="1:7" ht="15" customHeight="1" x14ac:dyDescent="0.25">
      <c r="A38" s="247">
        <v>34</v>
      </c>
      <c r="B38" s="184">
        <v>61440</v>
      </c>
      <c r="C38" s="248" t="s">
        <v>190</v>
      </c>
      <c r="D38" s="185">
        <v>1853227</v>
      </c>
      <c r="E38" s="189">
        <v>7511084</v>
      </c>
      <c r="F38" s="186">
        <v>2794</v>
      </c>
      <c r="G38" s="188">
        <v>3351.5787401574803</v>
      </c>
    </row>
    <row r="39" spans="1:7" ht="15" customHeight="1" x14ac:dyDescent="0.25">
      <c r="A39" s="247">
        <v>35</v>
      </c>
      <c r="B39" s="184">
        <v>30480</v>
      </c>
      <c r="C39" s="248" t="s">
        <v>114</v>
      </c>
      <c r="D39" s="185">
        <v>795200.65</v>
      </c>
      <c r="E39" s="189">
        <v>3446065.58</v>
      </c>
      <c r="F39" s="186">
        <v>1286</v>
      </c>
      <c r="G39" s="188">
        <v>3298.0297278382586</v>
      </c>
    </row>
    <row r="40" spans="1:7" ht="15" customHeight="1" x14ac:dyDescent="0.25">
      <c r="A40" s="247">
        <v>36</v>
      </c>
      <c r="B40" s="184">
        <v>50450</v>
      </c>
      <c r="C40" s="248" t="s">
        <v>177</v>
      </c>
      <c r="D40" s="185">
        <v>879950</v>
      </c>
      <c r="E40" s="189">
        <v>3808650.31</v>
      </c>
      <c r="F40" s="186">
        <v>1427</v>
      </c>
      <c r="G40" s="188">
        <v>3285.6344148563421</v>
      </c>
    </row>
    <row r="41" spans="1:7" ht="15" customHeight="1" x14ac:dyDescent="0.25">
      <c r="A41" s="247">
        <v>37</v>
      </c>
      <c r="B41" s="184">
        <v>61290</v>
      </c>
      <c r="C41" s="248" t="s">
        <v>237</v>
      </c>
      <c r="D41" s="185">
        <v>943257.68</v>
      </c>
      <c r="E41" s="189">
        <v>1671763</v>
      </c>
      <c r="F41" s="186">
        <v>796</v>
      </c>
      <c r="G41" s="188">
        <v>3285.2018592964828</v>
      </c>
    </row>
    <row r="42" spans="1:7" ht="15" customHeight="1" x14ac:dyDescent="0.25">
      <c r="A42" s="247">
        <v>38</v>
      </c>
      <c r="B42" s="184">
        <v>40820</v>
      </c>
      <c r="C42" s="248" t="s">
        <v>172</v>
      </c>
      <c r="D42" s="185">
        <v>513334.74</v>
      </c>
      <c r="E42" s="189">
        <v>2258150.7799999998</v>
      </c>
      <c r="F42" s="186">
        <v>856</v>
      </c>
      <c r="G42" s="188">
        <v>3237.7167289719623</v>
      </c>
    </row>
    <row r="43" spans="1:7" ht="15" customHeight="1" x14ac:dyDescent="0.25">
      <c r="A43" s="247">
        <v>39</v>
      </c>
      <c r="B43" s="184">
        <v>60980</v>
      </c>
      <c r="C43" s="248" t="s">
        <v>235</v>
      </c>
      <c r="D43" s="185">
        <v>635864</v>
      </c>
      <c r="E43" s="189">
        <v>2264220</v>
      </c>
      <c r="F43" s="186">
        <v>899</v>
      </c>
      <c r="G43" s="188">
        <v>3225.8998887652947</v>
      </c>
    </row>
    <row r="44" spans="1:7" ht="15" customHeight="1" x14ac:dyDescent="0.25">
      <c r="A44" s="247">
        <v>40</v>
      </c>
      <c r="B44" s="184">
        <v>40030</v>
      </c>
      <c r="C44" s="248" t="s">
        <v>168</v>
      </c>
      <c r="D44" s="185">
        <v>731991.14</v>
      </c>
      <c r="E44" s="189">
        <v>1414420.68</v>
      </c>
      <c r="F44" s="186">
        <v>668</v>
      </c>
      <c r="G44" s="188">
        <v>3213.1913473053892</v>
      </c>
    </row>
    <row r="45" spans="1:7" ht="15" customHeight="1" x14ac:dyDescent="0.25">
      <c r="A45" s="247">
        <v>41</v>
      </c>
      <c r="B45" s="184">
        <v>10002</v>
      </c>
      <c r="C45" s="248" t="s">
        <v>160</v>
      </c>
      <c r="D45" s="185">
        <v>843625</v>
      </c>
      <c r="E45" s="189">
        <v>2980934.69</v>
      </c>
      <c r="F45" s="186">
        <v>1191</v>
      </c>
      <c r="G45" s="188">
        <v>3211.2172040302266</v>
      </c>
    </row>
    <row r="46" spans="1:7" ht="15" customHeight="1" x14ac:dyDescent="0.25">
      <c r="A46" s="247">
        <v>42</v>
      </c>
      <c r="B46" s="184">
        <v>60660</v>
      </c>
      <c r="C46" s="248" t="s">
        <v>203</v>
      </c>
      <c r="D46" s="185">
        <v>623305.21</v>
      </c>
      <c r="E46" s="189">
        <v>2177891</v>
      </c>
      <c r="F46" s="186">
        <v>875</v>
      </c>
      <c r="G46" s="188">
        <v>3201.3670971428569</v>
      </c>
    </row>
    <row r="47" spans="1:7" ht="15" customHeight="1" x14ac:dyDescent="0.25">
      <c r="A47" s="247">
        <v>43</v>
      </c>
      <c r="B47" s="184">
        <v>61470</v>
      </c>
      <c r="C47" s="248" t="s">
        <v>236</v>
      </c>
      <c r="D47" s="185">
        <v>909467.2</v>
      </c>
      <c r="E47" s="189">
        <v>3395483.8</v>
      </c>
      <c r="F47" s="186">
        <v>1356</v>
      </c>
      <c r="G47" s="188">
        <v>3174.7426253687318</v>
      </c>
    </row>
    <row r="48" spans="1:7" ht="15" customHeight="1" x14ac:dyDescent="0.25">
      <c r="A48" s="247">
        <v>44</v>
      </c>
      <c r="B48" s="184">
        <v>40080</v>
      </c>
      <c r="C48" s="248" t="s">
        <v>57</v>
      </c>
      <c r="D48" s="185">
        <v>667040.76</v>
      </c>
      <c r="E48" s="189">
        <v>3799696.91</v>
      </c>
      <c r="F48" s="186">
        <v>1413</v>
      </c>
      <c r="G48" s="188">
        <v>3161.1731564048123</v>
      </c>
    </row>
    <row r="49" spans="1:7" ht="15" customHeight="1" x14ac:dyDescent="0.25">
      <c r="A49" s="247">
        <v>45</v>
      </c>
      <c r="B49" s="184">
        <v>30310</v>
      </c>
      <c r="C49" s="248" t="s">
        <v>6</v>
      </c>
      <c r="D49" s="185">
        <v>501771</v>
      </c>
      <c r="E49" s="189">
        <v>1618736.39</v>
      </c>
      <c r="F49" s="186">
        <v>671</v>
      </c>
      <c r="G49" s="188">
        <v>3160.2196572280172</v>
      </c>
    </row>
    <row r="50" spans="1:7" ht="15" customHeight="1" x14ac:dyDescent="0.25">
      <c r="A50" s="247">
        <v>46</v>
      </c>
      <c r="B50" s="184">
        <v>60180</v>
      </c>
      <c r="C50" s="248" t="s">
        <v>202</v>
      </c>
      <c r="D50" s="185">
        <v>1217977</v>
      </c>
      <c r="E50" s="189">
        <v>3866654</v>
      </c>
      <c r="F50" s="186">
        <v>1611</v>
      </c>
      <c r="G50" s="188">
        <v>3156.1955307262569</v>
      </c>
    </row>
    <row r="51" spans="1:7" ht="15" customHeight="1" x14ac:dyDescent="0.25">
      <c r="A51" s="247">
        <v>47</v>
      </c>
      <c r="B51" s="427">
        <v>10001</v>
      </c>
      <c r="C51" s="430" t="s">
        <v>207</v>
      </c>
      <c r="D51" s="434">
        <v>844306.26</v>
      </c>
      <c r="E51" s="427">
        <v>2033886.21</v>
      </c>
      <c r="F51" s="427">
        <v>912</v>
      </c>
      <c r="G51" s="429">
        <v>3155.9127960526312</v>
      </c>
    </row>
    <row r="52" spans="1:7" ht="15" customHeight="1" x14ac:dyDescent="0.25">
      <c r="A52" s="247">
        <v>48</v>
      </c>
      <c r="B52" s="184">
        <v>61510</v>
      </c>
      <c r="C52" s="248" t="s">
        <v>28</v>
      </c>
      <c r="D52" s="185">
        <v>1406164</v>
      </c>
      <c r="E52" s="189">
        <v>4279575</v>
      </c>
      <c r="F52" s="186">
        <v>1807</v>
      </c>
      <c r="G52" s="188">
        <v>3146.5074709463197</v>
      </c>
    </row>
    <row r="53" spans="1:7" ht="15" customHeight="1" x14ac:dyDescent="0.25">
      <c r="A53" s="247">
        <v>49</v>
      </c>
      <c r="B53" s="184">
        <v>60240</v>
      </c>
      <c r="C53" s="248" t="s">
        <v>182</v>
      </c>
      <c r="D53" s="185">
        <v>2699652.72</v>
      </c>
      <c r="E53" s="189">
        <v>4367119</v>
      </c>
      <c r="F53" s="186">
        <v>2247</v>
      </c>
      <c r="G53" s="188">
        <v>3144.9807387627952</v>
      </c>
    </row>
    <row r="54" spans="1:7" ht="15" customHeight="1" x14ac:dyDescent="0.25">
      <c r="A54" s="247">
        <v>50</v>
      </c>
      <c r="B54" s="184">
        <v>61410</v>
      </c>
      <c r="C54" s="248" t="s">
        <v>189</v>
      </c>
      <c r="D54" s="185">
        <v>945439.68</v>
      </c>
      <c r="E54" s="189">
        <v>2358027.7400000002</v>
      </c>
      <c r="F54" s="186">
        <v>1054</v>
      </c>
      <c r="G54" s="188">
        <v>3134.2195635673629</v>
      </c>
    </row>
    <row r="55" spans="1:7" ht="15" customHeight="1" x14ac:dyDescent="0.25">
      <c r="A55" s="247">
        <v>51</v>
      </c>
      <c r="B55" s="184">
        <v>10120</v>
      </c>
      <c r="C55" s="248" t="s">
        <v>161</v>
      </c>
      <c r="D55" s="185">
        <v>1483903.89</v>
      </c>
      <c r="E55" s="189">
        <v>1504907.06</v>
      </c>
      <c r="F55" s="186">
        <v>955</v>
      </c>
      <c r="G55" s="188">
        <v>3129.6449738219899</v>
      </c>
    </row>
    <row r="56" spans="1:7" ht="15" customHeight="1" x14ac:dyDescent="0.25">
      <c r="A56" s="247">
        <v>52</v>
      </c>
      <c r="B56" s="184">
        <v>40950</v>
      </c>
      <c r="C56" s="248" t="s">
        <v>4</v>
      </c>
      <c r="D56" s="185">
        <v>736832.93</v>
      </c>
      <c r="E56" s="189">
        <v>2399840.61</v>
      </c>
      <c r="F56" s="186">
        <v>1008</v>
      </c>
      <c r="G56" s="188">
        <v>3111.7793055555558</v>
      </c>
    </row>
    <row r="57" spans="1:7" ht="15" customHeight="1" x14ac:dyDescent="0.25">
      <c r="A57" s="247">
        <v>53</v>
      </c>
      <c r="B57" s="184">
        <v>50760</v>
      </c>
      <c r="C57" s="248" t="s">
        <v>178</v>
      </c>
      <c r="D57" s="185">
        <v>1185500</v>
      </c>
      <c r="E57" s="189">
        <v>5213437.5999999996</v>
      </c>
      <c r="F57" s="186">
        <v>2060</v>
      </c>
      <c r="G57" s="188">
        <v>3106.2803883495144</v>
      </c>
    </row>
    <row r="58" spans="1:7" ht="15" customHeight="1" x14ac:dyDescent="0.25">
      <c r="A58" s="247">
        <v>54</v>
      </c>
      <c r="B58" s="184">
        <v>10860</v>
      </c>
      <c r="C58" s="248" t="s">
        <v>131</v>
      </c>
      <c r="D58" s="185">
        <v>593206</v>
      </c>
      <c r="E58" s="189">
        <v>2151070.36</v>
      </c>
      <c r="F58" s="186">
        <v>885</v>
      </c>
      <c r="G58" s="188">
        <v>3100.8772429378528</v>
      </c>
    </row>
    <row r="59" spans="1:7" ht="15" customHeight="1" x14ac:dyDescent="0.25">
      <c r="A59" s="247">
        <v>55</v>
      </c>
      <c r="B59" s="184">
        <v>20040</v>
      </c>
      <c r="C59" s="248" t="s">
        <v>45</v>
      </c>
      <c r="D59" s="185">
        <v>534194</v>
      </c>
      <c r="E59" s="189">
        <v>2546693.71</v>
      </c>
      <c r="F59" s="186">
        <v>996</v>
      </c>
      <c r="G59" s="188">
        <v>3093.2607530120481</v>
      </c>
    </row>
    <row r="60" spans="1:7" ht="15" customHeight="1" x14ac:dyDescent="0.25">
      <c r="A60" s="247">
        <v>56</v>
      </c>
      <c r="B60" s="184">
        <v>60910</v>
      </c>
      <c r="C60" s="248" t="s">
        <v>233</v>
      </c>
      <c r="D60" s="185">
        <v>636233</v>
      </c>
      <c r="E60" s="189">
        <v>2249716</v>
      </c>
      <c r="F60" s="186">
        <v>942</v>
      </c>
      <c r="G60" s="188">
        <v>3063.6401273885349</v>
      </c>
    </row>
    <row r="61" spans="1:7" ht="15" customHeight="1" x14ac:dyDescent="0.25">
      <c r="A61" s="247">
        <v>57</v>
      </c>
      <c r="B61" s="184">
        <v>10090</v>
      </c>
      <c r="C61" s="248" t="s">
        <v>44</v>
      </c>
      <c r="D61" s="185">
        <v>946111.12</v>
      </c>
      <c r="E61" s="189">
        <v>4284233.66</v>
      </c>
      <c r="F61" s="186">
        <v>1710</v>
      </c>
      <c r="G61" s="188">
        <v>3058.6811578947368</v>
      </c>
    </row>
    <row r="62" spans="1:7" ht="15" customHeight="1" x14ac:dyDescent="0.25">
      <c r="A62" s="247">
        <v>58</v>
      </c>
      <c r="B62" s="184">
        <v>20460</v>
      </c>
      <c r="C62" s="248" t="s">
        <v>196</v>
      </c>
      <c r="D62" s="185">
        <v>707406</v>
      </c>
      <c r="E62" s="189">
        <v>2568860.9300000002</v>
      </c>
      <c r="F62" s="186">
        <v>1074</v>
      </c>
      <c r="G62" s="188">
        <v>3050.5278677839851</v>
      </c>
    </row>
    <row r="63" spans="1:7" ht="15" customHeight="1" x14ac:dyDescent="0.25">
      <c r="A63" s="247">
        <v>59</v>
      </c>
      <c r="B63" s="184">
        <v>30070</v>
      </c>
      <c r="C63" s="248" t="s">
        <v>50</v>
      </c>
      <c r="D63" s="185">
        <v>782362</v>
      </c>
      <c r="E63" s="189">
        <v>3306138.15</v>
      </c>
      <c r="F63" s="186">
        <v>1342</v>
      </c>
      <c r="G63" s="188">
        <v>3046.5723919523098</v>
      </c>
    </row>
    <row r="64" spans="1:7" ht="15" customHeight="1" x14ac:dyDescent="0.25">
      <c r="A64" s="247">
        <v>60</v>
      </c>
      <c r="B64" s="184">
        <v>61490</v>
      </c>
      <c r="C64" s="248" t="s">
        <v>84</v>
      </c>
      <c r="D64" s="185">
        <v>2055187.08</v>
      </c>
      <c r="E64" s="189">
        <v>6544802.4800000004</v>
      </c>
      <c r="F64" s="186">
        <v>2837</v>
      </c>
      <c r="G64" s="188">
        <v>3031.3674867818117</v>
      </c>
    </row>
    <row r="65" spans="1:7" ht="15" customHeight="1" x14ac:dyDescent="0.25">
      <c r="A65" s="247">
        <v>61</v>
      </c>
      <c r="B65" s="184">
        <v>50420</v>
      </c>
      <c r="C65" s="248" t="s">
        <v>176</v>
      </c>
      <c r="D65" s="185">
        <v>782356</v>
      </c>
      <c r="E65" s="189">
        <v>2061680.54</v>
      </c>
      <c r="F65" s="186">
        <v>940</v>
      </c>
      <c r="G65" s="188">
        <v>3025.5707872340427</v>
      </c>
    </row>
    <row r="66" spans="1:7" ht="15" customHeight="1" x14ac:dyDescent="0.25">
      <c r="A66" s="247">
        <v>62</v>
      </c>
      <c r="B66" s="184">
        <v>40031</v>
      </c>
      <c r="C66" s="248" t="s">
        <v>170</v>
      </c>
      <c r="D66" s="185">
        <v>872066.68</v>
      </c>
      <c r="E66" s="189">
        <v>2327687.9</v>
      </c>
      <c r="F66" s="186">
        <v>1060</v>
      </c>
      <c r="G66" s="188">
        <v>3018.6363962264149</v>
      </c>
    </row>
    <row r="67" spans="1:7" ht="15" customHeight="1" x14ac:dyDescent="0.25">
      <c r="A67" s="247">
        <v>63</v>
      </c>
      <c r="B67" s="184">
        <v>40840</v>
      </c>
      <c r="C67" s="248" t="s">
        <v>20</v>
      </c>
      <c r="D67" s="185">
        <v>707123.77</v>
      </c>
      <c r="E67" s="189">
        <v>2014393.98</v>
      </c>
      <c r="F67" s="186">
        <v>918</v>
      </c>
      <c r="G67" s="188">
        <v>2964.6162854030499</v>
      </c>
    </row>
    <row r="68" spans="1:7" ht="15" customHeight="1" x14ac:dyDescent="0.25">
      <c r="A68" s="247">
        <v>64</v>
      </c>
      <c r="B68" s="184">
        <v>60010</v>
      </c>
      <c r="C68" s="248" t="s">
        <v>179</v>
      </c>
      <c r="D68" s="185">
        <v>617210.19999999995</v>
      </c>
      <c r="E68" s="189">
        <v>2366147</v>
      </c>
      <c r="F68" s="186">
        <v>1009</v>
      </c>
      <c r="G68" s="188">
        <v>2956.7464816650149</v>
      </c>
    </row>
    <row r="69" spans="1:7" ht="15" customHeight="1" x14ac:dyDescent="0.25">
      <c r="A69" s="247">
        <v>65</v>
      </c>
      <c r="B69" s="184">
        <v>61080</v>
      </c>
      <c r="C69" s="248" t="s">
        <v>184</v>
      </c>
      <c r="D69" s="185">
        <v>1131260</v>
      </c>
      <c r="E69" s="189">
        <v>3568643</v>
      </c>
      <c r="F69" s="186">
        <v>1592</v>
      </c>
      <c r="G69" s="188">
        <v>2952.200376884422</v>
      </c>
    </row>
    <row r="70" spans="1:7" ht="15" customHeight="1" x14ac:dyDescent="0.25">
      <c r="A70" s="247">
        <v>66</v>
      </c>
      <c r="B70" s="184">
        <v>61210</v>
      </c>
      <c r="C70" s="248" t="s">
        <v>186</v>
      </c>
      <c r="D70" s="185">
        <v>418895</v>
      </c>
      <c r="E70" s="189">
        <v>2427433</v>
      </c>
      <c r="F70" s="186">
        <v>965</v>
      </c>
      <c r="G70" s="188">
        <v>2949.5626943005182</v>
      </c>
    </row>
    <row r="71" spans="1:7" ht="15" customHeight="1" x14ac:dyDescent="0.25">
      <c r="A71" s="247">
        <v>67</v>
      </c>
      <c r="B71" s="184">
        <v>60020</v>
      </c>
      <c r="C71" s="248" t="s">
        <v>25</v>
      </c>
      <c r="D71" s="185">
        <v>576791</v>
      </c>
      <c r="E71" s="189">
        <v>1669618</v>
      </c>
      <c r="F71" s="186">
        <v>766</v>
      </c>
      <c r="G71" s="188">
        <v>2932.6488250652742</v>
      </c>
    </row>
    <row r="72" spans="1:7" ht="15" customHeight="1" x14ac:dyDescent="0.25">
      <c r="A72" s="247">
        <v>68</v>
      </c>
      <c r="B72" s="184">
        <v>20080</v>
      </c>
      <c r="C72" s="248" t="s">
        <v>163</v>
      </c>
      <c r="D72" s="185">
        <v>493190</v>
      </c>
      <c r="E72" s="189">
        <v>2595891.4</v>
      </c>
      <c r="F72" s="186">
        <v>1054</v>
      </c>
      <c r="G72" s="188">
        <v>2930.8172675521819</v>
      </c>
    </row>
    <row r="73" spans="1:7" ht="15" customHeight="1" x14ac:dyDescent="0.25">
      <c r="A73" s="247">
        <v>69</v>
      </c>
      <c r="B73" s="184">
        <v>50170</v>
      </c>
      <c r="C73" s="248" t="s">
        <v>174</v>
      </c>
      <c r="D73" s="185">
        <v>422557</v>
      </c>
      <c r="E73" s="189">
        <v>2068535.35</v>
      </c>
      <c r="F73" s="186">
        <v>863</v>
      </c>
      <c r="G73" s="188">
        <v>2886.5496523754346</v>
      </c>
    </row>
    <row r="74" spans="1:7" ht="15" customHeight="1" x14ac:dyDescent="0.25">
      <c r="A74" s="247">
        <v>70</v>
      </c>
      <c r="B74" s="184">
        <v>30030</v>
      </c>
      <c r="C74" s="248" t="s">
        <v>165</v>
      </c>
      <c r="D74" s="185">
        <v>548642</v>
      </c>
      <c r="E74" s="189">
        <v>2308876.1800000002</v>
      </c>
      <c r="F74" s="186">
        <v>991</v>
      </c>
      <c r="G74" s="188">
        <v>2883.4694046417762</v>
      </c>
    </row>
    <row r="75" spans="1:7" ht="15" customHeight="1" x14ac:dyDescent="0.25">
      <c r="A75" s="247">
        <v>71</v>
      </c>
      <c r="B75" s="184">
        <v>60850</v>
      </c>
      <c r="C75" s="248" t="s">
        <v>183</v>
      </c>
      <c r="D75" s="185">
        <v>966903</v>
      </c>
      <c r="E75" s="189">
        <v>2633621</v>
      </c>
      <c r="F75" s="186">
        <v>1262</v>
      </c>
      <c r="G75" s="188">
        <v>2853.0301109350239</v>
      </c>
    </row>
    <row r="76" spans="1:7" ht="15" customHeight="1" x14ac:dyDescent="0.25">
      <c r="A76" s="247">
        <v>72</v>
      </c>
      <c r="B76" s="251">
        <v>30460</v>
      </c>
      <c r="C76" s="424" t="s">
        <v>51</v>
      </c>
      <c r="D76" s="185">
        <v>762281</v>
      </c>
      <c r="E76" s="189">
        <v>3428487.61</v>
      </c>
      <c r="F76" s="257">
        <v>1472</v>
      </c>
      <c r="G76" s="188">
        <v>2846.9895448369566</v>
      </c>
    </row>
    <row r="77" spans="1:7" ht="15" customHeight="1" x14ac:dyDescent="0.25">
      <c r="A77" s="247">
        <v>73</v>
      </c>
      <c r="B77" s="184">
        <v>61340</v>
      </c>
      <c r="C77" s="248" t="s">
        <v>187</v>
      </c>
      <c r="D77" s="185">
        <v>931912</v>
      </c>
      <c r="E77" s="189">
        <v>3398786</v>
      </c>
      <c r="F77" s="186">
        <v>1529</v>
      </c>
      <c r="G77" s="188">
        <v>2832.3727926749511</v>
      </c>
    </row>
    <row r="78" spans="1:7" ht="15" customHeight="1" x14ac:dyDescent="0.25">
      <c r="A78" s="247">
        <v>74</v>
      </c>
      <c r="B78" s="184">
        <v>30790</v>
      </c>
      <c r="C78" s="248" t="s">
        <v>12</v>
      </c>
      <c r="D78" s="185">
        <v>514997</v>
      </c>
      <c r="E78" s="189">
        <v>1785889.58</v>
      </c>
      <c r="F78" s="186">
        <v>818</v>
      </c>
      <c r="G78" s="188">
        <v>2812.8197799511004</v>
      </c>
    </row>
    <row r="79" spans="1:7" ht="15" customHeight="1" x14ac:dyDescent="0.25">
      <c r="A79" s="247">
        <v>75</v>
      </c>
      <c r="B79" s="184">
        <v>31000</v>
      </c>
      <c r="C79" s="248" t="s">
        <v>52</v>
      </c>
      <c r="D79" s="185">
        <v>208345.68</v>
      </c>
      <c r="E79" s="189">
        <v>2547850.52</v>
      </c>
      <c r="F79" s="186">
        <v>985</v>
      </c>
      <c r="G79" s="188">
        <v>2798.1687309644672</v>
      </c>
    </row>
    <row r="80" spans="1:7" ht="15" customHeight="1" x14ac:dyDescent="0.25">
      <c r="A80" s="247">
        <v>76</v>
      </c>
      <c r="B80" s="184">
        <v>30940</v>
      </c>
      <c r="C80" s="248" t="s">
        <v>3</v>
      </c>
      <c r="D80" s="185">
        <v>825805</v>
      </c>
      <c r="E80" s="189">
        <v>2599674.89</v>
      </c>
      <c r="F80" s="186">
        <v>1230</v>
      </c>
      <c r="G80" s="188">
        <v>2784.9430000000002</v>
      </c>
    </row>
    <row r="81" spans="1:7" ht="15" customHeight="1" x14ac:dyDescent="0.25">
      <c r="A81" s="247">
        <v>77</v>
      </c>
      <c r="B81" s="184">
        <v>50340</v>
      </c>
      <c r="C81" s="248" t="s">
        <v>175</v>
      </c>
      <c r="D81" s="185">
        <v>756425</v>
      </c>
      <c r="E81" s="189">
        <v>2103444.59</v>
      </c>
      <c r="F81" s="186">
        <v>1028</v>
      </c>
      <c r="G81" s="188">
        <v>2781.9743093385214</v>
      </c>
    </row>
    <row r="82" spans="1:7" ht="15" customHeight="1" x14ac:dyDescent="0.25">
      <c r="A82" s="247">
        <v>78</v>
      </c>
      <c r="B82" s="184">
        <v>10190</v>
      </c>
      <c r="C82" s="248" t="s">
        <v>162</v>
      </c>
      <c r="D82" s="185">
        <v>770577</v>
      </c>
      <c r="E82" s="189">
        <v>2898096.79</v>
      </c>
      <c r="F82" s="186">
        <v>1321</v>
      </c>
      <c r="G82" s="188">
        <v>2777.1943906131719</v>
      </c>
    </row>
    <row r="83" spans="1:7" ht="15" customHeight="1" x14ac:dyDescent="0.25">
      <c r="A83" s="247">
        <v>79</v>
      </c>
      <c r="B83" s="184">
        <v>40210</v>
      </c>
      <c r="C83" s="248" t="s">
        <v>15</v>
      </c>
      <c r="D83" s="185">
        <v>461776.33</v>
      </c>
      <c r="E83" s="189">
        <v>1014772.28</v>
      </c>
      <c r="F83" s="186">
        <v>533</v>
      </c>
      <c r="G83" s="188">
        <v>2770.2600562851785</v>
      </c>
    </row>
    <row r="84" spans="1:7" ht="15" customHeight="1" x14ac:dyDescent="0.25">
      <c r="A84" s="247">
        <v>80</v>
      </c>
      <c r="B84" s="184">
        <v>50780</v>
      </c>
      <c r="C84" s="248" t="s">
        <v>201</v>
      </c>
      <c r="D84" s="185">
        <v>725737</v>
      </c>
      <c r="E84" s="189">
        <v>3590387.22</v>
      </c>
      <c r="F84" s="186">
        <v>1566</v>
      </c>
      <c r="G84" s="188">
        <v>2756.1457343550451</v>
      </c>
    </row>
    <row r="85" spans="1:7" ht="15" customHeight="1" x14ac:dyDescent="0.25">
      <c r="A85" s="247">
        <v>81</v>
      </c>
      <c r="B85" s="184">
        <v>70110</v>
      </c>
      <c r="C85" s="248" t="s">
        <v>66</v>
      </c>
      <c r="D85" s="185">
        <v>721501.15</v>
      </c>
      <c r="E85" s="189">
        <v>1958491.01</v>
      </c>
      <c r="F85" s="186">
        <v>973</v>
      </c>
      <c r="G85" s="188">
        <v>2754.3598766700925</v>
      </c>
    </row>
    <row r="86" spans="1:7" ht="15" customHeight="1" x14ac:dyDescent="0.25">
      <c r="A86" s="247">
        <v>82</v>
      </c>
      <c r="B86" s="184">
        <v>61390</v>
      </c>
      <c r="C86" s="248" t="s">
        <v>188</v>
      </c>
      <c r="D86" s="185">
        <v>553427</v>
      </c>
      <c r="E86" s="189">
        <v>2332177</v>
      </c>
      <c r="F86" s="186">
        <v>1048</v>
      </c>
      <c r="G86" s="188">
        <v>2753.43893129771</v>
      </c>
    </row>
    <row r="87" spans="1:7" ht="15" customHeight="1" x14ac:dyDescent="0.25">
      <c r="A87" s="247">
        <v>83</v>
      </c>
      <c r="B87" s="426">
        <v>10320</v>
      </c>
      <c r="C87" s="430" t="s">
        <v>41</v>
      </c>
      <c r="D87" s="434">
        <v>519574.29</v>
      </c>
      <c r="E87" s="427">
        <v>2377557.25</v>
      </c>
      <c r="F87" s="427">
        <v>1055</v>
      </c>
      <c r="G87" s="429">
        <v>2746.0962464454979</v>
      </c>
    </row>
    <row r="88" spans="1:7" ht="15" customHeight="1" x14ac:dyDescent="0.25">
      <c r="A88" s="247">
        <v>84</v>
      </c>
      <c r="B88" s="184">
        <v>61500</v>
      </c>
      <c r="C88" s="248" t="s">
        <v>85</v>
      </c>
      <c r="D88" s="185">
        <v>1604889</v>
      </c>
      <c r="E88" s="189">
        <v>6870917</v>
      </c>
      <c r="F88" s="186">
        <v>3123</v>
      </c>
      <c r="G88" s="188">
        <v>2713.9948767211017</v>
      </c>
    </row>
    <row r="89" spans="1:7" ht="15" customHeight="1" x14ac:dyDescent="0.25">
      <c r="A89" s="247">
        <v>85</v>
      </c>
      <c r="B89" s="184">
        <v>40011</v>
      </c>
      <c r="C89" s="248" t="s">
        <v>56</v>
      </c>
      <c r="D89" s="185">
        <v>1734099</v>
      </c>
      <c r="E89" s="189">
        <v>5677905</v>
      </c>
      <c r="F89" s="186">
        <v>2746</v>
      </c>
      <c r="G89" s="188">
        <v>2699.2002913328479</v>
      </c>
    </row>
    <row r="90" spans="1:7" ht="15" customHeight="1" x14ac:dyDescent="0.25">
      <c r="A90" s="247">
        <v>86</v>
      </c>
      <c r="B90" s="184">
        <v>51370</v>
      </c>
      <c r="C90" s="248" t="s">
        <v>61</v>
      </c>
      <c r="D90" s="185">
        <v>579840</v>
      </c>
      <c r="E90" s="189">
        <v>2173749.16</v>
      </c>
      <c r="F90" s="186">
        <v>1032</v>
      </c>
      <c r="G90" s="188">
        <v>2668.206550387597</v>
      </c>
    </row>
    <row r="91" spans="1:7" ht="15" customHeight="1" x14ac:dyDescent="0.25">
      <c r="A91" s="247">
        <v>87</v>
      </c>
      <c r="B91" s="184">
        <v>50930</v>
      </c>
      <c r="C91" s="248" t="s">
        <v>133</v>
      </c>
      <c r="D91" s="185">
        <v>497706</v>
      </c>
      <c r="E91" s="189">
        <v>1929387.28</v>
      </c>
      <c r="F91" s="186">
        <v>910</v>
      </c>
      <c r="G91" s="187">
        <v>2667.1354725274728</v>
      </c>
    </row>
    <row r="92" spans="1:7" ht="15" customHeight="1" x14ac:dyDescent="0.25">
      <c r="A92" s="247">
        <v>88</v>
      </c>
      <c r="B92" s="184">
        <v>70040</v>
      </c>
      <c r="C92" s="248" t="s">
        <v>26</v>
      </c>
      <c r="D92" s="185">
        <v>588057.23</v>
      </c>
      <c r="E92" s="189">
        <v>1453931.48</v>
      </c>
      <c r="F92" s="186">
        <v>766</v>
      </c>
      <c r="G92" s="188">
        <v>2665.7816057441255</v>
      </c>
    </row>
    <row r="93" spans="1:7" ht="15" customHeight="1" x14ac:dyDescent="0.25">
      <c r="A93" s="247">
        <v>89</v>
      </c>
      <c r="B93" s="184">
        <v>21020</v>
      </c>
      <c r="C93" s="248" t="s">
        <v>49</v>
      </c>
      <c r="D93" s="185">
        <v>902404</v>
      </c>
      <c r="E93" s="189">
        <v>1988698.61</v>
      </c>
      <c r="F93" s="186">
        <v>1088</v>
      </c>
      <c r="G93" s="188">
        <v>2657.2634283088237</v>
      </c>
    </row>
    <row r="94" spans="1:7" ht="15" customHeight="1" x14ac:dyDescent="0.25">
      <c r="A94" s="247">
        <v>90</v>
      </c>
      <c r="B94" s="184">
        <v>30160</v>
      </c>
      <c r="C94" s="248" t="s">
        <v>198</v>
      </c>
      <c r="D94" s="185">
        <v>675715</v>
      </c>
      <c r="E94" s="189">
        <v>2810783.28</v>
      </c>
      <c r="F94" s="186">
        <v>1353</v>
      </c>
      <c r="G94" s="188">
        <v>2576.8649519586102</v>
      </c>
    </row>
    <row r="95" spans="1:7" ht="15" customHeight="1" x14ac:dyDescent="0.25">
      <c r="A95" s="247">
        <v>91</v>
      </c>
      <c r="B95" s="184">
        <v>50230</v>
      </c>
      <c r="C95" s="248" t="s">
        <v>60</v>
      </c>
      <c r="D95" s="185">
        <v>544123</v>
      </c>
      <c r="E95" s="189">
        <v>2031334.75</v>
      </c>
      <c r="F95" s="186">
        <v>1047</v>
      </c>
      <c r="G95" s="188">
        <v>2459.8450334288441</v>
      </c>
    </row>
    <row r="96" spans="1:7" ht="15" customHeight="1" x14ac:dyDescent="0.25">
      <c r="A96" s="247">
        <v>92</v>
      </c>
      <c r="B96" s="184">
        <v>40730</v>
      </c>
      <c r="C96" s="248" t="s">
        <v>19</v>
      </c>
      <c r="D96" s="185">
        <v>305243.32</v>
      </c>
      <c r="E96" s="189">
        <v>739200.25</v>
      </c>
      <c r="F96" s="186">
        <v>430</v>
      </c>
      <c r="G96" s="188">
        <v>2428.9385348837209</v>
      </c>
    </row>
    <row r="97" spans="1:7" ht="15" customHeight="1" x14ac:dyDescent="0.25">
      <c r="A97" s="247">
        <v>93</v>
      </c>
      <c r="B97" s="184">
        <v>30500</v>
      </c>
      <c r="C97" s="248" t="s">
        <v>199</v>
      </c>
      <c r="D97" s="185">
        <v>210535</v>
      </c>
      <c r="E97" s="189">
        <v>592285.5</v>
      </c>
      <c r="F97" s="186">
        <v>334</v>
      </c>
      <c r="G97" s="188">
        <v>2403.6541916167666</v>
      </c>
    </row>
    <row r="98" spans="1:7" ht="15" customHeight="1" x14ac:dyDescent="0.25">
      <c r="A98" s="247">
        <v>94</v>
      </c>
      <c r="B98" s="184">
        <v>10890</v>
      </c>
      <c r="C98" s="248" t="s">
        <v>209</v>
      </c>
      <c r="D98" s="185">
        <v>2202483.19</v>
      </c>
      <c r="E98" s="189">
        <v>4566273.04</v>
      </c>
      <c r="F98" s="186">
        <v>2842</v>
      </c>
      <c r="G98" s="188">
        <v>2381.6876249120342</v>
      </c>
    </row>
    <row r="99" spans="1:7" ht="15" customHeight="1" x14ac:dyDescent="0.25">
      <c r="A99" s="247">
        <v>95</v>
      </c>
      <c r="B99" s="184">
        <v>20900</v>
      </c>
      <c r="C99" s="248" t="s">
        <v>132</v>
      </c>
      <c r="D99" s="185">
        <v>711337</v>
      </c>
      <c r="E99" s="189">
        <v>2758089.28</v>
      </c>
      <c r="F99" s="186">
        <v>1512</v>
      </c>
      <c r="G99" s="188">
        <v>2294.5941005291006</v>
      </c>
    </row>
    <row r="100" spans="1:7" ht="15" customHeight="1" x14ac:dyDescent="0.25">
      <c r="A100" s="247">
        <v>96</v>
      </c>
      <c r="B100" s="184">
        <v>61560</v>
      </c>
      <c r="C100" s="248" t="s">
        <v>192</v>
      </c>
      <c r="D100" s="185">
        <v>1661041</v>
      </c>
      <c r="E100" s="189">
        <v>6193087</v>
      </c>
      <c r="F100" s="186">
        <v>3576</v>
      </c>
      <c r="G100" s="188">
        <v>2196.3445190156599</v>
      </c>
    </row>
    <row r="101" spans="1:7" ht="15" customHeight="1" x14ac:dyDescent="0.25">
      <c r="A101" s="247">
        <v>97</v>
      </c>
      <c r="B101" s="184">
        <v>40300</v>
      </c>
      <c r="C101" s="248" t="s">
        <v>16</v>
      </c>
      <c r="D101" s="185">
        <v>255034.98</v>
      </c>
      <c r="E101" s="189">
        <v>546613.94999999995</v>
      </c>
      <c r="F101" s="186">
        <v>382</v>
      </c>
      <c r="G101" s="188">
        <v>2098.5574083769634</v>
      </c>
    </row>
    <row r="102" spans="1:7" ht="15" customHeight="1" x14ac:dyDescent="0.25">
      <c r="A102" s="247">
        <v>98</v>
      </c>
      <c r="B102" s="184">
        <v>61570</v>
      </c>
      <c r="C102" s="248" t="s">
        <v>193</v>
      </c>
      <c r="D102" s="185">
        <v>1491117</v>
      </c>
      <c r="E102" s="189">
        <v>3205533</v>
      </c>
      <c r="F102" s="186">
        <v>2340</v>
      </c>
      <c r="G102" s="188">
        <v>2007.1153846153845</v>
      </c>
    </row>
    <row r="103" spans="1:7" ht="15" customHeight="1" x14ac:dyDescent="0.25">
      <c r="A103" s="247">
        <v>99</v>
      </c>
      <c r="B103" s="184">
        <v>20400</v>
      </c>
      <c r="C103" s="248" t="s">
        <v>47</v>
      </c>
      <c r="D103" s="185"/>
      <c r="E103" s="189"/>
      <c r="F103" s="186">
        <v>1454</v>
      </c>
      <c r="G103" s="188">
        <v>0</v>
      </c>
    </row>
    <row r="104" spans="1:7" ht="15" customHeight="1" x14ac:dyDescent="0.25">
      <c r="A104" s="247">
        <v>100</v>
      </c>
      <c r="B104" s="184">
        <v>20630</v>
      </c>
      <c r="C104" s="248" t="s">
        <v>232</v>
      </c>
      <c r="D104" s="185"/>
      <c r="E104" s="189"/>
      <c r="F104" s="186">
        <v>919</v>
      </c>
      <c r="G104" s="188">
        <v>0</v>
      </c>
    </row>
    <row r="105" spans="1:7" ht="15" customHeight="1" x14ac:dyDescent="0.25">
      <c r="A105" s="247">
        <v>101</v>
      </c>
      <c r="B105" s="184">
        <v>20810</v>
      </c>
      <c r="C105" s="248" t="s">
        <v>164</v>
      </c>
      <c r="D105" s="185"/>
      <c r="E105" s="189"/>
      <c r="F105" s="186">
        <v>1024</v>
      </c>
      <c r="G105" s="188">
        <v>0</v>
      </c>
    </row>
    <row r="106" spans="1:7" ht="15" customHeight="1" x14ac:dyDescent="0.25">
      <c r="A106" s="247">
        <v>102</v>
      </c>
      <c r="B106" s="184">
        <v>30440</v>
      </c>
      <c r="C106" s="248" t="s">
        <v>7</v>
      </c>
      <c r="D106" s="185"/>
      <c r="E106" s="189"/>
      <c r="F106" s="186">
        <v>909</v>
      </c>
      <c r="G106" s="188">
        <v>0</v>
      </c>
    </row>
    <row r="107" spans="1:7" ht="15" customHeight="1" x14ac:dyDescent="0.25">
      <c r="A107" s="247">
        <v>103</v>
      </c>
      <c r="B107" s="184">
        <v>30530</v>
      </c>
      <c r="C107" s="248" t="s">
        <v>166</v>
      </c>
      <c r="D107" s="185"/>
      <c r="E107" s="189"/>
      <c r="F107" s="186">
        <v>1603</v>
      </c>
      <c r="G107" s="188">
        <v>0</v>
      </c>
    </row>
    <row r="108" spans="1:7" ht="15" customHeight="1" x14ac:dyDescent="0.25">
      <c r="A108" s="247">
        <v>104</v>
      </c>
      <c r="B108" s="184">
        <v>30640</v>
      </c>
      <c r="C108" s="248" t="s">
        <v>11</v>
      </c>
      <c r="D108" s="185"/>
      <c r="E108" s="189"/>
      <c r="F108" s="186">
        <v>1024</v>
      </c>
      <c r="G108" s="188">
        <v>0</v>
      </c>
    </row>
    <row r="109" spans="1:7" ht="15" customHeight="1" x14ac:dyDescent="0.25">
      <c r="A109" s="247">
        <v>105</v>
      </c>
      <c r="B109" s="184">
        <v>30650</v>
      </c>
      <c r="C109" s="248" t="s">
        <v>200</v>
      </c>
      <c r="D109" s="185"/>
      <c r="E109" s="189"/>
      <c r="F109" s="186">
        <v>1081</v>
      </c>
      <c r="G109" s="188">
        <v>0</v>
      </c>
    </row>
    <row r="110" spans="1:7" ht="15" customHeight="1" x14ac:dyDescent="0.25">
      <c r="A110" s="247">
        <v>106</v>
      </c>
      <c r="B110" s="184">
        <v>30890</v>
      </c>
      <c r="C110" s="248" t="s">
        <v>167</v>
      </c>
      <c r="D110" s="185"/>
      <c r="E110" s="189"/>
      <c r="F110" s="186">
        <v>747</v>
      </c>
      <c r="G110" s="188">
        <v>0</v>
      </c>
    </row>
    <row r="111" spans="1:7" ht="15" customHeight="1" x14ac:dyDescent="0.25">
      <c r="A111" s="425">
        <v>107</v>
      </c>
      <c r="B111" s="598">
        <v>40010</v>
      </c>
      <c r="C111" s="423" t="s">
        <v>55</v>
      </c>
      <c r="D111" s="181"/>
      <c r="E111" s="182"/>
      <c r="F111" s="155">
        <v>2460</v>
      </c>
      <c r="G111" s="174">
        <v>0</v>
      </c>
    </row>
    <row r="112" spans="1:7" x14ac:dyDescent="0.25">
      <c r="A112" s="431">
        <v>108</v>
      </c>
      <c r="B112" s="184">
        <v>41400</v>
      </c>
      <c r="C112" s="248" t="s">
        <v>242</v>
      </c>
      <c r="D112" s="185"/>
      <c r="E112" s="189"/>
      <c r="F112" s="186">
        <v>2139</v>
      </c>
      <c r="G112" s="188">
        <v>0</v>
      </c>
    </row>
    <row r="113" spans="1:7" x14ac:dyDescent="0.25">
      <c r="A113" s="432">
        <v>109</v>
      </c>
      <c r="B113" s="184">
        <v>50040</v>
      </c>
      <c r="C113" s="248" t="s">
        <v>63</v>
      </c>
      <c r="D113" s="185"/>
      <c r="E113" s="189"/>
      <c r="F113" s="186">
        <v>1258</v>
      </c>
      <c r="G113" s="188">
        <v>0</v>
      </c>
    </row>
    <row r="114" spans="1:7" ht="15" customHeight="1" x14ac:dyDescent="0.25">
      <c r="A114" s="531">
        <v>110</v>
      </c>
      <c r="B114" s="419">
        <v>50060</v>
      </c>
      <c r="C114" s="423" t="s">
        <v>173</v>
      </c>
      <c r="D114" s="181"/>
      <c r="E114" s="182"/>
      <c r="F114" s="155">
        <v>1774</v>
      </c>
      <c r="G114" s="174">
        <v>0</v>
      </c>
    </row>
    <row r="115" spans="1:7" ht="15" customHeight="1" thickBot="1" x14ac:dyDescent="0.3">
      <c r="A115" s="433">
        <v>111</v>
      </c>
      <c r="B115" s="153">
        <v>50620</v>
      </c>
      <c r="C115" s="417" t="s">
        <v>10</v>
      </c>
      <c r="D115" s="183"/>
      <c r="E115" s="249"/>
      <c r="F115" s="159">
        <v>755</v>
      </c>
      <c r="G115" s="253">
        <v>0</v>
      </c>
    </row>
  </sheetData>
  <sortState ref="A5:G117">
    <sortCondition descending="1" ref="G117"/>
  </sortState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pane xSplit="3" ySplit="4" topLeftCell="D5" activePane="bottomRight" state="frozen"/>
      <selection activeCell="J4" sqref="J4"/>
      <selection pane="topRight" activeCell="J4" sqref="J4"/>
      <selection pane="bottomLeft" activeCell="J4" sqref="J4"/>
      <selection pane="bottomRight" activeCell="C4" sqref="C4"/>
    </sheetView>
  </sheetViews>
  <sheetFormatPr defaultRowHeight="15" x14ac:dyDescent="0.25"/>
  <cols>
    <col min="1" max="1" width="4.140625" style="161" customWidth="1"/>
    <col min="2" max="2" width="8.7109375" style="161" customWidth="1"/>
    <col min="3" max="3" width="33.5703125" style="161" customWidth="1"/>
    <col min="4" max="4" width="16.28515625" style="161" customWidth="1"/>
    <col min="5" max="5" width="12.85546875" style="161" customWidth="1"/>
    <col min="6" max="6" width="15" style="161" customWidth="1"/>
    <col min="7" max="16384" width="9.140625" style="161"/>
  </cols>
  <sheetData>
    <row r="1" spans="1:6" ht="15.75" x14ac:dyDescent="0.25">
      <c r="B1" s="118" t="s">
        <v>77</v>
      </c>
    </row>
    <row r="2" spans="1:6" x14ac:dyDescent="0.25">
      <c r="C2" s="119" t="s">
        <v>206</v>
      </c>
    </row>
    <row r="3" spans="1:6" ht="11.25" customHeight="1" thickBot="1" x14ac:dyDescent="0.3">
      <c r="B3" s="53"/>
      <c r="C3" s="53"/>
      <c r="D3" s="17"/>
      <c r="E3" s="17"/>
      <c r="F3" s="17"/>
    </row>
    <row r="4" spans="1:6" ht="69.75" customHeight="1" thickBot="1" x14ac:dyDescent="0.3">
      <c r="A4" s="219" t="s">
        <v>30</v>
      </c>
      <c r="B4" s="220" t="s">
        <v>36</v>
      </c>
      <c r="C4" s="221" t="s">
        <v>35</v>
      </c>
      <c r="D4" s="70" t="s">
        <v>39</v>
      </c>
      <c r="E4" s="225" t="s">
        <v>33</v>
      </c>
      <c r="F4" s="226" t="s">
        <v>92</v>
      </c>
    </row>
    <row r="5" spans="1:6" ht="15" customHeight="1" x14ac:dyDescent="0.25">
      <c r="A5" s="259">
        <v>1</v>
      </c>
      <c r="B5" s="244">
        <v>60660</v>
      </c>
      <c r="C5" s="415" t="s">
        <v>203</v>
      </c>
      <c r="D5" s="245">
        <v>35870396.149999999</v>
      </c>
      <c r="E5" s="255">
        <v>39</v>
      </c>
      <c r="F5" s="260">
        <v>919753.74743589736</v>
      </c>
    </row>
    <row r="6" spans="1:6" ht="15" customHeight="1" x14ac:dyDescent="0.25">
      <c r="A6" s="247">
        <v>2</v>
      </c>
      <c r="B6" s="184">
        <v>40020</v>
      </c>
      <c r="C6" s="248" t="s">
        <v>169</v>
      </c>
      <c r="D6" s="185">
        <v>63844295.399999999</v>
      </c>
      <c r="E6" s="186">
        <v>75</v>
      </c>
      <c r="F6" s="187">
        <v>851257.272</v>
      </c>
    </row>
    <row r="7" spans="1:6" ht="15" customHeight="1" x14ac:dyDescent="0.25">
      <c r="A7" s="247">
        <v>3</v>
      </c>
      <c r="B7" s="184">
        <v>60020</v>
      </c>
      <c r="C7" s="248" t="s">
        <v>25</v>
      </c>
      <c r="D7" s="185">
        <v>31112680.59</v>
      </c>
      <c r="E7" s="186">
        <v>37</v>
      </c>
      <c r="F7" s="187">
        <v>840883.25918918918</v>
      </c>
    </row>
    <row r="8" spans="1:6" ht="15" customHeight="1" x14ac:dyDescent="0.25">
      <c r="A8" s="247">
        <v>4</v>
      </c>
      <c r="B8" s="427">
        <v>10880</v>
      </c>
      <c r="C8" s="430" t="s">
        <v>130</v>
      </c>
      <c r="D8" s="428">
        <v>241522223.46000001</v>
      </c>
      <c r="E8" s="435">
        <v>289</v>
      </c>
      <c r="F8" s="429">
        <v>835717.03619377164</v>
      </c>
    </row>
    <row r="9" spans="1:6" ht="15" customHeight="1" x14ac:dyDescent="0.25">
      <c r="A9" s="247">
        <v>5</v>
      </c>
      <c r="B9" s="184">
        <v>10860</v>
      </c>
      <c r="C9" s="248" t="s">
        <v>131</v>
      </c>
      <c r="D9" s="185">
        <v>37597173</v>
      </c>
      <c r="E9" s="186">
        <v>45</v>
      </c>
      <c r="F9" s="187">
        <v>835492.73333333328</v>
      </c>
    </row>
    <row r="10" spans="1:6" ht="15" customHeight="1" x14ac:dyDescent="0.25">
      <c r="A10" s="247">
        <v>6</v>
      </c>
      <c r="B10" s="184">
        <v>40390</v>
      </c>
      <c r="C10" s="248" t="s">
        <v>18</v>
      </c>
      <c r="D10" s="185">
        <v>36605301</v>
      </c>
      <c r="E10" s="186">
        <v>44</v>
      </c>
      <c r="F10" s="187">
        <v>831938.65909090906</v>
      </c>
    </row>
    <row r="11" spans="1:6" ht="15" customHeight="1" x14ac:dyDescent="0.25">
      <c r="A11" s="247">
        <v>7</v>
      </c>
      <c r="B11" s="184">
        <v>50780</v>
      </c>
      <c r="C11" s="248" t="s">
        <v>201</v>
      </c>
      <c r="D11" s="185">
        <v>63085600.740000002</v>
      </c>
      <c r="E11" s="186">
        <v>76</v>
      </c>
      <c r="F11" s="187">
        <v>830073.69394736842</v>
      </c>
    </row>
    <row r="12" spans="1:6" ht="15" customHeight="1" x14ac:dyDescent="0.25">
      <c r="A12" s="247">
        <v>8</v>
      </c>
      <c r="B12" s="184">
        <v>50003</v>
      </c>
      <c r="C12" s="248" t="s">
        <v>62</v>
      </c>
      <c r="D12" s="185">
        <v>89586141.829999998</v>
      </c>
      <c r="E12" s="186">
        <v>108</v>
      </c>
      <c r="F12" s="187">
        <v>829501.31324074068</v>
      </c>
    </row>
    <row r="13" spans="1:6" ht="15" customHeight="1" x14ac:dyDescent="0.25">
      <c r="A13" s="247">
        <v>9</v>
      </c>
      <c r="B13" s="184">
        <v>30160</v>
      </c>
      <c r="C13" s="248" t="s">
        <v>198</v>
      </c>
      <c r="D13" s="185">
        <v>46129459.770000003</v>
      </c>
      <c r="E13" s="186">
        <v>57</v>
      </c>
      <c r="F13" s="187">
        <v>809288.76789473696</v>
      </c>
    </row>
    <row r="14" spans="1:6" ht="15" customHeight="1" x14ac:dyDescent="0.25">
      <c r="A14" s="247">
        <v>10</v>
      </c>
      <c r="B14" s="184">
        <v>50760</v>
      </c>
      <c r="C14" s="248" t="s">
        <v>178</v>
      </c>
      <c r="D14" s="185">
        <v>85255136.569999993</v>
      </c>
      <c r="E14" s="186">
        <v>109</v>
      </c>
      <c r="F14" s="187">
        <v>782157.2162385321</v>
      </c>
    </row>
    <row r="15" spans="1:6" ht="15" customHeight="1" x14ac:dyDescent="0.25">
      <c r="A15" s="247">
        <v>11</v>
      </c>
      <c r="B15" s="184">
        <v>70021</v>
      </c>
      <c r="C15" s="248" t="s">
        <v>65</v>
      </c>
      <c r="D15" s="185">
        <v>40485406.130000003</v>
      </c>
      <c r="E15" s="186">
        <v>53</v>
      </c>
      <c r="F15" s="187">
        <v>763875.58735849056</v>
      </c>
    </row>
    <row r="16" spans="1:6" ht="15" customHeight="1" x14ac:dyDescent="0.25">
      <c r="A16" s="247">
        <v>12</v>
      </c>
      <c r="B16" s="184">
        <v>20080</v>
      </c>
      <c r="C16" s="248" t="s">
        <v>163</v>
      </c>
      <c r="D16" s="185">
        <v>43428135</v>
      </c>
      <c r="E16" s="186">
        <v>57</v>
      </c>
      <c r="F16" s="187">
        <v>761897.10526315786</v>
      </c>
    </row>
    <row r="17" spans="1:6" ht="15" customHeight="1" x14ac:dyDescent="0.25">
      <c r="A17" s="247">
        <v>13</v>
      </c>
      <c r="B17" s="184">
        <v>31480</v>
      </c>
      <c r="C17" s="248" t="s">
        <v>53</v>
      </c>
      <c r="D17" s="185">
        <v>93663859.269999996</v>
      </c>
      <c r="E17" s="186">
        <v>123</v>
      </c>
      <c r="F17" s="187">
        <v>761494.79081300809</v>
      </c>
    </row>
    <row r="18" spans="1:6" ht="15" customHeight="1" x14ac:dyDescent="0.25">
      <c r="A18" s="247">
        <v>14</v>
      </c>
      <c r="B18" s="184">
        <v>20060</v>
      </c>
      <c r="C18" s="248" t="s">
        <v>54</v>
      </c>
      <c r="D18" s="185">
        <v>94743552.75</v>
      </c>
      <c r="E18" s="186">
        <v>125</v>
      </c>
      <c r="F18" s="187">
        <v>757948.42200000002</v>
      </c>
    </row>
    <row r="19" spans="1:6" ht="15" customHeight="1" x14ac:dyDescent="0.25">
      <c r="A19" s="247">
        <v>15</v>
      </c>
      <c r="B19" s="184">
        <v>30070</v>
      </c>
      <c r="C19" s="248" t="s">
        <v>50</v>
      </c>
      <c r="D19" s="185">
        <v>53636088.060000002</v>
      </c>
      <c r="E19" s="186">
        <v>71</v>
      </c>
      <c r="F19" s="187">
        <v>755437.86</v>
      </c>
    </row>
    <row r="20" spans="1:6" ht="15" customHeight="1" x14ac:dyDescent="0.25">
      <c r="A20" s="247">
        <v>16</v>
      </c>
      <c r="B20" s="184">
        <v>10004</v>
      </c>
      <c r="C20" s="248" t="s">
        <v>43</v>
      </c>
      <c r="D20" s="185">
        <v>78251648.390000001</v>
      </c>
      <c r="E20" s="186">
        <v>104</v>
      </c>
      <c r="F20" s="187">
        <v>752419.69605769229</v>
      </c>
    </row>
    <row r="21" spans="1:6" ht="15" customHeight="1" x14ac:dyDescent="0.25">
      <c r="A21" s="247">
        <v>17</v>
      </c>
      <c r="B21" s="184">
        <v>50450</v>
      </c>
      <c r="C21" s="248" t="s">
        <v>177</v>
      </c>
      <c r="D21" s="185">
        <v>54684789.25</v>
      </c>
      <c r="E21" s="186">
        <v>73</v>
      </c>
      <c r="F21" s="187">
        <v>749106.70205479453</v>
      </c>
    </row>
    <row r="22" spans="1:6" ht="15" customHeight="1" x14ac:dyDescent="0.25">
      <c r="A22" s="247">
        <v>18</v>
      </c>
      <c r="B22" s="427">
        <v>40990</v>
      </c>
      <c r="C22" s="430" t="s">
        <v>21</v>
      </c>
      <c r="D22" s="428">
        <v>57034020</v>
      </c>
      <c r="E22" s="435">
        <v>77</v>
      </c>
      <c r="F22" s="429">
        <v>740701.55844155839</v>
      </c>
    </row>
    <row r="23" spans="1:6" ht="15" customHeight="1" x14ac:dyDescent="0.25">
      <c r="A23" s="247">
        <v>19</v>
      </c>
      <c r="B23" s="184">
        <v>50420</v>
      </c>
      <c r="C23" s="248" t="s">
        <v>176</v>
      </c>
      <c r="D23" s="185">
        <v>36944176.829999998</v>
      </c>
      <c r="E23" s="186">
        <v>50</v>
      </c>
      <c r="F23" s="187">
        <v>738883.53659999999</v>
      </c>
    </row>
    <row r="24" spans="1:6" ht="15" customHeight="1" x14ac:dyDescent="0.25">
      <c r="A24" s="247">
        <v>20</v>
      </c>
      <c r="B24" s="184">
        <v>21350</v>
      </c>
      <c r="C24" s="248" t="s">
        <v>197</v>
      </c>
      <c r="D24" s="185">
        <v>30262781.559999999</v>
      </c>
      <c r="E24" s="186">
        <v>41</v>
      </c>
      <c r="F24" s="187">
        <v>738116.62341463414</v>
      </c>
    </row>
    <row r="25" spans="1:6" ht="15" customHeight="1" x14ac:dyDescent="0.25">
      <c r="A25" s="247">
        <v>21</v>
      </c>
      <c r="B25" s="184">
        <v>40010</v>
      </c>
      <c r="C25" s="248" t="s">
        <v>55</v>
      </c>
      <c r="D25" s="185">
        <v>167891740</v>
      </c>
      <c r="E25" s="186">
        <v>230</v>
      </c>
      <c r="F25" s="187">
        <v>729964.08695652173</v>
      </c>
    </row>
    <row r="26" spans="1:6" ht="15" customHeight="1" x14ac:dyDescent="0.25">
      <c r="A26" s="247">
        <v>22</v>
      </c>
      <c r="B26" s="184">
        <v>60850</v>
      </c>
      <c r="C26" s="248" t="s">
        <v>183</v>
      </c>
      <c r="D26" s="185">
        <v>42329069.130000003</v>
      </c>
      <c r="E26" s="186">
        <v>58</v>
      </c>
      <c r="F26" s="187">
        <v>729811.53672413796</v>
      </c>
    </row>
    <row r="27" spans="1:6" ht="15" customHeight="1" x14ac:dyDescent="0.25">
      <c r="A27" s="247">
        <v>23</v>
      </c>
      <c r="B27" s="184">
        <v>40730</v>
      </c>
      <c r="C27" s="248" t="s">
        <v>19</v>
      </c>
      <c r="D27" s="185">
        <v>20321763</v>
      </c>
      <c r="E27" s="186">
        <v>28</v>
      </c>
      <c r="F27" s="187">
        <v>725777.25</v>
      </c>
    </row>
    <row r="28" spans="1:6" ht="15" customHeight="1" x14ac:dyDescent="0.25">
      <c r="A28" s="247">
        <v>24</v>
      </c>
      <c r="B28" s="184">
        <v>70020</v>
      </c>
      <c r="C28" s="248" t="s">
        <v>64</v>
      </c>
      <c r="D28" s="185">
        <v>48554368</v>
      </c>
      <c r="E28" s="186">
        <v>67</v>
      </c>
      <c r="F28" s="187">
        <v>724692.05970149254</v>
      </c>
    </row>
    <row r="29" spans="1:6" ht="15" customHeight="1" x14ac:dyDescent="0.25">
      <c r="A29" s="247">
        <v>25</v>
      </c>
      <c r="B29" s="184">
        <v>61080</v>
      </c>
      <c r="C29" s="248" t="s">
        <v>184</v>
      </c>
      <c r="D29" s="185">
        <v>62597696.140000001</v>
      </c>
      <c r="E29" s="186">
        <v>87</v>
      </c>
      <c r="F29" s="187">
        <v>719513.74873563217</v>
      </c>
    </row>
    <row r="30" spans="1:6" ht="15" customHeight="1" x14ac:dyDescent="0.25">
      <c r="A30" s="247">
        <v>26</v>
      </c>
      <c r="B30" s="184">
        <v>60180</v>
      </c>
      <c r="C30" s="248" t="s">
        <v>202</v>
      </c>
      <c r="D30" s="185">
        <v>52272801.210000001</v>
      </c>
      <c r="E30" s="186">
        <v>73</v>
      </c>
      <c r="F30" s="187">
        <v>716065.77</v>
      </c>
    </row>
    <row r="31" spans="1:6" ht="15" customHeight="1" x14ac:dyDescent="0.25">
      <c r="A31" s="247">
        <v>27</v>
      </c>
      <c r="B31" s="184">
        <v>30130</v>
      </c>
      <c r="C31" s="248" t="s">
        <v>1</v>
      </c>
      <c r="D31" s="185">
        <v>32909017.149999999</v>
      </c>
      <c r="E31" s="186">
        <v>46</v>
      </c>
      <c r="F31" s="187">
        <v>715413.4163043478</v>
      </c>
    </row>
    <row r="32" spans="1:6" ht="15" customHeight="1" x14ac:dyDescent="0.25">
      <c r="A32" s="247">
        <v>28</v>
      </c>
      <c r="B32" s="184">
        <v>70510</v>
      </c>
      <c r="C32" s="248" t="s">
        <v>8</v>
      </c>
      <c r="D32" s="185">
        <v>25014573.59</v>
      </c>
      <c r="E32" s="186">
        <v>35</v>
      </c>
      <c r="F32" s="187">
        <v>714702.10257142852</v>
      </c>
    </row>
    <row r="33" spans="1:6" ht="15" customHeight="1" x14ac:dyDescent="0.25">
      <c r="A33" s="247">
        <v>29</v>
      </c>
      <c r="B33" s="184">
        <v>51580</v>
      </c>
      <c r="C33" s="248" t="s">
        <v>208</v>
      </c>
      <c r="D33" s="185">
        <v>110063912</v>
      </c>
      <c r="E33" s="186">
        <v>154</v>
      </c>
      <c r="F33" s="187">
        <v>714700.72727272729</v>
      </c>
    </row>
    <row r="34" spans="1:6" ht="15" customHeight="1" x14ac:dyDescent="0.25">
      <c r="A34" s="247">
        <v>30</v>
      </c>
      <c r="B34" s="184">
        <v>61340</v>
      </c>
      <c r="C34" s="248" t="s">
        <v>187</v>
      </c>
      <c r="D34" s="185">
        <v>53458210.18</v>
      </c>
      <c r="E34" s="186">
        <v>76</v>
      </c>
      <c r="F34" s="187">
        <v>703397.50236842106</v>
      </c>
    </row>
    <row r="35" spans="1:6" ht="15" customHeight="1" x14ac:dyDescent="0.25">
      <c r="A35" s="247">
        <v>31</v>
      </c>
      <c r="B35" s="184">
        <v>30440</v>
      </c>
      <c r="C35" s="248" t="s">
        <v>7</v>
      </c>
      <c r="D35" s="185">
        <v>37915956.509999998</v>
      </c>
      <c r="E35" s="186">
        <v>54</v>
      </c>
      <c r="F35" s="187">
        <v>702147.3427777777</v>
      </c>
    </row>
    <row r="36" spans="1:6" ht="15" customHeight="1" x14ac:dyDescent="0.25">
      <c r="A36" s="247">
        <v>32</v>
      </c>
      <c r="B36" s="184">
        <v>10003</v>
      </c>
      <c r="C36" s="248" t="s">
        <v>42</v>
      </c>
      <c r="D36" s="185">
        <v>29464933.760000002</v>
      </c>
      <c r="E36" s="186">
        <v>42</v>
      </c>
      <c r="F36" s="187">
        <v>701546.04190476192</v>
      </c>
    </row>
    <row r="37" spans="1:6" ht="15" customHeight="1" x14ac:dyDescent="0.25">
      <c r="A37" s="247">
        <v>33</v>
      </c>
      <c r="B37" s="184">
        <v>61410</v>
      </c>
      <c r="C37" s="248" t="s">
        <v>189</v>
      </c>
      <c r="D37" s="185">
        <v>38479956.229999997</v>
      </c>
      <c r="E37" s="186">
        <v>55</v>
      </c>
      <c r="F37" s="187">
        <v>699635.56781818171</v>
      </c>
    </row>
    <row r="38" spans="1:6" ht="15" customHeight="1" x14ac:dyDescent="0.25">
      <c r="A38" s="247">
        <v>34</v>
      </c>
      <c r="B38" s="184">
        <v>50930</v>
      </c>
      <c r="C38" s="248" t="s">
        <v>133</v>
      </c>
      <c r="D38" s="185">
        <v>39652614.590000004</v>
      </c>
      <c r="E38" s="186">
        <v>57</v>
      </c>
      <c r="F38" s="187">
        <v>695659.90508771932</v>
      </c>
    </row>
    <row r="39" spans="1:6" ht="15" customHeight="1" x14ac:dyDescent="0.25">
      <c r="A39" s="247">
        <v>35</v>
      </c>
      <c r="B39" s="184">
        <v>60050</v>
      </c>
      <c r="C39" s="248" t="s">
        <v>180</v>
      </c>
      <c r="D39" s="185">
        <v>43059436.140000001</v>
      </c>
      <c r="E39" s="186">
        <v>62</v>
      </c>
      <c r="F39" s="187">
        <v>694507.03451612906</v>
      </c>
    </row>
    <row r="40" spans="1:6" ht="15" customHeight="1" x14ac:dyDescent="0.25">
      <c r="A40" s="247">
        <v>36</v>
      </c>
      <c r="B40" s="184">
        <v>61430</v>
      </c>
      <c r="C40" s="248" t="s">
        <v>82</v>
      </c>
      <c r="D40" s="185">
        <v>111551753.79000001</v>
      </c>
      <c r="E40" s="186">
        <v>161</v>
      </c>
      <c r="F40" s="187">
        <v>692868.03596273297</v>
      </c>
    </row>
    <row r="41" spans="1:6" ht="15" customHeight="1" x14ac:dyDescent="0.25">
      <c r="A41" s="247">
        <v>37</v>
      </c>
      <c r="B41" s="251">
        <v>30500</v>
      </c>
      <c r="C41" s="248" t="s">
        <v>199</v>
      </c>
      <c r="D41" s="185">
        <v>15916648.23</v>
      </c>
      <c r="E41" s="186">
        <v>23</v>
      </c>
      <c r="F41" s="187">
        <v>692028.18391304347</v>
      </c>
    </row>
    <row r="42" spans="1:6" ht="15" customHeight="1" x14ac:dyDescent="0.25">
      <c r="A42" s="247">
        <v>38</v>
      </c>
      <c r="B42" s="184">
        <v>40100</v>
      </c>
      <c r="C42" s="248" t="s">
        <v>58</v>
      </c>
      <c r="D42" s="185">
        <v>83555586.140000001</v>
      </c>
      <c r="E42" s="186">
        <v>122</v>
      </c>
      <c r="F42" s="187">
        <v>684881.85360655736</v>
      </c>
    </row>
    <row r="43" spans="1:6" ht="15" customHeight="1" x14ac:dyDescent="0.25">
      <c r="A43" s="247">
        <v>39</v>
      </c>
      <c r="B43" s="184">
        <v>61440</v>
      </c>
      <c r="C43" s="248" t="s">
        <v>190</v>
      </c>
      <c r="D43" s="185">
        <v>84674163.829999998</v>
      </c>
      <c r="E43" s="186">
        <v>124</v>
      </c>
      <c r="F43" s="187">
        <v>682856.15991935483</v>
      </c>
    </row>
    <row r="44" spans="1:6" ht="15" customHeight="1" x14ac:dyDescent="0.25">
      <c r="A44" s="247">
        <v>40</v>
      </c>
      <c r="B44" s="184">
        <v>50040</v>
      </c>
      <c r="C44" s="248" t="s">
        <v>63</v>
      </c>
      <c r="D44" s="185">
        <v>64479383.950000003</v>
      </c>
      <c r="E44" s="186">
        <v>95</v>
      </c>
      <c r="F44" s="187">
        <v>678730.35736842104</v>
      </c>
    </row>
    <row r="45" spans="1:6" ht="15" customHeight="1" x14ac:dyDescent="0.25">
      <c r="A45" s="247">
        <v>41</v>
      </c>
      <c r="B45" s="184">
        <v>40031</v>
      </c>
      <c r="C45" s="248" t="s">
        <v>170</v>
      </c>
      <c r="D45" s="185">
        <v>34595989</v>
      </c>
      <c r="E45" s="186">
        <v>51</v>
      </c>
      <c r="F45" s="187">
        <v>678352.72549019603</v>
      </c>
    </row>
    <row r="46" spans="1:6" ht="15" customHeight="1" x14ac:dyDescent="0.25">
      <c r="A46" s="247">
        <v>42</v>
      </c>
      <c r="B46" s="184">
        <v>50620</v>
      </c>
      <c r="C46" s="248" t="s">
        <v>10</v>
      </c>
      <c r="D46" s="185">
        <v>33864021.109999999</v>
      </c>
      <c r="E46" s="186">
        <v>50</v>
      </c>
      <c r="F46" s="187">
        <v>677280.42220000003</v>
      </c>
    </row>
    <row r="47" spans="1:6" ht="15" customHeight="1" x14ac:dyDescent="0.25">
      <c r="A47" s="247">
        <v>43</v>
      </c>
      <c r="B47" s="184">
        <v>10090</v>
      </c>
      <c r="C47" s="248" t="s">
        <v>44</v>
      </c>
      <c r="D47" s="185">
        <v>62870973.960000001</v>
      </c>
      <c r="E47" s="186">
        <v>93</v>
      </c>
      <c r="F47" s="187">
        <v>676031.97806451609</v>
      </c>
    </row>
    <row r="48" spans="1:6" ht="15" customHeight="1" x14ac:dyDescent="0.25">
      <c r="A48" s="247">
        <v>44</v>
      </c>
      <c r="B48" s="184">
        <v>30310</v>
      </c>
      <c r="C48" s="248" t="s">
        <v>6</v>
      </c>
      <c r="D48" s="185">
        <v>25550179.920000002</v>
      </c>
      <c r="E48" s="186">
        <v>38</v>
      </c>
      <c r="F48" s="187">
        <v>672373.15578947368</v>
      </c>
    </row>
    <row r="49" spans="1:6" ht="15" customHeight="1" x14ac:dyDescent="0.25">
      <c r="A49" s="247">
        <v>45</v>
      </c>
      <c r="B49" s="184">
        <v>10120</v>
      </c>
      <c r="C49" s="248" t="s">
        <v>161</v>
      </c>
      <c r="D49" s="185">
        <v>38303928.68</v>
      </c>
      <c r="E49" s="186">
        <v>57</v>
      </c>
      <c r="F49" s="187">
        <v>671998.74877192976</v>
      </c>
    </row>
    <row r="50" spans="1:6" ht="15" customHeight="1" x14ac:dyDescent="0.25">
      <c r="A50" s="247">
        <v>46</v>
      </c>
      <c r="B50" s="184">
        <v>30460</v>
      </c>
      <c r="C50" s="248" t="s">
        <v>51</v>
      </c>
      <c r="D50" s="185">
        <v>49674501.670000002</v>
      </c>
      <c r="E50" s="186">
        <v>74</v>
      </c>
      <c r="F50" s="187">
        <v>671277.04959459463</v>
      </c>
    </row>
    <row r="51" spans="1:6" ht="15" customHeight="1" x14ac:dyDescent="0.25">
      <c r="A51" s="247">
        <v>47</v>
      </c>
      <c r="B51" s="184">
        <v>61520</v>
      </c>
      <c r="C51" s="248" t="s">
        <v>113</v>
      </c>
      <c r="D51" s="185">
        <v>90984091.540000007</v>
      </c>
      <c r="E51" s="186">
        <v>136</v>
      </c>
      <c r="F51" s="187">
        <v>669000.67308823531</v>
      </c>
    </row>
    <row r="52" spans="1:6" ht="15" customHeight="1" x14ac:dyDescent="0.25">
      <c r="A52" s="247">
        <v>48</v>
      </c>
      <c r="B52" s="184">
        <v>31000</v>
      </c>
      <c r="C52" s="248" t="s">
        <v>52</v>
      </c>
      <c r="D52" s="185">
        <v>42798231.390000001</v>
      </c>
      <c r="E52" s="186">
        <v>64</v>
      </c>
      <c r="F52" s="187">
        <v>668722.36546875001</v>
      </c>
    </row>
    <row r="53" spans="1:6" ht="15" customHeight="1" x14ac:dyDescent="0.25">
      <c r="A53" s="247">
        <v>49</v>
      </c>
      <c r="B53" s="184">
        <v>40133</v>
      </c>
      <c r="C53" s="248" t="s">
        <v>22</v>
      </c>
      <c r="D53" s="185">
        <v>66151483</v>
      </c>
      <c r="E53" s="186">
        <v>99</v>
      </c>
      <c r="F53" s="187">
        <v>668196.79797979794</v>
      </c>
    </row>
    <row r="54" spans="1:6" ht="15" customHeight="1" x14ac:dyDescent="0.25">
      <c r="A54" s="247">
        <v>50</v>
      </c>
      <c r="B54" s="184">
        <v>20550</v>
      </c>
      <c r="C54" s="248" t="s">
        <v>48</v>
      </c>
      <c r="D54" s="185">
        <v>77641541.040000007</v>
      </c>
      <c r="E54" s="186">
        <v>117</v>
      </c>
      <c r="F54" s="187">
        <v>663602.91487179487</v>
      </c>
    </row>
    <row r="55" spans="1:6" ht="15" customHeight="1" x14ac:dyDescent="0.25">
      <c r="A55" s="247">
        <v>51</v>
      </c>
      <c r="B55" s="184">
        <v>30790</v>
      </c>
      <c r="C55" s="248" t="s">
        <v>12</v>
      </c>
      <c r="D55" s="185">
        <v>31767390.399999999</v>
      </c>
      <c r="E55" s="186">
        <v>48</v>
      </c>
      <c r="F55" s="187">
        <v>661820.6333333333</v>
      </c>
    </row>
    <row r="56" spans="1:6" ht="15" customHeight="1" x14ac:dyDescent="0.25">
      <c r="A56" s="247">
        <v>52</v>
      </c>
      <c r="B56" s="184">
        <v>40720</v>
      </c>
      <c r="C56" s="248" t="s">
        <v>171</v>
      </c>
      <c r="D56" s="185">
        <v>43931110.490000002</v>
      </c>
      <c r="E56" s="186">
        <v>67</v>
      </c>
      <c r="F56" s="187">
        <v>655688.21626865678</v>
      </c>
    </row>
    <row r="57" spans="1:6" ht="15" customHeight="1" x14ac:dyDescent="0.25">
      <c r="A57" s="247">
        <v>53</v>
      </c>
      <c r="B57" s="184">
        <v>20810</v>
      </c>
      <c r="C57" s="248" t="s">
        <v>164</v>
      </c>
      <c r="D57" s="185">
        <v>48188622.520000003</v>
      </c>
      <c r="E57" s="186">
        <v>74</v>
      </c>
      <c r="F57" s="187">
        <v>651197.60162162164</v>
      </c>
    </row>
    <row r="58" spans="1:6" ht="15" customHeight="1" x14ac:dyDescent="0.25">
      <c r="A58" s="247">
        <v>54</v>
      </c>
      <c r="B58" s="184">
        <v>20040</v>
      </c>
      <c r="C58" s="248" t="s">
        <v>45</v>
      </c>
      <c r="D58" s="185">
        <v>40231626.899999999</v>
      </c>
      <c r="E58" s="186">
        <v>62</v>
      </c>
      <c r="F58" s="187">
        <v>648897.20806451607</v>
      </c>
    </row>
    <row r="59" spans="1:6" ht="15" customHeight="1" x14ac:dyDescent="0.25">
      <c r="A59" s="247">
        <v>55</v>
      </c>
      <c r="B59" s="184">
        <v>30940</v>
      </c>
      <c r="C59" s="248" t="s">
        <v>3</v>
      </c>
      <c r="D59" s="185">
        <v>44632990.770000003</v>
      </c>
      <c r="E59" s="186">
        <v>69</v>
      </c>
      <c r="F59" s="187">
        <v>646854.93869565218</v>
      </c>
    </row>
    <row r="60" spans="1:6" ht="15" customHeight="1" x14ac:dyDescent="0.25">
      <c r="A60" s="247">
        <v>56</v>
      </c>
      <c r="B60" s="184">
        <v>20460</v>
      </c>
      <c r="C60" s="248" t="s">
        <v>196</v>
      </c>
      <c r="D60" s="185">
        <v>37195120</v>
      </c>
      <c r="E60" s="186">
        <v>58</v>
      </c>
      <c r="F60" s="187">
        <v>641295.17241379316</v>
      </c>
    </row>
    <row r="61" spans="1:6" ht="15" customHeight="1" x14ac:dyDescent="0.25">
      <c r="A61" s="247">
        <v>57</v>
      </c>
      <c r="B61" s="184">
        <v>50230</v>
      </c>
      <c r="C61" s="248" t="s">
        <v>60</v>
      </c>
      <c r="D61" s="185">
        <v>38294221.340000004</v>
      </c>
      <c r="E61" s="186">
        <v>60</v>
      </c>
      <c r="F61" s="187">
        <v>638237.02233333339</v>
      </c>
    </row>
    <row r="62" spans="1:6" ht="15" customHeight="1" x14ac:dyDescent="0.25">
      <c r="A62" s="247">
        <v>58</v>
      </c>
      <c r="B62" s="184">
        <v>61510</v>
      </c>
      <c r="C62" s="248" t="s">
        <v>28</v>
      </c>
      <c r="D62" s="185">
        <v>67645134.489999995</v>
      </c>
      <c r="E62" s="186">
        <v>107</v>
      </c>
      <c r="F62" s="187">
        <v>632197.51859813079</v>
      </c>
    </row>
    <row r="63" spans="1:6" ht="15" customHeight="1" x14ac:dyDescent="0.25">
      <c r="A63" s="247">
        <v>59</v>
      </c>
      <c r="B63" s="184">
        <v>60010</v>
      </c>
      <c r="C63" s="248" t="s">
        <v>179</v>
      </c>
      <c r="D63" s="185">
        <v>35995427.939999998</v>
      </c>
      <c r="E63" s="186">
        <v>57</v>
      </c>
      <c r="F63" s="187">
        <v>631498.73578947363</v>
      </c>
    </row>
    <row r="64" spans="1:6" ht="15" customHeight="1" x14ac:dyDescent="0.25">
      <c r="A64" s="247">
        <v>60</v>
      </c>
      <c r="B64" s="184">
        <v>40011</v>
      </c>
      <c r="C64" s="248" t="s">
        <v>56</v>
      </c>
      <c r="D64" s="185">
        <v>94200710.609999999</v>
      </c>
      <c r="E64" s="186">
        <v>150</v>
      </c>
      <c r="F64" s="187">
        <v>628004.73739999998</v>
      </c>
    </row>
    <row r="65" spans="1:6" ht="15" customHeight="1" x14ac:dyDescent="0.25">
      <c r="A65" s="247">
        <v>61</v>
      </c>
      <c r="B65" s="184">
        <v>10002</v>
      </c>
      <c r="C65" s="248" t="s">
        <v>160</v>
      </c>
      <c r="D65" s="185">
        <v>50140190.979999997</v>
      </c>
      <c r="E65" s="186">
        <v>80</v>
      </c>
      <c r="F65" s="187">
        <v>626752.38724999991</v>
      </c>
    </row>
    <row r="66" spans="1:6" ht="15" customHeight="1" x14ac:dyDescent="0.25">
      <c r="A66" s="247">
        <v>62</v>
      </c>
      <c r="B66" s="184">
        <v>30650</v>
      </c>
      <c r="C66" s="248" t="s">
        <v>200</v>
      </c>
      <c r="D66" s="185">
        <v>41883843</v>
      </c>
      <c r="E66" s="186">
        <v>67</v>
      </c>
      <c r="F66" s="187">
        <v>625131.98507462686</v>
      </c>
    </row>
    <row r="67" spans="1:6" ht="15" customHeight="1" x14ac:dyDescent="0.25">
      <c r="A67" s="247">
        <v>63</v>
      </c>
      <c r="B67" s="184">
        <v>70270</v>
      </c>
      <c r="C67" s="248" t="s">
        <v>239</v>
      </c>
      <c r="D67" s="185">
        <v>31880361.23</v>
      </c>
      <c r="E67" s="186">
        <v>51</v>
      </c>
      <c r="F67" s="187">
        <v>625105.12215686275</v>
      </c>
    </row>
    <row r="68" spans="1:6" ht="15" customHeight="1" x14ac:dyDescent="0.25">
      <c r="A68" s="247">
        <v>64</v>
      </c>
      <c r="B68" s="184">
        <v>40080</v>
      </c>
      <c r="C68" s="248" t="s">
        <v>57</v>
      </c>
      <c r="D68" s="185">
        <v>50504507</v>
      </c>
      <c r="E68" s="186">
        <v>81</v>
      </c>
      <c r="F68" s="187">
        <v>623512.43209876539</v>
      </c>
    </row>
    <row r="69" spans="1:6" ht="15" customHeight="1" x14ac:dyDescent="0.25">
      <c r="A69" s="247">
        <v>65</v>
      </c>
      <c r="B69" s="184">
        <v>30030</v>
      </c>
      <c r="C69" s="248" t="s">
        <v>165</v>
      </c>
      <c r="D69" s="185">
        <v>39769866.829999998</v>
      </c>
      <c r="E69" s="186">
        <v>64</v>
      </c>
      <c r="F69" s="187">
        <v>621404.16921874997</v>
      </c>
    </row>
    <row r="70" spans="1:6" ht="15" customHeight="1" x14ac:dyDescent="0.25">
      <c r="A70" s="247">
        <v>66</v>
      </c>
      <c r="B70" s="184">
        <v>61290</v>
      </c>
      <c r="C70" s="248" t="s">
        <v>237</v>
      </c>
      <c r="D70" s="185">
        <v>35352648.32</v>
      </c>
      <c r="E70" s="186">
        <v>57</v>
      </c>
      <c r="F70" s="187">
        <v>620221.9003508772</v>
      </c>
    </row>
    <row r="71" spans="1:6" ht="15" customHeight="1" x14ac:dyDescent="0.25">
      <c r="A71" s="247">
        <v>67</v>
      </c>
      <c r="B71" s="184">
        <v>60070</v>
      </c>
      <c r="C71" s="248" t="s">
        <v>181</v>
      </c>
      <c r="D71" s="185">
        <v>47080392.93</v>
      </c>
      <c r="E71" s="186">
        <v>76</v>
      </c>
      <c r="F71" s="187">
        <v>619478.85434210522</v>
      </c>
    </row>
    <row r="72" spans="1:6" ht="15" customHeight="1" x14ac:dyDescent="0.25">
      <c r="A72" s="247">
        <v>68</v>
      </c>
      <c r="B72" s="184">
        <v>60240</v>
      </c>
      <c r="C72" s="248" t="s">
        <v>182</v>
      </c>
      <c r="D72" s="185">
        <v>66161538.899999999</v>
      </c>
      <c r="E72" s="186">
        <v>107</v>
      </c>
      <c r="F72" s="187">
        <v>618332.13925233646</v>
      </c>
    </row>
    <row r="73" spans="1:6" ht="15" customHeight="1" x14ac:dyDescent="0.25">
      <c r="A73" s="247">
        <v>69</v>
      </c>
      <c r="B73" s="184">
        <v>40030</v>
      </c>
      <c r="C73" s="248" t="s">
        <v>168</v>
      </c>
      <c r="D73" s="185">
        <v>25935515</v>
      </c>
      <c r="E73" s="186">
        <v>42</v>
      </c>
      <c r="F73" s="187">
        <v>617512.26190476189</v>
      </c>
    </row>
    <row r="74" spans="1:6" ht="15" customHeight="1" x14ac:dyDescent="0.25">
      <c r="A74" s="247">
        <v>70</v>
      </c>
      <c r="B74" s="184">
        <v>30890</v>
      </c>
      <c r="C74" s="248" t="s">
        <v>167</v>
      </c>
      <c r="D74" s="185">
        <v>29627732.43</v>
      </c>
      <c r="E74" s="186">
        <v>48</v>
      </c>
      <c r="F74" s="187">
        <v>617244.42562500003</v>
      </c>
    </row>
    <row r="75" spans="1:6" ht="15" customHeight="1" x14ac:dyDescent="0.25">
      <c r="A75" s="247">
        <v>71</v>
      </c>
      <c r="B75" s="184">
        <v>50060</v>
      </c>
      <c r="C75" s="248" t="s">
        <v>173</v>
      </c>
      <c r="D75" s="185">
        <v>68462258.430000007</v>
      </c>
      <c r="E75" s="186">
        <v>111</v>
      </c>
      <c r="F75" s="187">
        <v>616777.10297297302</v>
      </c>
    </row>
    <row r="76" spans="1:6" ht="15" customHeight="1" x14ac:dyDescent="0.25">
      <c r="A76" s="247">
        <v>72</v>
      </c>
      <c r="B76" s="184">
        <v>40410</v>
      </c>
      <c r="C76" s="248" t="s">
        <v>59</v>
      </c>
      <c r="D76" s="185">
        <v>83692279</v>
      </c>
      <c r="E76" s="186">
        <v>136</v>
      </c>
      <c r="F76" s="187">
        <v>615384.4044117647</v>
      </c>
    </row>
    <row r="77" spans="1:6" ht="15" customHeight="1" x14ac:dyDescent="0.25">
      <c r="A77" s="247">
        <v>73</v>
      </c>
      <c r="B77" s="184">
        <v>20900</v>
      </c>
      <c r="C77" s="248" t="s">
        <v>132</v>
      </c>
      <c r="D77" s="185">
        <v>50358435</v>
      </c>
      <c r="E77" s="186">
        <v>82</v>
      </c>
      <c r="F77" s="187">
        <v>614127.25609756098</v>
      </c>
    </row>
    <row r="78" spans="1:6" ht="15" customHeight="1" x14ac:dyDescent="0.25">
      <c r="A78" s="247">
        <v>74</v>
      </c>
      <c r="B78" s="184">
        <v>50340</v>
      </c>
      <c r="C78" s="248" t="s">
        <v>175</v>
      </c>
      <c r="D78" s="185">
        <v>38426705.789999999</v>
      </c>
      <c r="E78" s="186">
        <v>63</v>
      </c>
      <c r="F78" s="187">
        <v>609947.7109523809</v>
      </c>
    </row>
    <row r="79" spans="1:6" ht="15" customHeight="1" x14ac:dyDescent="0.25">
      <c r="A79" s="247">
        <v>75</v>
      </c>
      <c r="B79" s="184">
        <v>61540</v>
      </c>
      <c r="C79" s="248" t="s">
        <v>191</v>
      </c>
      <c r="D79" s="185">
        <v>78010205.239999995</v>
      </c>
      <c r="E79" s="186">
        <v>128</v>
      </c>
      <c r="F79" s="187">
        <v>609454.72843749996</v>
      </c>
    </row>
    <row r="80" spans="1:6" ht="15" customHeight="1" x14ac:dyDescent="0.25">
      <c r="A80" s="247">
        <v>76</v>
      </c>
      <c r="B80" s="184">
        <v>51370</v>
      </c>
      <c r="C80" s="248" t="s">
        <v>61</v>
      </c>
      <c r="D80" s="185">
        <v>41408148.939999998</v>
      </c>
      <c r="E80" s="186">
        <v>68</v>
      </c>
      <c r="F80" s="187">
        <v>608943.36676470586</v>
      </c>
    </row>
    <row r="81" spans="1:6" ht="15" customHeight="1" x14ac:dyDescent="0.25">
      <c r="A81" s="247">
        <v>77</v>
      </c>
      <c r="B81" s="184">
        <v>30640</v>
      </c>
      <c r="C81" s="248" t="s">
        <v>11</v>
      </c>
      <c r="D81" s="185">
        <v>32630540</v>
      </c>
      <c r="E81" s="186">
        <v>54</v>
      </c>
      <c r="F81" s="187">
        <v>604269.25925925921</v>
      </c>
    </row>
    <row r="82" spans="1:6" ht="15" customHeight="1" x14ac:dyDescent="0.25">
      <c r="A82" s="247">
        <v>78</v>
      </c>
      <c r="B82" s="184">
        <v>61500</v>
      </c>
      <c r="C82" s="248" t="s">
        <v>85</v>
      </c>
      <c r="D82" s="185">
        <v>85372362.530000001</v>
      </c>
      <c r="E82" s="186">
        <v>142</v>
      </c>
      <c r="F82" s="187">
        <v>601213.8206338028</v>
      </c>
    </row>
    <row r="83" spans="1:6" ht="15" customHeight="1" x14ac:dyDescent="0.25">
      <c r="A83" s="247">
        <v>79</v>
      </c>
      <c r="B83" s="184">
        <v>60001</v>
      </c>
      <c r="C83" s="248" t="s">
        <v>204</v>
      </c>
      <c r="D83" s="185">
        <v>36659576.890000001</v>
      </c>
      <c r="E83" s="186">
        <v>61</v>
      </c>
      <c r="F83" s="187">
        <v>600976.67032786889</v>
      </c>
    </row>
    <row r="84" spans="1:6" ht="15" customHeight="1" x14ac:dyDescent="0.25">
      <c r="A84" s="247">
        <v>80</v>
      </c>
      <c r="B84" s="184">
        <v>10190</v>
      </c>
      <c r="C84" s="248" t="s">
        <v>162</v>
      </c>
      <c r="D84" s="185">
        <v>52076661.869999997</v>
      </c>
      <c r="E84" s="186">
        <v>87</v>
      </c>
      <c r="F84" s="187">
        <v>598582.3203448276</v>
      </c>
    </row>
    <row r="85" spans="1:6" ht="15" customHeight="1" x14ac:dyDescent="0.25">
      <c r="A85" s="247">
        <v>81</v>
      </c>
      <c r="B85" s="184">
        <v>70100</v>
      </c>
      <c r="C85" s="248" t="s">
        <v>205</v>
      </c>
      <c r="D85" s="185">
        <v>41828467.159999996</v>
      </c>
      <c r="E85" s="186">
        <v>70</v>
      </c>
      <c r="F85" s="187">
        <v>597549.53085714276</v>
      </c>
    </row>
    <row r="86" spans="1:6" ht="15" customHeight="1" x14ac:dyDescent="0.25">
      <c r="A86" s="247">
        <v>82</v>
      </c>
      <c r="B86" s="184">
        <v>60910</v>
      </c>
      <c r="C86" s="248" t="s">
        <v>233</v>
      </c>
      <c r="D86" s="185">
        <v>34388887.82</v>
      </c>
      <c r="E86" s="186">
        <v>58</v>
      </c>
      <c r="F86" s="187">
        <v>592911.85896551725</v>
      </c>
    </row>
    <row r="87" spans="1:6" ht="15" customHeight="1" x14ac:dyDescent="0.25">
      <c r="A87" s="247">
        <v>83</v>
      </c>
      <c r="B87" s="252">
        <v>20061</v>
      </c>
      <c r="C87" s="248" t="s">
        <v>46</v>
      </c>
      <c r="D87" s="185">
        <v>30680034</v>
      </c>
      <c r="E87" s="186">
        <v>52</v>
      </c>
      <c r="F87" s="187">
        <v>590000.65384615387</v>
      </c>
    </row>
    <row r="88" spans="1:6" ht="15" customHeight="1" x14ac:dyDescent="0.25">
      <c r="A88" s="247">
        <v>84</v>
      </c>
      <c r="B88" s="426">
        <v>21020</v>
      </c>
      <c r="C88" s="430" t="s">
        <v>49</v>
      </c>
      <c r="D88" s="428">
        <v>40086161.130000003</v>
      </c>
      <c r="E88" s="435">
        <v>68</v>
      </c>
      <c r="F88" s="429">
        <v>589502.36955882353</v>
      </c>
    </row>
    <row r="89" spans="1:6" ht="15" customHeight="1" x14ac:dyDescent="0.25">
      <c r="A89" s="247">
        <v>85</v>
      </c>
      <c r="B89" s="184">
        <v>40840</v>
      </c>
      <c r="C89" s="248" t="s">
        <v>20</v>
      </c>
      <c r="D89" s="185">
        <v>33529970</v>
      </c>
      <c r="E89" s="186">
        <v>57</v>
      </c>
      <c r="F89" s="187">
        <v>588245.0877192982</v>
      </c>
    </row>
    <row r="90" spans="1:6" ht="15" customHeight="1" x14ac:dyDescent="0.25">
      <c r="A90" s="247">
        <v>86</v>
      </c>
      <c r="B90" s="184">
        <v>40950</v>
      </c>
      <c r="C90" s="248" t="s">
        <v>4</v>
      </c>
      <c r="D90" s="185">
        <v>38188264.600000001</v>
      </c>
      <c r="E90" s="186">
        <v>65</v>
      </c>
      <c r="F90" s="187">
        <v>587511.76307692309</v>
      </c>
    </row>
    <row r="91" spans="1:6" ht="15" customHeight="1" x14ac:dyDescent="0.25">
      <c r="A91" s="247">
        <v>87</v>
      </c>
      <c r="B91" s="184">
        <v>61450</v>
      </c>
      <c r="C91" s="248" t="s">
        <v>83</v>
      </c>
      <c r="D91" s="185">
        <v>62976723.649999999</v>
      </c>
      <c r="E91" s="186">
        <v>108</v>
      </c>
      <c r="F91" s="187">
        <v>583117.81157407409</v>
      </c>
    </row>
    <row r="92" spans="1:6" ht="15" customHeight="1" x14ac:dyDescent="0.25">
      <c r="A92" s="247">
        <v>88</v>
      </c>
      <c r="B92" s="184">
        <v>30530</v>
      </c>
      <c r="C92" s="248" t="s">
        <v>166</v>
      </c>
      <c r="D92" s="185">
        <v>51225436</v>
      </c>
      <c r="E92" s="186">
        <v>88</v>
      </c>
      <c r="F92" s="187">
        <v>582107.22727272729</v>
      </c>
    </row>
    <row r="93" spans="1:6" ht="15" customHeight="1" x14ac:dyDescent="0.25">
      <c r="A93" s="247">
        <v>89</v>
      </c>
      <c r="B93" s="184">
        <v>10320</v>
      </c>
      <c r="C93" s="248" t="s">
        <v>41</v>
      </c>
      <c r="D93" s="185">
        <v>38964494.390000001</v>
      </c>
      <c r="E93" s="186">
        <v>67</v>
      </c>
      <c r="F93" s="187">
        <v>581559.61776119401</v>
      </c>
    </row>
    <row r="94" spans="1:6" ht="15" customHeight="1" x14ac:dyDescent="0.25">
      <c r="A94" s="247">
        <v>90</v>
      </c>
      <c r="B94" s="184">
        <v>40210</v>
      </c>
      <c r="C94" s="248" t="s">
        <v>15</v>
      </c>
      <c r="D94" s="185">
        <v>26018654</v>
      </c>
      <c r="E94" s="186">
        <v>45</v>
      </c>
      <c r="F94" s="187">
        <v>578192.31111111108</v>
      </c>
    </row>
    <row r="95" spans="1:6" ht="15" customHeight="1" x14ac:dyDescent="0.25">
      <c r="A95" s="247">
        <v>91</v>
      </c>
      <c r="B95" s="184">
        <v>60560</v>
      </c>
      <c r="C95" s="248" t="s">
        <v>9</v>
      </c>
      <c r="D95" s="185">
        <v>23906574.359999999</v>
      </c>
      <c r="E95" s="186">
        <v>42</v>
      </c>
      <c r="F95" s="187">
        <v>569204.15142857144</v>
      </c>
    </row>
    <row r="96" spans="1:6" ht="15" customHeight="1" x14ac:dyDescent="0.25">
      <c r="A96" s="247">
        <v>92</v>
      </c>
      <c r="B96" s="184">
        <v>40820</v>
      </c>
      <c r="C96" s="248" t="s">
        <v>172</v>
      </c>
      <c r="D96" s="185">
        <v>29405501</v>
      </c>
      <c r="E96" s="186">
        <v>52</v>
      </c>
      <c r="F96" s="187">
        <v>565490.40384615387</v>
      </c>
    </row>
    <row r="97" spans="1:6" ht="15" customHeight="1" x14ac:dyDescent="0.25">
      <c r="A97" s="247">
        <v>93</v>
      </c>
      <c r="B97" s="184">
        <v>61490</v>
      </c>
      <c r="C97" s="248" t="s">
        <v>84</v>
      </c>
      <c r="D97" s="185">
        <v>84696847</v>
      </c>
      <c r="E97" s="186">
        <v>150</v>
      </c>
      <c r="F97" s="187">
        <v>564645.64666666661</v>
      </c>
    </row>
    <row r="98" spans="1:6" ht="15" customHeight="1" x14ac:dyDescent="0.25">
      <c r="A98" s="247">
        <v>94</v>
      </c>
      <c r="B98" s="184">
        <v>50170</v>
      </c>
      <c r="C98" s="248" t="s">
        <v>174</v>
      </c>
      <c r="D98" s="185">
        <v>35855739.399999999</v>
      </c>
      <c r="E98" s="186">
        <v>64</v>
      </c>
      <c r="F98" s="187">
        <v>560245.92812499998</v>
      </c>
    </row>
    <row r="99" spans="1:6" ht="15" customHeight="1" x14ac:dyDescent="0.25">
      <c r="A99" s="247">
        <v>95</v>
      </c>
      <c r="B99" s="184">
        <v>20400</v>
      </c>
      <c r="C99" s="248" t="s">
        <v>47</v>
      </c>
      <c r="D99" s="185">
        <v>52553546.859999999</v>
      </c>
      <c r="E99" s="186">
        <v>94</v>
      </c>
      <c r="F99" s="187">
        <v>559080.28574468079</v>
      </c>
    </row>
    <row r="100" spans="1:6" ht="15" customHeight="1" x14ac:dyDescent="0.25">
      <c r="A100" s="247">
        <v>96</v>
      </c>
      <c r="B100" s="184">
        <v>70110</v>
      </c>
      <c r="C100" s="248" t="s">
        <v>66</v>
      </c>
      <c r="D100" s="185">
        <v>39655786.490000002</v>
      </c>
      <c r="E100" s="186">
        <v>71</v>
      </c>
      <c r="F100" s="187">
        <v>558532.20408450707</v>
      </c>
    </row>
    <row r="101" spans="1:6" ht="15" customHeight="1" x14ac:dyDescent="0.25">
      <c r="A101" s="247">
        <v>97</v>
      </c>
      <c r="B101" s="184">
        <v>10001</v>
      </c>
      <c r="C101" s="248" t="s">
        <v>207</v>
      </c>
      <c r="D101" s="185">
        <v>31871808.239999998</v>
      </c>
      <c r="E101" s="186">
        <v>58</v>
      </c>
      <c r="F101" s="187">
        <v>549513.93517241371</v>
      </c>
    </row>
    <row r="102" spans="1:6" ht="15" customHeight="1" x14ac:dyDescent="0.25">
      <c r="A102" s="247">
        <v>98</v>
      </c>
      <c r="B102" s="184">
        <v>61470</v>
      </c>
      <c r="C102" s="248" t="s">
        <v>236</v>
      </c>
      <c r="D102" s="185">
        <v>46605693.210000001</v>
      </c>
      <c r="E102" s="186">
        <v>86</v>
      </c>
      <c r="F102" s="187">
        <v>541926.66523255815</v>
      </c>
    </row>
    <row r="103" spans="1:6" ht="15" customHeight="1" x14ac:dyDescent="0.25">
      <c r="A103" s="247">
        <v>99</v>
      </c>
      <c r="B103" s="184">
        <v>20630</v>
      </c>
      <c r="C103" s="248" t="s">
        <v>232</v>
      </c>
      <c r="D103" s="185">
        <v>32968130</v>
      </c>
      <c r="E103" s="186">
        <v>61</v>
      </c>
      <c r="F103" s="187">
        <v>540461.14754098363</v>
      </c>
    </row>
    <row r="104" spans="1:6" ht="15" customHeight="1" x14ac:dyDescent="0.25">
      <c r="A104" s="247">
        <v>100</v>
      </c>
      <c r="B104" s="184">
        <v>61150</v>
      </c>
      <c r="C104" s="248" t="s">
        <v>185</v>
      </c>
      <c r="D104" s="185">
        <v>40946479.789999999</v>
      </c>
      <c r="E104" s="186">
        <v>77</v>
      </c>
      <c r="F104" s="187">
        <v>531772.46480519476</v>
      </c>
    </row>
    <row r="105" spans="1:6" ht="15" customHeight="1" x14ac:dyDescent="0.25">
      <c r="A105" s="247">
        <v>101</v>
      </c>
      <c r="B105" s="184">
        <v>60980</v>
      </c>
      <c r="C105" s="248" t="s">
        <v>235</v>
      </c>
      <c r="D105" s="185">
        <v>33942903.359999999</v>
      </c>
      <c r="E105" s="186">
        <v>64</v>
      </c>
      <c r="F105" s="187">
        <v>530357.86499999999</v>
      </c>
    </row>
    <row r="106" spans="1:6" ht="15" customHeight="1" x14ac:dyDescent="0.25">
      <c r="A106" s="247">
        <v>102</v>
      </c>
      <c r="B106" s="184">
        <v>40360</v>
      </c>
      <c r="C106" s="248" t="s">
        <v>17</v>
      </c>
      <c r="D106" s="185">
        <v>22740152.489999998</v>
      </c>
      <c r="E106" s="186">
        <v>43</v>
      </c>
      <c r="F106" s="187">
        <v>528840.75558139535</v>
      </c>
    </row>
    <row r="107" spans="1:6" ht="15" customHeight="1" x14ac:dyDescent="0.25">
      <c r="A107" s="247">
        <v>103</v>
      </c>
      <c r="B107" s="184">
        <v>10890</v>
      </c>
      <c r="C107" s="248" t="s">
        <v>209</v>
      </c>
      <c r="D107" s="185">
        <v>61599102.159999996</v>
      </c>
      <c r="E107" s="186">
        <v>120</v>
      </c>
      <c r="F107" s="187">
        <v>513325.8513333333</v>
      </c>
    </row>
    <row r="108" spans="1:6" ht="15" customHeight="1" x14ac:dyDescent="0.25">
      <c r="A108" s="247">
        <v>104</v>
      </c>
      <c r="B108" s="184">
        <v>61210</v>
      </c>
      <c r="C108" s="248" t="s">
        <v>186</v>
      </c>
      <c r="D108" s="185">
        <v>34088513.9595</v>
      </c>
      <c r="E108" s="186">
        <v>67</v>
      </c>
      <c r="F108" s="187">
        <v>508783.7904402985</v>
      </c>
    </row>
    <row r="109" spans="1:6" ht="15" customHeight="1" x14ac:dyDescent="0.25">
      <c r="A109" s="247">
        <v>105</v>
      </c>
      <c r="B109" s="184">
        <v>61390</v>
      </c>
      <c r="C109" s="248" t="s">
        <v>188</v>
      </c>
      <c r="D109" s="185">
        <v>35160242</v>
      </c>
      <c r="E109" s="186">
        <v>70</v>
      </c>
      <c r="F109" s="187">
        <v>502289.17142857146</v>
      </c>
    </row>
    <row r="110" spans="1:6" ht="15" customHeight="1" x14ac:dyDescent="0.25">
      <c r="A110" s="247">
        <v>106</v>
      </c>
      <c r="B110" s="184">
        <v>30480</v>
      </c>
      <c r="C110" s="248" t="s">
        <v>114</v>
      </c>
      <c r="D110" s="185">
        <v>45898719</v>
      </c>
      <c r="E110" s="186">
        <v>93</v>
      </c>
      <c r="F110" s="187">
        <v>493534.61290322582</v>
      </c>
    </row>
    <row r="111" spans="1:6" ht="15" customHeight="1" x14ac:dyDescent="0.25">
      <c r="A111" s="425">
        <v>107</v>
      </c>
      <c r="B111" s="419">
        <v>40300</v>
      </c>
      <c r="C111" s="423" t="s">
        <v>16</v>
      </c>
      <c r="D111" s="181">
        <v>14488768</v>
      </c>
      <c r="E111" s="155">
        <v>30</v>
      </c>
      <c r="F111" s="180">
        <v>482958.93333333335</v>
      </c>
    </row>
    <row r="112" spans="1:6" x14ac:dyDescent="0.25">
      <c r="A112" s="436">
        <v>108</v>
      </c>
      <c r="B112" s="251">
        <v>61570</v>
      </c>
      <c r="C112" s="424" t="s">
        <v>193</v>
      </c>
      <c r="D112" s="185">
        <v>53067548.210000001</v>
      </c>
      <c r="E112" s="251">
        <v>120</v>
      </c>
      <c r="F112" s="187">
        <v>442229.56841666665</v>
      </c>
    </row>
    <row r="113" spans="1:6" x14ac:dyDescent="0.25">
      <c r="A113" s="437">
        <v>109</v>
      </c>
      <c r="B113" s="184">
        <v>70040</v>
      </c>
      <c r="C113" s="248" t="s">
        <v>26</v>
      </c>
      <c r="D113" s="185">
        <v>25694739.559999999</v>
      </c>
      <c r="E113" s="186">
        <v>59</v>
      </c>
      <c r="F113" s="187">
        <v>435504.06033898302</v>
      </c>
    </row>
    <row r="114" spans="1:6" ht="15" customHeight="1" x14ac:dyDescent="0.25">
      <c r="A114" s="532">
        <v>110</v>
      </c>
      <c r="B114" s="419">
        <v>61560</v>
      </c>
      <c r="C114" s="423" t="s">
        <v>192</v>
      </c>
      <c r="D114" s="181">
        <v>74897982</v>
      </c>
      <c r="E114" s="155">
        <v>187</v>
      </c>
      <c r="F114" s="180">
        <v>400523.96791443852</v>
      </c>
    </row>
    <row r="115" spans="1:6" ht="15.75" thickBot="1" x14ac:dyDescent="0.3">
      <c r="A115" s="438">
        <v>111</v>
      </c>
      <c r="B115" s="153">
        <v>41400</v>
      </c>
      <c r="C115" s="417" t="s">
        <v>242</v>
      </c>
      <c r="D115" s="183"/>
      <c r="E115" s="159">
        <v>116</v>
      </c>
      <c r="F115" s="175">
        <v>0</v>
      </c>
    </row>
  </sheetData>
  <sortState ref="A5:F117">
    <sortCondition descending="1" ref="F117"/>
  </sortState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5" x14ac:dyDescent="0.25"/>
  <cols>
    <col min="1" max="1" width="4.140625" style="161" customWidth="1"/>
    <col min="2" max="2" width="30.5703125" style="161" customWidth="1"/>
    <col min="3" max="3" width="10.85546875" style="161" customWidth="1"/>
    <col min="4" max="4" width="30.7109375" style="161" customWidth="1"/>
    <col min="5" max="5" width="13.5703125" style="161" customWidth="1"/>
    <col min="6" max="6" width="30.7109375" style="161" customWidth="1"/>
    <col min="7" max="7" width="12.7109375" style="161" customWidth="1"/>
    <col min="8" max="8" width="30.7109375" style="161" customWidth="1"/>
    <col min="9" max="9" width="12.7109375" style="161" customWidth="1"/>
    <col min="10" max="10" width="30.7109375" style="161" customWidth="1"/>
    <col min="11" max="11" width="12.7109375" style="161" customWidth="1"/>
    <col min="12" max="16384" width="9.140625" style="161"/>
  </cols>
  <sheetData>
    <row r="1" spans="1:11" ht="15.75" x14ac:dyDescent="0.25">
      <c r="B1" s="227" t="s">
        <v>135</v>
      </c>
    </row>
    <row r="2" spans="1:11" x14ac:dyDescent="0.25">
      <c r="B2" s="119" t="s">
        <v>206</v>
      </c>
    </row>
    <row r="3" spans="1:11" ht="11.25" customHeight="1" thickBot="1" x14ac:dyDescent="0.3">
      <c r="B3" s="53"/>
      <c r="C3" s="49"/>
    </row>
    <row r="4" spans="1:11" ht="44.25" customHeight="1" thickBot="1" x14ac:dyDescent="0.3">
      <c r="A4" s="190" t="s">
        <v>30</v>
      </c>
      <c r="B4" s="191" t="s">
        <v>35</v>
      </c>
      <c r="C4" s="192" t="s">
        <v>137</v>
      </c>
      <c r="D4" s="192" t="s">
        <v>35</v>
      </c>
      <c r="E4" s="193" t="s">
        <v>136</v>
      </c>
      <c r="F4" s="192" t="s">
        <v>35</v>
      </c>
      <c r="G4" s="194" t="s">
        <v>138</v>
      </c>
      <c r="H4" s="192" t="s">
        <v>35</v>
      </c>
      <c r="I4" s="194" t="s">
        <v>140</v>
      </c>
      <c r="J4" s="191" t="s">
        <v>35</v>
      </c>
      <c r="K4" s="195" t="s">
        <v>139</v>
      </c>
    </row>
    <row r="5" spans="1:11" ht="15" customHeight="1" x14ac:dyDescent="0.25">
      <c r="A5" s="439">
        <v>1</v>
      </c>
      <c r="B5" s="440" t="s">
        <v>192</v>
      </c>
      <c r="C5" s="196">
        <v>0.98953625628964847</v>
      </c>
      <c r="D5" s="265" t="s">
        <v>169</v>
      </c>
      <c r="E5" s="266">
        <v>113394.82051282052</v>
      </c>
      <c r="F5" s="267" t="s">
        <v>169</v>
      </c>
      <c r="G5" s="269">
        <v>283756.60497435898</v>
      </c>
      <c r="H5" s="441" t="s">
        <v>17</v>
      </c>
      <c r="I5" s="269">
        <v>51895.630452342491</v>
      </c>
      <c r="J5" s="267" t="s">
        <v>203</v>
      </c>
      <c r="K5" s="442">
        <v>919753.74743589736</v>
      </c>
    </row>
    <row r="6" spans="1:11" ht="15" customHeight="1" x14ac:dyDescent="0.25">
      <c r="A6" s="261">
        <v>2</v>
      </c>
      <c r="B6" s="229" t="s">
        <v>193</v>
      </c>
      <c r="C6" s="197">
        <v>0.97999999866895648</v>
      </c>
      <c r="D6" s="230" t="s">
        <v>131</v>
      </c>
      <c r="E6" s="270">
        <v>86272.576271186437</v>
      </c>
      <c r="F6" s="233" t="s">
        <v>42</v>
      </c>
      <c r="G6" s="198">
        <v>207530.28597510373</v>
      </c>
      <c r="H6" s="236" t="s">
        <v>169</v>
      </c>
      <c r="I6" s="198">
        <v>39825.364153846152</v>
      </c>
      <c r="J6" s="231" t="s">
        <v>169</v>
      </c>
      <c r="K6" s="203">
        <v>851257.272</v>
      </c>
    </row>
    <row r="7" spans="1:11" ht="15" customHeight="1" x14ac:dyDescent="0.25">
      <c r="A7" s="262">
        <v>3</v>
      </c>
      <c r="B7" s="229" t="s">
        <v>208</v>
      </c>
      <c r="C7" s="197">
        <v>0.96157574991154937</v>
      </c>
      <c r="D7" s="230" t="s">
        <v>208</v>
      </c>
      <c r="E7" s="270">
        <v>81450.397973950792</v>
      </c>
      <c r="F7" s="233" t="s">
        <v>48</v>
      </c>
      <c r="G7" s="198">
        <v>183930.90941666666</v>
      </c>
      <c r="H7" s="236" t="s">
        <v>42</v>
      </c>
      <c r="I7" s="198">
        <v>24678.35062240664</v>
      </c>
      <c r="J7" s="231" t="s">
        <v>25</v>
      </c>
      <c r="K7" s="203">
        <v>840883.25918918918</v>
      </c>
    </row>
    <row r="8" spans="1:11" ht="15" customHeight="1" x14ac:dyDescent="0.25">
      <c r="A8" s="262">
        <v>4</v>
      </c>
      <c r="B8" s="229" t="s">
        <v>191</v>
      </c>
      <c r="C8" s="197">
        <v>0.95687012201669652</v>
      </c>
      <c r="D8" s="230" t="s">
        <v>191</v>
      </c>
      <c r="E8" s="270">
        <v>51176.603288797531</v>
      </c>
      <c r="F8" s="271" t="s">
        <v>58</v>
      </c>
      <c r="G8" s="198">
        <v>133993.67773888365</v>
      </c>
      <c r="H8" s="236" t="s">
        <v>130</v>
      </c>
      <c r="I8" s="198">
        <v>21882.440206643994</v>
      </c>
      <c r="J8" s="231" t="s">
        <v>130</v>
      </c>
      <c r="K8" s="203">
        <v>835717.03619377164</v>
      </c>
    </row>
    <row r="9" spans="1:11" ht="15" customHeight="1" x14ac:dyDescent="0.25">
      <c r="A9" s="262">
        <v>5</v>
      </c>
      <c r="B9" s="232" t="s">
        <v>209</v>
      </c>
      <c r="C9" s="197">
        <v>0.91669693737478164</v>
      </c>
      <c r="D9" s="272" t="s">
        <v>66</v>
      </c>
      <c r="E9" s="270">
        <v>49423.392446043166</v>
      </c>
      <c r="F9" s="242" t="s">
        <v>130</v>
      </c>
      <c r="G9" s="198">
        <v>123782.01242741302</v>
      </c>
      <c r="H9" s="243" t="s">
        <v>62</v>
      </c>
      <c r="I9" s="198">
        <v>19815.673146796435</v>
      </c>
      <c r="J9" s="238" t="s">
        <v>131</v>
      </c>
      <c r="K9" s="203">
        <v>835492.73333333328</v>
      </c>
    </row>
    <row r="10" spans="1:11" ht="15" customHeight="1" x14ac:dyDescent="0.25">
      <c r="A10" s="262">
        <v>6</v>
      </c>
      <c r="B10" s="229" t="s">
        <v>28</v>
      </c>
      <c r="C10" s="273">
        <v>0.89847229797533179</v>
      </c>
      <c r="D10" s="230" t="s">
        <v>42</v>
      </c>
      <c r="E10" s="274">
        <v>47496.224066390045</v>
      </c>
      <c r="F10" s="233" t="s">
        <v>62</v>
      </c>
      <c r="G10" s="275">
        <v>122747.06201135443</v>
      </c>
      <c r="H10" s="236" t="s">
        <v>58</v>
      </c>
      <c r="I10" s="275">
        <v>16608.986045411541</v>
      </c>
      <c r="J10" s="231" t="s">
        <v>18</v>
      </c>
      <c r="K10" s="276">
        <v>831938.65909090906</v>
      </c>
    </row>
    <row r="11" spans="1:11" ht="15" customHeight="1" x14ac:dyDescent="0.25">
      <c r="A11" s="262">
        <v>7</v>
      </c>
      <c r="B11" s="229" t="s">
        <v>85</v>
      </c>
      <c r="C11" s="197">
        <v>0.88196306047739226</v>
      </c>
      <c r="D11" s="230" t="s">
        <v>48</v>
      </c>
      <c r="E11" s="270">
        <v>45289.458333333336</v>
      </c>
      <c r="F11" s="233" t="s">
        <v>53</v>
      </c>
      <c r="G11" s="198">
        <v>121582.62098811292</v>
      </c>
      <c r="H11" s="236" t="s">
        <v>48</v>
      </c>
      <c r="I11" s="198">
        <v>14763.498958333334</v>
      </c>
      <c r="J11" s="231" t="s">
        <v>201</v>
      </c>
      <c r="K11" s="203">
        <v>830073.69394736842</v>
      </c>
    </row>
    <row r="12" spans="1:11" ht="15" customHeight="1" x14ac:dyDescent="0.25">
      <c r="A12" s="262">
        <v>8</v>
      </c>
      <c r="B12" s="229" t="s">
        <v>44</v>
      </c>
      <c r="C12" s="197">
        <v>0.86182725130252413</v>
      </c>
      <c r="D12" s="230" t="s">
        <v>18</v>
      </c>
      <c r="E12" s="270">
        <v>44631.980198019803</v>
      </c>
      <c r="F12" s="233" t="s">
        <v>18</v>
      </c>
      <c r="G12" s="198">
        <v>115191.86663366336</v>
      </c>
      <c r="H12" s="236" t="s">
        <v>53</v>
      </c>
      <c r="I12" s="198">
        <v>14462.140594353641</v>
      </c>
      <c r="J12" s="277" t="s">
        <v>62</v>
      </c>
      <c r="K12" s="203">
        <v>829501.31324074068</v>
      </c>
    </row>
    <row r="13" spans="1:11" ht="15" customHeight="1" x14ac:dyDescent="0.25">
      <c r="A13" s="262">
        <v>9</v>
      </c>
      <c r="B13" s="229" t="s">
        <v>113</v>
      </c>
      <c r="C13" s="197">
        <v>0.85487431683740589</v>
      </c>
      <c r="D13" s="230" t="s">
        <v>55</v>
      </c>
      <c r="E13" s="270">
        <v>41804.504065040652</v>
      </c>
      <c r="F13" s="233" t="s">
        <v>22</v>
      </c>
      <c r="G13" s="198">
        <v>101714.63145998241</v>
      </c>
      <c r="H13" s="236" t="s">
        <v>191</v>
      </c>
      <c r="I13" s="198">
        <v>13843.066937307298</v>
      </c>
      <c r="J13" s="231" t="s">
        <v>198</v>
      </c>
      <c r="K13" s="203">
        <v>809288.76789473696</v>
      </c>
    </row>
    <row r="14" spans="1:11" ht="15" customHeight="1" thickBot="1" x14ac:dyDescent="0.3">
      <c r="A14" s="263">
        <v>10</v>
      </c>
      <c r="B14" s="278" t="s">
        <v>60</v>
      </c>
      <c r="C14" s="279">
        <v>0.83897481107889271</v>
      </c>
      <c r="D14" s="280" t="s">
        <v>201</v>
      </c>
      <c r="E14" s="281">
        <v>40783.659003831417</v>
      </c>
      <c r="F14" s="239" t="s">
        <v>55</v>
      </c>
      <c r="G14" s="282">
        <v>100584.09517073171</v>
      </c>
      <c r="H14" s="240" t="s">
        <v>208</v>
      </c>
      <c r="I14" s="282">
        <v>12385.069247467438</v>
      </c>
      <c r="J14" s="237" t="s">
        <v>178</v>
      </c>
      <c r="K14" s="283">
        <v>782157.2162385321</v>
      </c>
    </row>
    <row r="15" spans="1:11" ht="15" customHeight="1" x14ac:dyDescent="0.25">
      <c r="A15" s="262">
        <v>11</v>
      </c>
      <c r="B15" s="235" t="s">
        <v>182</v>
      </c>
      <c r="C15" s="284">
        <v>0.77548440012590447</v>
      </c>
      <c r="D15" s="234" t="s">
        <v>1</v>
      </c>
      <c r="E15" s="199">
        <v>40594.007220216605</v>
      </c>
      <c r="F15" s="241" t="s">
        <v>1</v>
      </c>
      <c r="G15" s="199">
        <v>98777.843971119131</v>
      </c>
      <c r="H15" s="234" t="s">
        <v>46</v>
      </c>
      <c r="I15" s="275">
        <v>8850.3956301369853</v>
      </c>
      <c r="J15" s="235" t="s">
        <v>65</v>
      </c>
      <c r="K15" s="285">
        <v>763875.58735849056</v>
      </c>
    </row>
    <row r="16" spans="1:11" ht="15" customHeight="1" x14ac:dyDescent="0.25">
      <c r="A16" s="262">
        <v>12</v>
      </c>
      <c r="B16" s="231" t="s">
        <v>130</v>
      </c>
      <c r="C16" s="201">
        <v>0.75735678306615761</v>
      </c>
      <c r="D16" s="236" t="s">
        <v>59</v>
      </c>
      <c r="E16" s="202">
        <v>39740.099540636038</v>
      </c>
      <c r="F16" s="233" t="s">
        <v>8</v>
      </c>
      <c r="G16" s="202">
        <v>98719.896040100255</v>
      </c>
      <c r="H16" s="236" t="s">
        <v>82</v>
      </c>
      <c r="I16" s="198">
        <v>7281.5286858237541</v>
      </c>
      <c r="J16" s="231" t="s">
        <v>163</v>
      </c>
      <c r="K16" s="200">
        <v>761897.10526315786</v>
      </c>
    </row>
    <row r="17" spans="1:11" ht="15" customHeight="1" x14ac:dyDescent="0.25">
      <c r="A17" s="262">
        <v>13</v>
      </c>
      <c r="B17" s="231" t="s">
        <v>202</v>
      </c>
      <c r="C17" s="201">
        <v>0.75529607584153247</v>
      </c>
      <c r="D17" s="236" t="s">
        <v>62</v>
      </c>
      <c r="E17" s="202">
        <v>39473.458248175186</v>
      </c>
      <c r="F17" s="233" t="s">
        <v>54</v>
      </c>
      <c r="G17" s="202">
        <v>85065.301434903042</v>
      </c>
      <c r="H17" s="236" t="s">
        <v>18</v>
      </c>
      <c r="I17" s="198">
        <v>6819.9047920792082</v>
      </c>
      <c r="J17" s="231" t="s">
        <v>53</v>
      </c>
      <c r="K17" s="200">
        <v>761494.79081300809</v>
      </c>
    </row>
    <row r="18" spans="1:11" ht="15" customHeight="1" x14ac:dyDescent="0.25">
      <c r="A18" s="262">
        <v>14</v>
      </c>
      <c r="B18" s="231" t="s">
        <v>66</v>
      </c>
      <c r="C18" s="201">
        <v>0.7211009741888198</v>
      </c>
      <c r="D18" s="236" t="s">
        <v>177</v>
      </c>
      <c r="E18" s="202">
        <v>38817.428170988089</v>
      </c>
      <c r="F18" s="233" t="s">
        <v>208</v>
      </c>
      <c r="G18" s="202">
        <v>83211.581041968166</v>
      </c>
      <c r="H18" s="236" t="s">
        <v>22</v>
      </c>
      <c r="I18" s="198">
        <v>6162.205338610378</v>
      </c>
      <c r="J18" s="231" t="s">
        <v>54</v>
      </c>
      <c r="K18" s="200">
        <v>757948.42200000002</v>
      </c>
    </row>
    <row r="19" spans="1:11" ht="15" customHeight="1" x14ac:dyDescent="0.25">
      <c r="A19" s="262">
        <v>15</v>
      </c>
      <c r="B19" s="231" t="s">
        <v>59</v>
      </c>
      <c r="C19" s="201">
        <v>0.71235761140954679</v>
      </c>
      <c r="D19" s="236" t="s">
        <v>203</v>
      </c>
      <c r="E19" s="202">
        <v>38248.480000000003</v>
      </c>
      <c r="F19" s="233" t="s">
        <v>63</v>
      </c>
      <c r="G19" s="202">
        <v>82667.688116057237</v>
      </c>
      <c r="H19" s="236" t="s">
        <v>54</v>
      </c>
      <c r="I19" s="198">
        <v>5978.1125983379507</v>
      </c>
      <c r="J19" s="231" t="s">
        <v>50</v>
      </c>
      <c r="K19" s="200">
        <v>755437.86</v>
      </c>
    </row>
    <row r="20" spans="1:11" ht="15" customHeight="1" x14ac:dyDescent="0.25">
      <c r="A20" s="262">
        <v>16</v>
      </c>
      <c r="B20" s="231" t="s">
        <v>190</v>
      </c>
      <c r="C20" s="201">
        <v>0.68547413765327969</v>
      </c>
      <c r="D20" s="236" t="s">
        <v>179</v>
      </c>
      <c r="E20" s="202">
        <v>38169.772051536173</v>
      </c>
      <c r="F20" s="233" t="s">
        <v>19</v>
      </c>
      <c r="G20" s="202">
        <v>78828.943279069761</v>
      </c>
      <c r="H20" s="236" t="s">
        <v>43</v>
      </c>
      <c r="I20" s="198">
        <v>5485.8680061162086</v>
      </c>
      <c r="J20" s="231" t="s">
        <v>43</v>
      </c>
      <c r="K20" s="200">
        <v>752419.69605769229</v>
      </c>
    </row>
    <row r="21" spans="1:11" ht="15" customHeight="1" x14ac:dyDescent="0.25">
      <c r="A21" s="262">
        <v>17</v>
      </c>
      <c r="B21" s="231" t="s">
        <v>236</v>
      </c>
      <c r="C21" s="201">
        <v>0.68330838992033838</v>
      </c>
      <c r="D21" s="236" t="s">
        <v>199</v>
      </c>
      <c r="E21" s="202">
        <v>37975.179640718561</v>
      </c>
      <c r="F21" s="233" t="s">
        <v>164</v>
      </c>
      <c r="G21" s="202">
        <v>77709.407939453129</v>
      </c>
      <c r="H21" s="236" t="s">
        <v>21</v>
      </c>
      <c r="I21" s="198">
        <v>5077.3411828859062</v>
      </c>
      <c r="J21" s="231" t="s">
        <v>177</v>
      </c>
      <c r="K21" s="200">
        <v>749106.70205479453</v>
      </c>
    </row>
    <row r="22" spans="1:11" ht="15" customHeight="1" x14ac:dyDescent="0.25">
      <c r="A22" s="262">
        <v>18</v>
      </c>
      <c r="B22" s="231" t="s">
        <v>84</v>
      </c>
      <c r="C22" s="201">
        <v>0.68194243589795056</v>
      </c>
      <c r="D22" s="236" t="s">
        <v>58</v>
      </c>
      <c r="E22" s="202">
        <v>37643.131504257333</v>
      </c>
      <c r="F22" s="233" t="s">
        <v>21</v>
      </c>
      <c r="G22" s="200">
        <v>77691.747474832213</v>
      </c>
      <c r="H22" s="236" t="s">
        <v>113</v>
      </c>
      <c r="I22" s="198">
        <v>5044.7009415305247</v>
      </c>
      <c r="J22" s="231" t="s">
        <v>21</v>
      </c>
      <c r="K22" s="200">
        <v>740701.55844155839</v>
      </c>
    </row>
    <row r="23" spans="1:11" ht="15" customHeight="1" x14ac:dyDescent="0.25">
      <c r="A23" s="262">
        <v>19</v>
      </c>
      <c r="B23" s="231" t="s">
        <v>54</v>
      </c>
      <c r="C23" s="201">
        <v>0.67776149934144825</v>
      </c>
      <c r="D23" s="236" t="s">
        <v>235</v>
      </c>
      <c r="E23" s="202">
        <v>36564.872080088986</v>
      </c>
      <c r="F23" s="233" t="s">
        <v>46</v>
      </c>
      <c r="G23" s="202">
        <v>77179.695164383564</v>
      </c>
      <c r="H23" s="236" t="s">
        <v>59</v>
      </c>
      <c r="I23" s="198">
        <v>4697.8816607773852</v>
      </c>
      <c r="J23" s="231" t="s">
        <v>176</v>
      </c>
      <c r="K23" s="200">
        <v>738883.53659999999</v>
      </c>
    </row>
    <row r="24" spans="1:11" ht="15" customHeight="1" thickBot="1" x14ac:dyDescent="0.3">
      <c r="A24" s="263">
        <v>20</v>
      </c>
      <c r="B24" s="237" t="s">
        <v>83</v>
      </c>
      <c r="C24" s="286">
        <v>0.67550204266187863</v>
      </c>
      <c r="D24" s="240" t="s">
        <v>202</v>
      </c>
      <c r="E24" s="287">
        <v>35417.19428926133</v>
      </c>
      <c r="F24" s="239" t="s">
        <v>15</v>
      </c>
      <c r="G24" s="287">
        <v>75349.028686679172</v>
      </c>
      <c r="H24" s="240" t="s">
        <v>1</v>
      </c>
      <c r="I24" s="282">
        <v>4558.2541696750905</v>
      </c>
      <c r="J24" s="237" t="s">
        <v>197</v>
      </c>
      <c r="K24" s="288">
        <v>738116.62341463414</v>
      </c>
    </row>
    <row r="25" spans="1:11" ht="15" customHeight="1" x14ac:dyDescent="0.25">
      <c r="A25" s="262">
        <v>21</v>
      </c>
      <c r="B25" s="235" t="s">
        <v>51</v>
      </c>
      <c r="C25" s="284">
        <v>0.67213618642964768</v>
      </c>
      <c r="D25" s="234" t="s">
        <v>8</v>
      </c>
      <c r="E25" s="199">
        <v>35312.95739348371</v>
      </c>
      <c r="F25" s="241" t="s">
        <v>65</v>
      </c>
      <c r="G25" s="199">
        <v>75230.997569193743</v>
      </c>
      <c r="H25" s="234" t="s">
        <v>65</v>
      </c>
      <c r="I25" s="275">
        <v>4506.4209987966306</v>
      </c>
      <c r="J25" s="235" t="s">
        <v>55</v>
      </c>
      <c r="K25" s="285">
        <v>729964.08695652173</v>
      </c>
    </row>
    <row r="26" spans="1:11" ht="15" customHeight="1" x14ac:dyDescent="0.25">
      <c r="A26" s="262">
        <v>22</v>
      </c>
      <c r="B26" s="231" t="s">
        <v>160</v>
      </c>
      <c r="C26" s="201">
        <v>0.67030638031430057</v>
      </c>
      <c r="D26" s="236" t="s">
        <v>113</v>
      </c>
      <c r="E26" s="202">
        <v>32693.426483233019</v>
      </c>
      <c r="F26" s="233" t="s">
        <v>9</v>
      </c>
      <c r="G26" s="202">
        <v>73985.010919324573</v>
      </c>
      <c r="H26" s="236" t="s">
        <v>64</v>
      </c>
      <c r="I26" s="198">
        <v>4427.7014163090125</v>
      </c>
      <c r="J26" s="231" t="s">
        <v>183</v>
      </c>
      <c r="K26" s="289">
        <v>729811.53672413796</v>
      </c>
    </row>
    <row r="27" spans="1:11" ht="15" customHeight="1" x14ac:dyDescent="0.25">
      <c r="A27" s="262">
        <v>23</v>
      </c>
      <c r="B27" s="235" t="s">
        <v>233</v>
      </c>
      <c r="C27" s="284">
        <v>0.66706548405819321</v>
      </c>
      <c r="D27" s="234" t="s">
        <v>50</v>
      </c>
      <c r="E27" s="199">
        <v>32644.769001490313</v>
      </c>
      <c r="F27" s="241" t="s">
        <v>191</v>
      </c>
      <c r="G27" s="199">
        <v>73671.601891058584</v>
      </c>
      <c r="H27" s="234" t="s">
        <v>181</v>
      </c>
      <c r="I27" s="275">
        <v>4074.3318801313631</v>
      </c>
      <c r="J27" s="235" t="s">
        <v>19</v>
      </c>
      <c r="K27" s="200">
        <v>725777.25</v>
      </c>
    </row>
    <row r="28" spans="1:11" ht="15" customHeight="1" x14ac:dyDescent="0.25">
      <c r="A28" s="262">
        <v>24</v>
      </c>
      <c r="B28" s="231" t="s">
        <v>186</v>
      </c>
      <c r="C28" s="201">
        <v>0.65592604537016375</v>
      </c>
      <c r="D28" s="236" t="s">
        <v>205</v>
      </c>
      <c r="E28" s="202">
        <v>31772.464634634638</v>
      </c>
      <c r="F28" s="233" t="s">
        <v>197</v>
      </c>
      <c r="G28" s="202">
        <v>71837.018415584418</v>
      </c>
      <c r="H28" s="236" t="s">
        <v>205</v>
      </c>
      <c r="I28" s="198">
        <v>4050.3354954954957</v>
      </c>
      <c r="J28" s="231" t="s">
        <v>64</v>
      </c>
      <c r="K28" s="200">
        <v>724692.05970149254</v>
      </c>
    </row>
    <row r="29" spans="1:11" ht="15" customHeight="1" x14ac:dyDescent="0.25">
      <c r="A29" s="262">
        <v>25</v>
      </c>
      <c r="B29" s="231" t="s">
        <v>82</v>
      </c>
      <c r="C29" s="201">
        <v>0.65266001611952618</v>
      </c>
      <c r="D29" s="236" t="s">
        <v>63</v>
      </c>
      <c r="E29" s="202">
        <v>31703.179650238475</v>
      </c>
      <c r="F29" s="233" t="s">
        <v>237</v>
      </c>
      <c r="G29" s="202">
        <v>71457.278919598</v>
      </c>
      <c r="H29" s="236" t="s">
        <v>185</v>
      </c>
      <c r="I29" s="198">
        <v>3903.4666666666667</v>
      </c>
      <c r="J29" s="231" t="s">
        <v>184</v>
      </c>
      <c r="K29" s="200">
        <v>719513.74873563217</v>
      </c>
    </row>
    <row r="30" spans="1:11" ht="15" customHeight="1" x14ac:dyDescent="0.25">
      <c r="A30" s="262">
        <v>26</v>
      </c>
      <c r="B30" s="231" t="s">
        <v>53</v>
      </c>
      <c r="C30" s="284">
        <v>0.63909606625839066</v>
      </c>
      <c r="D30" s="236" t="s">
        <v>44</v>
      </c>
      <c r="E30" s="199">
        <v>31657.795321637426</v>
      </c>
      <c r="F30" s="233" t="s">
        <v>10</v>
      </c>
      <c r="G30" s="199">
        <v>70929.253933774831</v>
      </c>
      <c r="H30" s="236" t="s">
        <v>171</v>
      </c>
      <c r="I30" s="275">
        <v>3882.1808354218879</v>
      </c>
      <c r="J30" s="231" t="s">
        <v>202</v>
      </c>
      <c r="K30" s="285">
        <v>716065.77</v>
      </c>
    </row>
    <row r="31" spans="1:11" ht="15" customHeight="1" x14ac:dyDescent="0.25">
      <c r="A31" s="262">
        <v>27</v>
      </c>
      <c r="B31" s="231" t="s">
        <v>56</v>
      </c>
      <c r="C31" s="201">
        <v>0.63347994802997831</v>
      </c>
      <c r="D31" s="236" t="s">
        <v>28</v>
      </c>
      <c r="E31" s="202">
        <v>31594.349750968457</v>
      </c>
      <c r="F31" s="233" t="s">
        <v>43</v>
      </c>
      <c r="G31" s="202">
        <v>70751.70069724771</v>
      </c>
      <c r="H31" s="236" t="s">
        <v>8</v>
      </c>
      <c r="I31" s="198">
        <v>3523.3003759398498</v>
      </c>
      <c r="J31" s="231" t="s">
        <v>1</v>
      </c>
      <c r="K31" s="200">
        <v>715413.4163043478</v>
      </c>
    </row>
    <row r="32" spans="1:11" ht="15" customHeight="1" x14ac:dyDescent="0.25">
      <c r="A32" s="262">
        <v>28</v>
      </c>
      <c r="B32" s="231" t="s">
        <v>185</v>
      </c>
      <c r="C32" s="201">
        <v>0.63087418216651203</v>
      </c>
      <c r="D32" s="236" t="s">
        <v>47</v>
      </c>
      <c r="E32" s="202">
        <v>31266.629986244843</v>
      </c>
      <c r="F32" s="233" t="s">
        <v>45</v>
      </c>
      <c r="G32" s="202">
        <v>70713.978825301208</v>
      </c>
      <c r="H32" s="236" t="s">
        <v>9</v>
      </c>
      <c r="I32" s="198">
        <v>3516.5647279549717</v>
      </c>
      <c r="J32" s="231" t="s">
        <v>8</v>
      </c>
      <c r="K32" s="200">
        <v>714702.10257142852</v>
      </c>
    </row>
    <row r="33" spans="1:11" ht="15" customHeight="1" x14ac:dyDescent="0.25">
      <c r="A33" s="262">
        <v>29</v>
      </c>
      <c r="B33" s="231" t="s">
        <v>64</v>
      </c>
      <c r="C33" s="201">
        <v>0.63087027927350214</v>
      </c>
      <c r="D33" s="236" t="s">
        <v>209</v>
      </c>
      <c r="E33" s="202">
        <v>31100.837438423645</v>
      </c>
      <c r="F33" s="233" t="s">
        <v>59</v>
      </c>
      <c r="G33" s="202">
        <v>70318.108616860161</v>
      </c>
      <c r="H33" s="236" t="s">
        <v>197</v>
      </c>
      <c r="I33" s="198">
        <v>3474.9194415584411</v>
      </c>
      <c r="J33" s="231" t="s">
        <v>208</v>
      </c>
      <c r="K33" s="200">
        <v>714700.72727272729</v>
      </c>
    </row>
    <row r="34" spans="1:11" ht="15" customHeight="1" thickBot="1" x14ac:dyDescent="0.3">
      <c r="A34" s="263">
        <v>30</v>
      </c>
      <c r="B34" s="237" t="s">
        <v>169</v>
      </c>
      <c r="C34" s="286">
        <v>0.62300245957240841</v>
      </c>
      <c r="D34" s="240" t="s">
        <v>65</v>
      </c>
      <c r="E34" s="287">
        <v>30909.601095066188</v>
      </c>
      <c r="F34" s="239" t="s">
        <v>133</v>
      </c>
      <c r="G34" s="287">
        <v>70255.820307692309</v>
      </c>
      <c r="H34" s="240" t="s">
        <v>83</v>
      </c>
      <c r="I34" s="282">
        <v>3460.3319105691057</v>
      </c>
      <c r="J34" s="237" t="s">
        <v>187</v>
      </c>
      <c r="K34" s="288">
        <v>703397.50236842106</v>
      </c>
    </row>
    <row r="35" spans="1:11" ht="15" customHeight="1" x14ac:dyDescent="0.25">
      <c r="A35" s="262">
        <v>31</v>
      </c>
      <c r="B35" s="235" t="s">
        <v>114</v>
      </c>
      <c r="C35" s="284">
        <v>0.61941976167089596</v>
      </c>
      <c r="D35" s="234" t="s">
        <v>190</v>
      </c>
      <c r="E35" s="199">
        <v>30167.118826055834</v>
      </c>
      <c r="F35" s="241" t="s">
        <v>199</v>
      </c>
      <c r="G35" s="199">
        <v>69950.650209580839</v>
      </c>
      <c r="H35" s="234" t="s">
        <v>204</v>
      </c>
      <c r="I35" s="275">
        <v>3428.1352030947774</v>
      </c>
      <c r="J35" s="235" t="s">
        <v>7</v>
      </c>
      <c r="K35" s="285">
        <v>702147.3427777777</v>
      </c>
    </row>
    <row r="36" spans="1:11" ht="15" customHeight="1" x14ac:dyDescent="0.25">
      <c r="A36" s="262">
        <v>32</v>
      </c>
      <c r="B36" s="231" t="s">
        <v>42</v>
      </c>
      <c r="C36" s="201">
        <v>0.59870774168332952</v>
      </c>
      <c r="D36" s="236" t="s">
        <v>130</v>
      </c>
      <c r="E36" s="202">
        <v>29889.450693172901</v>
      </c>
      <c r="F36" s="233" t="s">
        <v>52</v>
      </c>
      <c r="G36" s="202">
        <v>68873.072842639594</v>
      </c>
      <c r="H36" s="236" t="s">
        <v>180</v>
      </c>
      <c r="I36" s="198">
        <v>3420.1579487179483</v>
      </c>
      <c r="J36" s="231" t="s">
        <v>42</v>
      </c>
      <c r="K36" s="200">
        <v>701546.04190476192</v>
      </c>
    </row>
    <row r="37" spans="1:11" ht="15" customHeight="1" x14ac:dyDescent="0.25">
      <c r="A37" s="262">
        <v>33</v>
      </c>
      <c r="B37" s="231" t="s">
        <v>7</v>
      </c>
      <c r="C37" s="201">
        <v>0.59868737440513842</v>
      </c>
      <c r="D37" s="236" t="s">
        <v>46</v>
      </c>
      <c r="E37" s="202">
        <v>29355.068493150684</v>
      </c>
      <c r="F37" s="233" t="s">
        <v>163</v>
      </c>
      <c r="G37" s="202">
        <v>68599.018918406073</v>
      </c>
      <c r="H37" s="236" t="s">
        <v>239</v>
      </c>
      <c r="I37" s="198">
        <v>3372.3857477243168</v>
      </c>
      <c r="J37" s="231" t="s">
        <v>189</v>
      </c>
      <c r="K37" s="200">
        <v>699635.56781818171</v>
      </c>
    </row>
    <row r="38" spans="1:11" ht="15" customHeight="1" x14ac:dyDescent="0.25">
      <c r="A38" s="262">
        <v>34</v>
      </c>
      <c r="B38" s="231" t="s">
        <v>188</v>
      </c>
      <c r="C38" s="201">
        <v>0.59760737738400205</v>
      </c>
      <c r="D38" s="236" t="s">
        <v>26</v>
      </c>
      <c r="E38" s="202">
        <v>28911.281945169711</v>
      </c>
      <c r="F38" s="233" t="s">
        <v>82</v>
      </c>
      <c r="G38" s="202">
        <v>68415.21709578544</v>
      </c>
      <c r="H38" s="236" t="s">
        <v>190</v>
      </c>
      <c r="I38" s="198">
        <v>3351.5787401574803</v>
      </c>
      <c r="J38" s="231" t="s">
        <v>133</v>
      </c>
      <c r="K38" s="200">
        <v>695659.90508771932</v>
      </c>
    </row>
    <row r="39" spans="1:11" ht="15" customHeight="1" x14ac:dyDescent="0.25">
      <c r="A39" s="262">
        <v>35</v>
      </c>
      <c r="B39" s="231" t="s">
        <v>167</v>
      </c>
      <c r="C39" s="201">
        <v>0.59473261330218818</v>
      </c>
      <c r="D39" s="236" t="s">
        <v>64</v>
      </c>
      <c r="E39" s="202">
        <v>28210.816240343349</v>
      </c>
      <c r="F39" s="233" t="s">
        <v>239</v>
      </c>
      <c r="G39" s="202">
        <v>68168.252366710018</v>
      </c>
      <c r="H39" s="236" t="s">
        <v>114</v>
      </c>
      <c r="I39" s="198">
        <v>3298.0297278382586</v>
      </c>
      <c r="J39" s="231" t="s">
        <v>180</v>
      </c>
      <c r="K39" s="200">
        <v>694507.03451612906</v>
      </c>
    </row>
    <row r="40" spans="1:11" ht="15" customHeight="1" x14ac:dyDescent="0.25">
      <c r="A40" s="262">
        <v>36</v>
      </c>
      <c r="B40" s="231" t="s">
        <v>183</v>
      </c>
      <c r="C40" s="201">
        <v>0.59425603394634274</v>
      </c>
      <c r="D40" s="236" t="s">
        <v>9</v>
      </c>
      <c r="E40" s="202">
        <v>27723.43339587242</v>
      </c>
      <c r="F40" s="233" t="s">
        <v>205</v>
      </c>
      <c r="G40" s="202">
        <v>67342.654504504491</v>
      </c>
      <c r="H40" s="236" t="s">
        <v>177</v>
      </c>
      <c r="I40" s="198">
        <v>3285.6344148563421</v>
      </c>
      <c r="J40" s="231" t="s">
        <v>82</v>
      </c>
      <c r="K40" s="200">
        <v>692868.03596273297</v>
      </c>
    </row>
    <row r="41" spans="1:11" ht="15" customHeight="1" x14ac:dyDescent="0.25">
      <c r="A41" s="262">
        <v>37</v>
      </c>
      <c r="B41" s="231" t="s">
        <v>204</v>
      </c>
      <c r="C41" s="201">
        <v>0.58994078901058811</v>
      </c>
      <c r="D41" s="236" t="s">
        <v>163</v>
      </c>
      <c r="E41" s="202">
        <v>27407.960151802657</v>
      </c>
      <c r="F41" s="233" t="s">
        <v>7</v>
      </c>
      <c r="G41" s="202">
        <v>66502.217997799773</v>
      </c>
      <c r="H41" s="236" t="s">
        <v>237</v>
      </c>
      <c r="I41" s="198">
        <v>3285.2018592964828</v>
      </c>
      <c r="J41" s="231" t="s">
        <v>199</v>
      </c>
      <c r="K41" s="200">
        <v>692028.18391304347</v>
      </c>
    </row>
    <row r="42" spans="1:11" ht="15" customHeight="1" x14ac:dyDescent="0.25">
      <c r="A42" s="262">
        <v>38</v>
      </c>
      <c r="B42" s="231" t="s">
        <v>63</v>
      </c>
      <c r="C42" s="201">
        <v>0.58418570747605159</v>
      </c>
      <c r="D42" s="236" t="s">
        <v>133</v>
      </c>
      <c r="E42" s="202">
        <v>26881.483516483517</v>
      </c>
      <c r="F42" s="233" t="s">
        <v>200</v>
      </c>
      <c r="G42" s="202">
        <v>66312.076697502314</v>
      </c>
      <c r="H42" s="236" t="s">
        <v>172</v>
      </c>
      <c r="I42" s="198">
        <v>3237.7167289719623</v>
      </c>
      <c r="J42" s="231" t="s">
        <v>58</v>
      </c>
      <c r="K42" s="200">
        <v>684881.85360655736</v>
      </c>
    </row>
    <row r="43" spans="1:11" ht="15" customHeight="1" x14ac:dyDescent="0.25">
      <c r="A43" s="264">
        <v>39</v>
      </c>
      <c r="B43" s="238" t="s">
        <v>237</v>
      </c>
      <c r="C43" s="290">
        <v>0.57731975409240333</v>
      </c>
      <c r="D43" s="243" t="s">
        <v>61</v>
      </c>
      <c r="E43" s="291">
        <v>26742.839147286821</v>
      </c>
      <c r="F43" s="242" t="s">
        <v>167</v>
      </c>
      <c r="G43" s="291">
        <v>66208.64725568943</v>
      </c>
      <c r="H43" s="243" t="s">
        <v>235</v>
      </c>
      <c r="I43" s="292">
        <v>3225.8998887652947</v>
      </c>
      <c r="J43" s="238" t="s">
        <v>190</v>
      </c>
      <c r="K43" s="289">
        <v>682856.15991935483</v>
      </c>
    </row>
    <row r="44" spans="1:11" ht="15" customHeight="1" thickBot="1" x14ac:dyDescent="0.3">
      <c r="A44" s="263">
        <v>40</v>
      </c>
      <c r="B44" s="237" t="s">
        <v>181</v>
      </c>
      <c r="C44" s="279">
        <v>0.57356701204569249</v>
      </c>
      <c r="D44" s="240" t="s">
        <v>176</v>
      </c>
      <c r="E44" s="287">
        <v>26464.553191489362</v>
      </c>
      <c r="F44" s="239" t="s">
        <v>66</v>
      </c>
      <c r="G44" s="287">
        <v>65814.637379239473</v>
      </c>
      <c r="H44" s="240" t="s">
        <v>168</v>
      </c>
      <c r="I44" s="282">
        <v>3213.1913473053892</v>
      </c>
      <c r="J44" s="237" t="s">
        <v>63</v>
      </c>
      <c r="K44" s="288">
        <v>678730.35736842104</v>
      </c>
    </row>
    <row r="45" spans="1:11" ht="15" customHeight="1" x14ac:dyDescent="0.25">
      <c r="A45" s="262">
        <v>41</v>
      </c>
      <c r="B45" s="235" t="s">
        <v>239</v>
      </c>
      <c r="C45" s="284">
        <v>0.57039455225837687</v>
      </c>
      <c r="D45" s="234" t="s">
        <v>43</v>
      </c>
      <c r="E45" s="199">
        <v>26437.412844036699</v>
      </c>
      <c r="F45" s="241" t="s">
        <v>6</v>
      </c>
      <c r="G45" s="199">
        <v>65657.817675111772</v>
      </c>
      <c r="H45" s="234" t="s">
        <v>160</v>
      </c>
      <c r="I45" s="275">
        <v>3211.2172040302266</v>
      </c>
      <c r="J45" s="235" t="s">
        <v>170</v>
      </c>
      <c r="K45" s="285">
        <v>678352.72549019603</v>
      </c>
    </row>
    <row r="46" spans="1:11" ht="15" customHeight="1" x14ac:dyDescent="0.25">
      <c r="A46" s="262">
        <v>42</v>
      </c>
      <c r="B46" s="231" t="s">
        <v>43</v>
      </c>
      <c r="C46" s="201">
        <v>0.56624057477449319</v>
      </c>
      <c r="D46" s="236" t="s">
        <v>45</v>
      </c>
      <c r="E46" s="202">
        <v>26203.24297188755</v>
      </c>
      <c r="F46" s="233" t="s">
        <v>174</v>
      </c>
      <c r="G46" s="202">
        <v>65093.220950173811</v>
      </c>
      <c r="H46" s="236" t="s">
        <v>203</v>
      </c>
      <c r="I46" s="198">
        <v>3201.3670971428569</v>
      </c>
      <c r="J46" s="231" t="s">
        <v>10</v>
      </c>
      <c r="K46" s="200">
        <v>677280.42220000003</v>
      </c>
    </row>
    <row r="47" spans="1:11" ht="15" customHeight="1" x14ac:dyDescent="0.25">
      <c r="A47" s="262">
        <v>43</v>
      </c>
      <c r="B47" s="231" t="s">
        <v>49</v>
      </c>
      <c r="C47" s="284">
        <v>0.56605839264873614</v>
      </c>
      <c r="D47" s="236" t="s">
        <v>174</v>
      </c>
      <c r="E47" s="202">
        <v>25919.756662804171</v>
      </c>
      <c r="F47" s="233" t="s">
        <v>203</v>
      </c>
      <c r="G47" s="202">
        <v>65080.260148571433</v>
      </c>
      <c r="H47" s="236" t="s">
        <v>236</v>
      </c>
      <c r="I47" s="198">
        <v>3174.7426253687318</v>
      </c>
      <c r="J47" s="231" t="s">
        <v>44</v>
      </c>
      <c r="K47" s="200">
        <v>676031.97806451609</v>
      </c>
    </row>
    <row r="48" spans="1:11" ht="15" customHeight="1" x14ac:dyDescent="0.25">
      <c r="A48" s="262">
        <v>44</v>
      </c>
      <c r="B48" s="231" t="s">
        <v>197</v>
      </c>
      <c r="C48" s="201">
        <v>0.55687752897596365</v>
      </c>
      <c r="D48" s="236" t="s">
        <v>161</v>
      </c>
      <c r="E48" s="202">
        <v>25910.607329842933</v>
      </c>
      <c r="F48" s="233" t="s">
        <v>201</v>
      </c>
      <c r="G48" s="202">
        <v>65042.722292464881</v>
      </c>
      <c r="H48" s="236" t="s">
        <v>57</v>
      </c>
      <c r="I48" s="198">
        <v>3161.1731564048123</v>
      </c>
      <c r="J48" s="231" t="s">
        <v>6</v>
      </c>
      <c r="K48" s="200">
        <v>672373.15578947368</v>
      </c>
    </row>
    <row r="49" spans="1:11" ht="15" customHeight="1" x14ac:dyDescent="0.25">
      <c r="A49" s="262">
        <v>45</v>
      </c>
      <c r="B49" s="231" t="s">
        <v>41</v>
      </c>
      <c r="C49" s="201">
        <v>0.55678603864888299</v>
      </c>
      <c r="D49" s="236" t="s">
        <v>189</v>
      </c>
      <c r="E49" s="202">
        <v>25578.42639468691</v>
      </c>
      <c r="F49" s="233" t="s">
        <v>113</v>
      </c>
      <c r="G49" s="202">
        <v>64844.763035253651</v>
      </c>
      <c r="H49" s="236" t="s">
        <v>6</v>
      </c>
      <c r="I49" s="198">
        <v>3160.2196572280172</v>
      </c>
      <c r="J49" s="231" t="s">
        <v>161</v>
      </c>
      <c r="K49" s="200">
        <v>671998.74877192976</v>
      </c>
    </row>
    <row r="50" spans="1:11" ht="15" customHeight="1" x14ac:dyDescent="0.25">
      <c r="A50" s="262">
        <v>46</v>
      </c>
      <c r="B50" s="231" t="s">
        <v>61</v>
      </c>
      <c r="C50" s="201">
        <v>0.55312463501336828</v>
      </c>
      <c r="D50" s="236" t="s">
        <v>165</v>
      </c>
      <c r="E50" s="202">
        <v>25048.779011099898</v>
      </c>
      <c r="F50" s="233" t="s">
        <v>50</v>
      </c>
      <c r="G50" s="202">
        <v>64764.320916542478</v>
      </c>
      <c r="H50" s="236" t="s">
        <v>202</v>
      </c>
      <c r="I50" s="198">
        <v>3156.1955307262569</v>
      </c>
      <c r="J50" s="231" t="s">
        <v>51</v>
      </c>
      <c r="K50" s="200">
        <v>671277.04959459463</v>
      </c>
    </row>
    <row r="51" spans="1:11" ht="15" customHeight="1" x14ac:dyDescent="0.25">
      <c r="A51" s="262">
        <v>47</v>
      </c>
      <c r="B51" s="231" t="s">
        <v>162</v>
      </c>
      <c r="C51" s="201">
        <v>0.55261754849621791</v>
      </c>
      <c r="D51" s="236" t="s">
        <v>232</v>
      </c>
      <c r="E51" s="202">
        <v>24677.976060935798</v>
      </c>
      <c r="F51" s="233" t="s">
        <v>131</v>
      </c>
      <c r="G51" s="202">
        <v>64449.83412429379</v>
      </c>
      <c r="H51" s="236" t="s">
        <v>207</v>
      </c>
      <c r="I51" s="198">
        <v>3155.9127960526312</v>
      </c>
      <c r="J51" s="231" t="s">
        <v>113</v>
      </c>
      <c r="K51" s="200">
        <v>669000.67308823531</v>
      </c>
    </row>
    <row r="52" spans="1:11" ht="15" customHeight="1" x14ac:dyDescent="0.25">
      <c r="A52" s="262">
        <v>48</v>
      </c>
      <c r="B52" s="231" t="s">
        <v>201</v>
      </c>
      <c r="C52" s="201">
        <v>0.54658190488005387</v>
      </c>
      <c r="D52" s="236" t="s">
        <v>185</v>
      </c>
      <c r="E52" s="202">
        <v>24272.876712328769</v>
      </c>
      <c r="F52" s="233" t="s">
        <v>160</v>
      </c>
      <c r="G52" s="202">
        <v>64444.629000839632</v>
      </c>
      <c r="H52" s="236" t="s">
        <v>28</v>
      </c>
      <c r="I52" s="198">
        <v>3146.5074709463197</v>
      </c>
      <c r="J52" s="231" t="s">
        <v>52</v>
      </c>
      <c r="K52" s="200">
        <v>668722.36546875001</v>
      </c>
    </row>
    <row r="53" spans="1:11" ht="15" customHeight="1" x14ac:dyDescent="0.25">
      <c r="A53" s="262">
        <v>49</v>
      </c>
      <c r="B53" s="231" t="s">
        <v>177</v>
      </c>
      <c r="C53" s="201">
        <v>0.53672283088518935</v>
      </c>
      <c r="D53" s="236" t="s">
        <v>12</v>
      </c>
      <c r="E53" s="202">
        <v>23074.486552567236</v>
      </c>
      <c r="F53" s="233" t="s">
        <v>178</v>
      </c>
      <c r="G53" s="202">
        <v>64342.725606796113</v>
      </c>
      <c r="H53" s="236" t="s">
        <v>182</v>
      </c>
      <c r="I53" s="198">
        <v>3144.9807387627952</v>
      </c>
      <c r="J53" s="231" t="s">
        <v>22</v>
      </c>
      <c r="K53" s="200">
        <v>668196.79797979794</v>
      </c>
    </row>
    <row r="54" spans="1:11" ht="15" customHeight="1" thickBot="1" x14ac:dyDescent="0.3">
      <c r="A54" s="263">
        <v>50</v>
      </c>
      <c r="B54" s="237" t="s">
        <v>189</v>
      </c>
      <c r="C54" s="286">
        <v>0.53447374542877601</v>
      </c>
      <c r="D54" s="240" t="s">
        <v>10</v>
      </c>
      <c r="E54" s="287">
        <v>23021.642384105959</v>
      </c>
      <c r="F54" s="239" t="s">
        <v>25</v>
      </c>
      <c r="G54" s="287">
        <v>63400.427571801571</v>
      </c>
      <c r="H54" s="240" t="s">
        <v>189</v>
      </c>
      <c r="I54" s="282">
        <v>3134.2195635673629</v>
      </c>
      <c r="J54" s="237" t="s">
        <v>48</v>
      </c>
      <c r="K54" s="288">
        <v>663602.91487179487</v>
      </c>
    </row>
    <row r="55" spans="1:11" ht="15" customHeight="1" x14ac:dyDescent="0.25">
      <c r="A55" s="262">
        <v>51</v>
      </c>
      <c r="B55" s="235" t="s">
        <v>62</v>
      </c>
      <c r="C55" s="284">
        <v>0.53199635851295368</v>
      </c>
      <c r="D55" s="234" t="s">
        <v>132</v>
      </c>
      <c r="E55" s="199">
        <v>22985.211640211641</v>
      </c>
      <c r="F55" s="241" t="s">
        <v>61</v>
      </c>
      <c r="G55" s="199">
        <v>63254.692810077519</v>
      </c>
      <c r="H55" s="234" t="s">
        <v>161</v>
      </c>
      <c r="I55" s="275">
        <v>3129.6449738219899</v>
      </c>
      <c r="J55" s="235" t="s">
        <v>12</v>
      </c>
      <c r="K55" s="285">
        <v>661820.6333333333</v>
      </c>
    </row>
    <row r="56" spans="1:11" ht="15" customHeight="1" x14ac:dyDescent="0.25">
      <c r="A56" s="262">
        <v>52</v>
      </c>
      <c r="B56" s="231" t="s">
        <v>6</v>
      </c>
      <c r="C56" s="201">
        <v>0.52391240279804407</v>
      </c>
      <c r="D56" s="236" t="s">
        <v>237</v>
      </c>
      <c r="E56" s="202">
        <v>22935.841708542714</v>
      </c>
      <c r="F56" s="233" t="s">
        <v>49</v>
      </c>
      <c r="G56" s="202">
        <v>63150.887950367651</v>
      </c>
      <c r="H56" s="236" t="s">
        <v>4</v>
      </c>
      <c r="I56" s="198">
        <v>3111.7793055555558</v>
      </c>
      <c r="J56" s="231" t="s">
        <v>171</v>
      </c>
      <c r="K56" s="200">
        <v>655688.21626865678</v>
      </c>
    </row>
    <row r="57" spans="1:11" ht="15" customHeight="1" x14ac:dyDescent="0.25">
      <c r="A57" s="262">
        <v>53</v>
      </c>
      <c r="B57" s="231" t="s">
        <v>184</v>
      </c>
      <c r="C57" s="201">
        <v>0.51904262866247908</v>
      </c>
      <c r="D57" s="236" t="s">
        <v>84</v>
      </c>
      <c r="E57" s="202">
        <v>22802.083186464577</v>
      </c>
      <c r="F57" s="233" t="s">
        <v>64</v>
      </c>
      <c r="G57" s="202">
        <v>63043.493038626613</v>
      </c>
      <c r="H57" s="236" t="s">
        <v>178</v>
      </c>
      <c r="I57" s="198">
        <v>3106.2803883495144</v>
      </c>
      <c r="J57" s="231" t="s">
        <v>164</v>
      </c>
      <c r="K57" s="200">
        <v>651197.60162162164</v>
      </c>
    </row>
    <row r="58" spans="1:11" ht="15" customHeight="1" x14ac:dyDescent="0.25">
      <c r="A58" s="262">
        <v>54</v>
      </c>
      <c r="B58" s="231" t="s">
        <v>179</v>
      </c>
      <c r="C58" s="201">
        <v>0.50715317926777226</v>
      </c>
      <c r="D58" s="236" t="s">
        <v>239</v>
      </c>
      <c r="E58" s="202">
        <v>22397.516254876464</v>
      </c>
      <c r="F58" s="233" t="s">
        <v>165</v>
      </c>
      <c r="G58" s="202">
        <v>63011.715539858727</v>
      </c>
      <c r="H58" s="236" t="s">
        <v>131</v>
      </c>
      <c r="I58" s="198">
        <v>3100.8772429378528</v>
      </c>
      <c r="J58" s="231" t="s">
        <v>45</v>
      </c>
      <c r="K58" s="200">
        <v>648897.20806451607</v>
      </c>
    </row>
    <row r="59" spans="1:11" ht="15" customHeight="1" x14ac:dyDescent="0.25">
      <c r="A59" s="262">
        <v>55</v>
      </c>
      <c r="B59" s="231" t="s">
        <v>52</v>
      </c>
      <c r="C59" s="201">
        <v>0.5041294475053677</v>
      </c>
      <c r="D59" s="236" t="s">
        <v>164</v>
      </c>
      <c r="E59" s="202">
        <v>22148.330078125</v>
      </c>
      <c r="F59" s="233" t="s">
        <v>232</v>
      </c>
      <c r="G59" s="202">
        <v>62965.238356909678</v>
      </c>
      <c r="H59" s="236" t="s">
        <v>45</v>
      </c>
      <c r="I59" s="198">
        <v>3093.2607530120481</v>
      </c>
      <c r="J59" s="231" t="s">
        <v>3</v>
      </c>
      <c r="K59" s="200">
        <v>646854.93869565218</v>
      </c>
    </row>
    <row r="60" spans="1:11" ht="15" customHeight="1" x14ac:dyDescent="0.25">
      <c r="A60" s="262">
        <v>56</v>
      </c>
      <c r="B60" s="231" t="s">
        <v>55</v>
      </c>
      <c r="C60" s="201">
        <v>0.48918047198210074</v>
      </c>
      <c r="D60" s="236" t="s">
        <v>162</v>
      </c>
      <c r="E60" s="202">
        <v>21632.34670704012</v>
      </c>
      <c r="F60" s="233" t="s">
        <v>184</v>
      </c>
      <c r="G60" s="202">
        <v>62714.557280150751</v>
      </c>
      <c r="H60" s="236" t="s">
        <v>233</v>
      </c>
      <c r="I60" s="198">
        <v>3063.6401273885349</v>
      </c>
      <c r="J60" s="231" t="s">
        <v>196</v>
      </c>
      <c r="K60" s="200">
        <v>641295.17241379316</v>
      </c>
    </row>
    <row r="61" spans="1:11" ht="15" customHeight="1" x14ac:dyDescent="0.25">
      <c r="A61" s="262">
        <v>57</v>
      </c>
      <c r="B61" s="238" t="s">
        <v>174</v>
      </c>
      <c r="C61" s="201">
        <v>0.48863685604442736</v>
      </c>
      <c r="D61" s="243" t="s">
        <v>178</v>
      </c>
      <c r="E61" s="202">
        <v>21538.466019417476</v>
      </c>
      <c r="F61" s="242" t="s">
        <v>162</v>
      </c>
      <c r="G61" s="202">
        <v>62698.152028766082</v>
      </c>
      <c r="H61" s="243" t="s">
        <v>44</v>
      </c>
      <c r="I61" s="198">
        <v>3058.6811578947368</v>
      </c>
      <c r="J61" s="238" t="s">
        <v>60</v>
      </c>
      <c r="K61" s="200">
        <v>638237.02233333339</v>
      </c>
    </row>
    <row r="62" spans="1:11" ht="15" customHeight="1" x14ac:dyDescent="0.25">
      <c r="A62" s="262">
        <v>58</v>
      </c>
      <c r="B62" s="231" t="s">
        <v>166</v>
      </c>
      <c r="C62" s="201">
        <v>0.48827344300397379</v>
      </c>
      <c r="D62" s="236" t="s">
        <v>160</v>
      </c>
      <c r="E62" s="202">
        <v>21430.495382031906</v>
      </c>
      <c r="F62" s="233" t="s">
        <v>28</v>
      </c>
      <c r="G62" s="202">
        <v>62418.453702268955</v>
      </c>
      <c r="H62" s="236" t="s">
        <v>196</v>
      </c>
      <c r="I62" s="198">
        <v>3050.5278677839851</v>
      </c>
      <c r="J62" s="231" t="s">
        <v>28</v>
      </c>
      <c r="K62" s="200">
        <v>632197.51859813079</v>
      </c>
    </row>
    <row r="63" spans="1:11" ht="15" customHeight="1" x14ac:dyDescent="0.25">
      <c r="A63" s="262">
        <v>59</v>
      </c>
      <c r="B63" s="231" t="s">
        <v>196</v>
      </c>
      <c r="C63" s="201">
        <v>0.47615011121738859</v>
      </c>
      <c r="D63" s="236" t="s">
        <v>51</v>
      </c>
      <c r="E63" s="202">
        <v>21178.688858695652</v>
      </c>
      <c r="F63" s="233" t="s">
        <v>161</v>
      </c>
      <c r="G63" s="202">
        <v>62014.372816753923</v>
      </c>
      <c r="H63" s="236" t="s">
        <v>50</v>
      </c>
      <c r="I63" s="198">
        <v>3046.5723919523098</v>
      </c>
      <c r="J63" s="231" t="s">
        <v>179</v>
      </c>
      <c r="K63" s="200">
        <v>631498.73578947363</v>
      </c>
    </row>
    <row r="64" spans="1:11" ht="15" customHeight="1" thickBot="1" x14ac:dyDescent="0.3">
      <c r="A64" s="263">
        <v>60</v>
      </c>
      <c r="B64" s="237" t="s">
        <v>178</v>
      </c>
      <c r="C64" s="286">
        <v>0.47578362974525845</v>
      </c>
      <c r="D64" s="240" t="s">
        <v>54</v>
      </c>
      <c r="E64" s="287">
        <v>21121.706371191136</v>
      </c>
      <c r="F64" s="239" t="s">
        <v>181</v>
      </c>
      <c r="G64" s="287">
        <v>62011.807167487677</v>
      </c>
      <c r="H64" s="240" t="s">
        <v>84</v>
      </c>
      <c r="I64" s="282">
        <v>3031.3674867818117</v>
      </c>
      <c r="J64" s="237" t="s">
        <v>56</v>
      </c>
      <c r="K64" s="288">
        <v>628004.73739999998</v>
      </c>
    </row>
    <row r="65" spans="1:11" ht="15" customHeight="1" x14ac:dyDescent="0.25">
      <c r="A65" s="262">
        <v>61</v>
      </c>
      <c r="B65" s="293" t="s">
        <v>45</v>
      </c>
      <c r="C65" s="284">
        <v>0.47502353919829715</v>
      </c>
      <c r="D65" s="234" t="s">
        <v>181</v>
      </c>
      <c r="E65" s="199">
        <v>21081.280788177341</v>
      </c>
      <c r="F65" s="241" t="s">
        <v>176</v>
      </c>
      <c r="G65" s="199">
        <v>61555.133382978725</v>
      </c>
      <c r="H65" s="234" t="s">
        <v>176</v>
      </c>
      <c r="I65" s="275">
        <v>3025.5707872340427</v>
      </c>
      <c r="J65" s="235" t="s">
        <v>160</v>
      </c>
      <c r="K65" s="285">
        <v>626752.38724999991</v>
      </c>
    </row>
    <row r="66" spans="1:11" ht="15" customHeight="1" x14ac:dyDescent="0.25">
      <c r="A66" s="262">
        <v>62</v>
      </c>
      <c r="B66" s="231" t="s">
        <v>1</v>
      </c>
      <c r="C66" s="201">
        <v>0.47403053069594198</v>
      </c>
      <c r="D66" s="236" t="s">
        <v>19</v>
      </c>
      <c r="E66" s="202">
        <v>21062.093023255813</v>
      </c>
      <c r="F66" s="233" t="s">
        <v>185</v>
      </c>
      <c r="G66" s="202">
        <v>61518.808657534253</v>
      </c>
      <c r="H66" s="236" t="s">
        <v>170</v>
      </c>
      <c r="I66" s="198">
        <v>3018.6363962264149</v>
      </c>
      <c r="J66" s="231" t="s">
        <v>200</v>
      </c>
      <c r="K66" s="200">
        <v>625131.98507462686</v>
      </c>
    </row>
    <row r="67" spans="1:11" ht="15" customHeight="1" x14ac:dyDescent="0.25">
      <c r="A67" s="262">
        <v>63</v>
      </c>
      <c r="B67" s="231" t="s">
        <v>235</v>
      </c>
      <c r="C67" s="201">
        <v>0.47294045701080784</v>
      </c>
      <c r="D67" s="236" t="s">
        <v>56</v>
      </c>
      <c r="E67" s="202">
        <v>21020.713765477056</v>
      </c>
      <c r="F67" s="233" t="s">
        <v>189</v>
      </c>
      <c r="G67" s="202">
        <v>61248.722931688804</v>
      </c>
      <c r="H67" s="236" t="s">
        <v>20</v>
      </c>
      <c r="I67" s="198">
        <v>2964.6162854030499</v>
      </c>
      <c r="J67" s="231" t="s">
        <v>239</v>
      </c>
      <c r="K67" s="200">
        <v>625105.12215686275</v>
      </c>
    </row>
    <row r="68" spans="1:11" ht="15" customHeight="1" x14ac:dyDescent="0.25">
      <c r="A68" s="262">
        <v>64</v>
      </c>
      <c r="B68" s="231" t="s">
        <v>163</v>
      </c>
      <c r="C68" s="201">
        <v>0.46810648319860065</v>
      </c>
      <c r="D68" s="236" t="s">
        <v>233</v>
      </c>
      <c r="E68" s="202">
        <v>20970.902335456474</v>
      </c>
      <c r="F68" s="233" t="s">
        <v>16</v>
      </c>
      <c r="G68" s="202">
        <v>61194.386937172771</v>
      </c>
      <c r="H68" s="236" t="s">
        <v>179</v>
      </c>
      <c r="I68" s="198">
        <v>2956.7464816650149</v>
      </c>
      <c r="J68" s="231" t="s">
        <v>57</v>
      </c>
      <c r="K68" s="200">
        <v>623512.43209876539</v>
      </c>
    </row>
    <row r="69" spans="1:11" ht="15" customHeight="1" x14ac:dyDescent="0.25">
      <c r="A69" s="262">
        <v>65</v>
      </c>
      <c r="B69" s="231" t="s">
        <v>11</v>
      </c>
      <c r="C69" s="201">
        <v>0.46475785099020428</v>
      </c>
      <c r="D69" s="236" t="s">
        <v>21</v>
      </c>
      <c r="E69" s="202">
        <v>20888.825503355703</v>
      </c>
      <c r="F69" s="233" t="s">
        <v>173</v>
      </c>
      <c r="G69" s="202">
        <v>60843.414222096952</v>
      </c>
      <c r="H69" s="236" t="s">
        <v>184</v>
      </c>
      <c r="I69" s="198">
        <v>2952.200376884422</v>
      </c>
      <c r="J69" s="231" t="s">
        <v>165</v>
      </c>
      <c r="K69" s="200">
        <v>621404.16921874997</v>
      </c>
    </row>
    <row r="70" spans="1:11" ht="15" customHeight="1" x14ac:dyDescent="0.25">
      <c r="A70" s="262">
        <v>66</v>
      </c>
      <c r="B70" s="231" t="s">
        <v>18</v>
      </c>
      <c r="C70" s="201">
        <v>0.46340270659070881</v>
      </c>
      <c r="D70" s="236" t="s">
        <v>83</v>
      </c>
      <c r="E70" s="202">
        <v>20691.438008130081</v>
      </c>
      <c r="F70" s="233" t="s">
        <v>114</v>
      </c>
      <c r="G70" s="202">
        <v>60727.35084758942</v>
      </c>
      <c r="H70" s="236" t="s">
        <v>186</v>
      </c>
      <c r="I70" s="198">
        <v>2949.5626943005182</v>
      </c>
      <c r="J70" s="231" t="s">
        <v>237</v>
      </c>
      <c r="K70" s="200">
        <v>620221.9003508772</v>
      </c>
    </row>
    <row r="71" spans="1:11" ht="15" customHeight="1" x14ac:dyDescent="0.25">
      <c r="A71" s="262">
        <v>67</v>
      </c>
      <c r="B71" s="231" t="s">
        <v>22</v>
      </c>
      <c r="C71" s="201">
        <v>0.46250004704154557</v>
      </c>
      <c r="D71" s="236" t="s">
        <v>11</v>
      </c>
      <c r="E71" s="202">
        <v>20261.123046875</v>
      </c>
      <c r="F71" s="233" t="s">
        <v>179</v>
      </c>
      <c r="G71" s="202">
        <v>60341.238285431122</v>
      </c>
      <c r="H71" s="236" t="s">
        <v>25</v>
      </c>
      <c r="I71" s="198">
        <v>2932.6488250652742</v>
      </c>
      <c r="J71" s="231" t="s">
        <v>181</v>
      </c>
      <c r="K71" s="200">
        <v>619478.85434210522</v>
      </c>
    </row>
    <row r="72" spans="1:11" ht="15" customHeight="1" x14ac:dyDescent="0.25">
      <c r="A72" s="262">
        <v>68</v>
      </c>
      <c r="B72" s="231" t="s">
        <v>200</v>
      </c>
      <c r="C72" s="201">
        <v>0.46182921252601694</v>
      </c>
      <c r="D72" s="236" t="s">
        <v>85</v>
      </c>
      <c r="E72" s="202">
        <v>20219.289145052833</v>
      </c>
      <c r="F72" s="233" t="s">
        <v>47</v>
      </c>
      <c r="G72" s="202">
        <v>60270.677345254473</v>
      </c>
      <c r="H72" s="294" t="s">
        <v>163</v>
      </c>
      <c r="I72" s="198">
        <v>2930.8172675521819</v>
      </c>
      <c r="J72" s="231" t="s">
        <v>182</v>
      </c>
      <c r="K72" s="200">
        <v>618332.13925233646</v>
      </c>
    </row>
    <row r="73" spans="1:11" ht="15" customHeight="1" x14ac:dyDescent="0.25">
      <c r="A73" s="262">
        <v>69</v>
      </c>
      <c r="B73" s="231" t="s">
        <v>187</v>
      </c>
      <c r="C73" s="201">
        <v>0.4522678297940631</v>
      </c>
      <c r="D73" s="236" t="s">
        <v>41</v>
      </c>
      <c r="E73" s="202">
        <v>20079.317535545022</v>
      </c>
      <c r="F73" s="233" t="s">
        <v>235</v>
      </c>
      <c r="G73" s="202">
        <v>60260.558197997772</v>
      </c>
      <c r="H73" s="236" t="s">
        <v>174</v>
      </c>
      <c r="I73" s="198">
        <v>2886.5496523754346</v>
      </c>
      <c r="J73" s="231" t="s">
        <v>168</v>
      </c>
      <c r="K73" s="200">
        <v>617512.26190476189</v>
      </c>
    </row>
    <row r="74" spans="1:11" ht="15" customHeight="1" thickBot="1" x14ac:dyDescent="0.3">
      <c r="A74" s="263">
        <v>70</v>
      </c>
      <c r="B74" s="237" t="s">
        <v>3</v>
      </c>
      <c r="C74" s="286">
        <v>0.44296257825414648</v>
      </c>
      <c r="D74" s="240" t="s">
        <v>52</v>
      </c>
      <c r="E74" s="287">
        <v>19959.005076142133</v>
      </c>
      <c r="F74" s="239" t="s">
        <v>233</v>
      </c>
      <c r="G74" s="287">
        <v>60225.744978768584</v>
      </c>
      <c r="H74" s="240" t="s">
        <v>165</v>
      </c>
      <c r="I74" s="282">
        <v>2883.4694046417762</v>
      </c>
      <c r="J74" s="237" t="s">
        <v>167</v>
      </c>
      <c r="K74" s="288">
        <v>617244.42562500003</v>
      </c>
    </row>
    <row r="75" spans="1:11" ht="15" customHeight="1" x14ac:dyDescent="0.25">
      <c r="A75" s="262">
        <v>71</v>
      </c>
      <c r="B75" s="235" t="s">
        <v>161</v>
      </c>
      <c r="C75" s="284">
        <v>0.44137744836923531</v>
      </c>
      <c r="D75" s="234" t="s">
        <v>236</v>
      </c>
      <c r="E75" s="199">
        <v>19955.184365781712</v>
      </c>
      <c r="F75" s="241" t="s">
        <v>4</v>
      </c>
      <c r="G75" s="199">
        <v>60212.930853174599</v>
      </c>
      <c r="H75" s="234" t="s">
        <v>183</v>
      </c>
      <c r="I75" s="275">
        <v>2853.0301109350239</v>
      </c>
      <c r="J75" s="235" t="s">
        <v>173</v>
      </c>
      <c r="K75" s="285">
        <v>616777.10297297302</v>
      </c>
    </row>
    <row r="76" spans="1:11" ht="15" customHeight="1" x14ac:dyDescent="0.25">
      <c r="A76" s="262">
        <v>72</v>
      </c>
      <c r="B76" s="238" t="s">
        <v>21</v>
      </c>
      <c r="C76" s="290">
        <v>0.42553629390916636</v>
      </c>
      <c r="D76" s="243" t="s">
        <v>3</v>
      </c>
      <c r="E76" s="291">
        <v>19598.788617886177</v>
      </c>
      <c r="F76" s="242" t="s">
        <v>12</v>
      </c>
      <c r="G76" s="291">
        <v>60027.916992665036</v>
      </c>
      <c r="H76" s="243" t="s">
        <v>51</v>
      </c>
      <c r="I76" s="292">
        <v>2846.9895448369566</v>
      </c>
      <c r="J76" s="238" t="s">
        <v>59</v>
      </c>
      <c r="K76" s="289">
        <v>615384.4044117647</v>
      </c>
    </row>
    <row r="77" spans="1:11" ht="15" customHeight="1" x14ac:dyDescent="0.25">
      <c r="A77" s="262">
        <v>73</v>
      </c>
      <c r="B77" s="238" t="s">
        <v>165</v>
      </c>
      <c r="C77" s="290">
        <v>0.41805515434904428</v>
      </c>
      <c r="D77" s="243" t="s">
        <v>200</v>
      </c>
      <c r="E77" s="291">
        <v>19515.485661424605</v>
      </c>
      <c r="F77" s="242" t="s">
        <v>168</v>
      </c>
      <c r="G77" s="291">
        <v>59896.576197604787</v>
      </c>
      <c r="H77" s="243" t="s">
        <v>187</v>
      </c>
      <c r="I77" s="292">
        <v>2832.3727926749511</v>
      </c>
      <c r="J77" s="238" t="s">
        <v>132</v>
      </c>
      <c r="K77" s="289">
        <v>614127.25609756098</v>
      </c>
    </row>
    <row r="78" spans="1:11" ht="15" customHeight="1" x14ac:dyDescent="0.25">
      <c r="A78" s="262">
        <v>74</v>
      </c>
      <c r="B78" s="231" t="s">
        <v>16</v>
      </c>
      <c r="C78" s="201">
        <v>0.41802260219084114</v>
      </c>
      <c r="D78" s="236" t="s">
        <v>188</v>
      </c>
      <c r="E78" s="202">
        <v>19491.797500000001</v>
      </c>
      <c r="F78" s="233" t="s">
        <v>180</v>
      </c>
      <c r="G78" s="202">
        <v>59429.033068081349</v>
      </c>
      <c r="H78" s="236" t="s">
        <v>12</v>
      </c>
      <c r="I78" s="198">
        <v>2812.8197799511004</v>
      </c>
      <c r="J78" s="231" t="s">
        <v>175</v>
      </c>
      <c r="K78" s="200">
        <v>609947.7109523809</v>
      </c>
    </row>
    <row r="79" spans="1:11" ht="15" customHeight="1" x14ac:dyDescent="0.25">
      <c r="A79" s="262">
        <v>75</v>
      </c>
      <c r="B79" s="231" t="s">
        <v>170</v>
      </c>
      <c r="C79" s="201">
        <v>0.39282578327368145</v>
      </c>
      <c r="D79" s="236" t="s">
        <v>22</v>
      </c>
      <c r="E79" s="202">
        <v>19378.698328935796</v>
      </c>
      <c r="F79" s="233" t="s">
        <v>166</v>
      </c>
      <c r="G79" s="202">
        <v>59338.416793512166</v>
      </c>
      <c r="H79" s="236" t="s">
        <v>52</v>
      </c>
      <c r="I79" s="198">
        <v>2798.1687309644672</v>
      </c>
      <c r="J79" s="231" t="s">
        <v>191</v>
      </c>
      <c r="K79" s="200">
        <v>609454.72843749996</v>
      </c>
    </row>
    <row r="80" spans="1:11" ht="15" customHeight="1" x14ac:dyDescent="0.25">
      <c r="A80" s="262">
        <v>76</v>
      </c>
      <c r="B80" s="231" t="s">
        <v>175</v>
      </c>
      <c r="C80" s="201">
        <v>0.38701270215526268</v>
      </c>
      <c r="D80" s="236" t="s">
        <v>197</v>
      </c>
      <c r="E80" s="202">
        <v>19342.389610389611</v>
      </c>
      <c r="F80" s="233" t="s">
        <v>26</v>
      </c>
      <c r="G80" s="202">
        <v>59141.297389033942</v>
      </c>
      <c r="H80" s="236" t="s">
        <v>3</v>
      </c>
      <c r="I80" s="198">
        <v>2784.9430000000002</v>
      </c>
      <c r="J80" s="231" t="s">
        <v>61</v>
      </c>
      <c r="K80" s="200">
        <v>608943.36676470586</v>
      </c>
    </row>
    <row r="81" spans="1:11" ht="15" customHeight="1" x14ac:dyDescent="0.25">
      <c r="A81" s="262">
        <v>77</v>
      </c>
      <c r="B81" s="231" t="s">
        <v>9</v>
      </c>
      <c r="C81" s="201">
        <v>0.38154912316843731</v>
      </c>
      <c r="D81" s="236" t="s">
        <v>196</v>
      </c>
      <c r="E81" s="202">
        <v>19294.441340782123</v>
      </c>
      <c r="F81" s="233" t="s">
        <v>204</v>
      </c>
      <c r="G81" s="202">
        <v>58910.330183752412</v>
      </c>
      <c r="H81" s="236" t="s">
        <v>175</v>
      </c>
      <c r="I81" s="198">
        <v>2781.9743093385214</v>
      </c>
      <c r="J81" s="231" t="s">
        <v>11</v>
      </c>
      <c r="K81" s="200">
        <v>604269.25925925921</v>
      </c>
    </row>
    <row r="82" spans="1:11" ht="15" customHeight="1" x14ac:dyDescent="0.25">
      <c r="A82" s="262">
        <v>78</v>
      </c>
      <c r="B82" s="231" t="s">
        <v>26</v>
      </c>
      <c r="C82" s="201">
        <v>0.37915929245738561</v>
      </c>
      <c r="D82" s="236" t="s">
        <v>173</v>
      </c>
      <c r="E82" s="202">
        <v>19174.363021420519</v>
      </c>
      <c r="F82" s="233" t="s">
        <v>186</v>
      </c>
      <c r="G82" s="202">
        <v>58431.392611398958</v>
      </c>
      <c r="H82" s="236" t="s">
        <v>162</v>
      </c>
      <c r="I82" s="198">
        <v>2777.1943906131719</v>
      </c>
      <c r="J82" s="231" t="s">
        <v>85</v>
      </c>
      <c r="K82" s="200">
        <v>601213.8206338028</v>
      </c>
    </row>
    <row r="83" spans="1:11" ht="15" customHeight="1" x14ac:dyDescent="0.25">
      <c r="A83" s="262">
        <v>79</v>
      </c>
      <c r="B83" s="231" t="s">
        <v>12</v>
      </c>
      <c r="C83" s="201">
        <v>0.37878904332945207</v>
      </c>
      <c r="D83" s="236" t="s">
        <v>186</v>
      </c>
      <c r="E83" s="202">
        <v>19169.699481865286</v>
      </c>
      <c r="F83" s="233" t="s">
        <v>177</v>
      </c>
      <c r="G83" s="202">
        <v>58354.638682550809</v>
      </c>
      <c r="H83" s="236" t="s">
        <v>15</v>
      </c>
      <c r="I83" s="198">
        <v>2770.2600562851785</v>
      </c>
      <c r="J83" s="231" t="s">
        <v>204</v>
      </c>
      <c r="K83" s="200">
        <v>600976.67032786889</v>
      </c>
    </row>
    <row r="84" spans="1:11" ht="15" customHeight="1" thickBot="1" x14ac:dyDescent="0.3">
      <c r="A84" s="263">
        <v>80</v>
      </c>
      <c r="B84" s="237" t="s">
        <v>48</v>
      </c>
      <c r="C84" s="286">
        <v>0.37501579287673131</v>
      </c>
      <c r="D84" s="240" t="s">
        <v>171</v>
      </c>
      <c r="E84" s="287">
        <v>19130.751879699248</v>
      </c>
      <c r="F84" s="239" t="s">
        <v>41</v>
      </c>
      <c r="G84" s="287">
        <v>57967.99934597157</v>
      </c>
      <c r="H84" s="240" t="s">
        <v>201</v>
      </c>
      <c r="I84" s="282">
        <v>2756.1457343550451</v>
      </c>
      <c r="J84" s="237" t="s">
        <v>162</v>
      </c>
      <c r="K84" s="288">
        <v>598582.3203448276</v>
      </c>
    </row>
    <row r="85" spans="1:11" ht="15" customHeight="1" x14ac:dyDescent="0.25">
      <c r="A85" s="262">
        <v>81</v>
      </c>
      <c r="B85" s="235" t="s">
        <v>19</v>
      </c>
      <c r="C85" s="284">
        <v>0.37214443979767647</v>
      </c>
      <c r="D85" s="234" t="s">
        <v>49</v>
      </c>
      <c r="E85" s="199">
        <v>19127.389705882353</v>
      </c>
      <c r="F85" s="241" t="s">
        <v>44</v>
      </c>
      <c r="G85" s="199">
        <v>57937.005327485378</v>
      </c>
      <c r="H85" s="234" t="s">
        <v>66</v>
      </c>
      <c r="I85" s="275">
        <v>2754.3598766700925</v>
      </c>
      <c r="J85" s="235" t="s">
        <v>205</v>
      </c>
      <c r="K85" s="285">
        <v>597549.53085714276</v>
      </c>
    </row>
    <row r="86" spans="1:11" ht="15" customHeight="1" x14ac:dyDescent="0.25">
      <c r="A86" s="262">
        <v>82</v>
      </c>
      <c r="B86" s="231" t="s">
        <v>131</v>
      </c>
      <c r="C86" s="284">
        <v>0.37213920313818893</v>
      </c>
      <c r="D86" s="236" t="s">
        <v>15</v>
      </c>
      <c r="E86" s="199">
        <v>19012.983114446528</v>
      </c>
      <c r="F86" s="233" t="s">
        <v>236</v>
      </c>
      <c r="G86" s="199">
        <v>57620.297448377583</v>
      </c>
      <c r="H86" s="236" t="s">
        <v>188</v>
      </c>
      <c r="I86" s="275">
        <v>2753.43893129771</v>
      </c>
      <c r="J86" s="231" t="s">
        <v>233</v>
      </c>
      <c r="K86" s="285">
        <v>592911.85896551725</v>
      </c>
    </row>
    <row r="87" spans="1:11" ht="15" customHeight="1" x14ac:dyDescent="0.25">
      <c r="A87" s="262">
        <v>83</v>
      </c>
      <c r="B87" s="231" t="s">
        <v>199</v>
      </c>
      <c r="C87" s="201">
        <v>0.37169141242202713</v>
      </c>
      <c r="D87" s="236" t="s">
        <v>53</v>
      </c>
      <c r="E87" s="202">
        <v>18955.846953937595</v>
      </c>
      <c r="F87" s="233" t="s">
        <v>3</v>
      </c>
      <c r="G87" s="202">
        <v>57419.698414634142</v>
      </c>
      <c r="H87" s="236" t="s">
        <v>41</v>
      </c>
      <c r="I87" s="198">
        <v>2746.0962464454979</v>
      </c>
      <c r="J87" s="231" t="s">
        <v>46</v>
      </c>
      <c r="K87" s="200">
        <v>590000.65384615387</v>
      </c>
    </row>
    <row r="88" spans="1:11" ht="15" customHeight="1" x14ac:dyDescent="0.25">
      <c r="A88" s="262">
        <v>84</v>
      </c>
      <c r="B88" s="231" t="s">
        <v>4</v>
      </c>
      <c r="C88" s="201">
        <v>0.36957072130175989</v>
      </c>
      <c r="D88" s="236" t="s">
        <v>180</v>
      </c>
      <c r="E88" s="202">
        <v>18892.458001768347</v>
      </c>
      <c r="F88" s="233" t="s">
        <v>196</v>
      </c>
      <c r="G88" s="202">
        <v>57260.800307262572</v>
      </c>
      <c r="H88" s="236" t="s">
        <v>85</v>
      </c>
      <c r="I88" s="198">
        <v>2713.9948767211017</v>
      </c>
      <c r="J88" s="231" t="s">
        <v>49</v>
      </c>
      <c r="K88" s="200">
        <v>589502.36955882353</v>
      </c>
    </row>
    <row r="89" spans="1:11" ht="15" customHeight="1" x14ac:dyDescent="0.25">
      <c r="A89" s="262">
        <v>85</v>
      </c>
      <c r="B89" s="231" t="s">
        <v>173</v>
      </c>
      <c r="C89" s="201">
        <v>0.3689064256190539</v>
      </c>
      <c r="D89" s="236" t="s">
        <v>82</v>
      </c>
      <c r="E89" s="202">
        <v>18851.471264367818</v>
      </c>
      <c r="F89" s="233" t="s">
        <v>17</v>
      </c>
      <c r="G89" s="202">
        <v>57202.445654281095</v>
      </c>
      <c r="H89" s="236" t="s">
        <v>56</v>
      </c>
      <c r="I89" s="198">
        <v>2699.2002913328479</v>
      </c>
      <c r="J89" s="231" t="s">
        <v>20</v>
      </c>
      <c r="K89" s="200">
        <v>588245.0877192982</v>
      </c>
    </row>
    <row r="90" spans="1:11" ht="15" customHeight="1" x14ac:dyDescent="0.25">
      <c r="A90" s="262">
        <v>86</v>
      </c>
      <c r="B90" s="231" t="s">
        <v>58</v>
      </c>
      <c r="C90" s="201">
        <v>0.35651554911687844</v>
      </c>
      <c r="D90" s="236" t="s">
        <v>198</v>
      </c>
      <c r="E90" s="202">
        <v>18785.580192165558</v>
      </c>
      <c r="F90" s="233" t="s">
        <v>20</v>
      </c>
      <c r="G90" s="202">
        <v>57193.28846405229</v>
      </c>
      <c r="H90" s="236" t="s">
        <v>61</v>
      </c>
      <c r="I90" s="198">
        <v>2668.206550387597</v>
      </c>
      <c r="J90" s="231" t="s">
        <v>4</v>
      </c>
      <c r="K90" s="200">
        <v>587511.76307692309</v>
      </c>
    </row>
    <row r="91" spans="1:11" ht="15" customHeight="1" x14ac:dyDescent="0.25">
      <c r="A91" s="262">
        <v>87</v>
      </c>
      <c r="B91" s="231" t="s">
        <v>172</v>
      </c>
      <c r="C91" s="201">
        <v>0.34509302957422999</v>
      </c>
      <c r="D91" s="236" t="s">
        <v>6</v>
      </c>
      <c r="E91" s="202">
        <v>18584.172876304023</v>
      </c>
      <c r="F91" s="233" t="s">
        <v>60</v>
      </c>
      <c r="G91" s="202">
        <v>57192.466170009553</v>
      </c>
      <c r="H91" s="236" t="s">
        <v>133</v>
      </c>
      <c r="I91" s="198">
        <v>2667.1354725274728</v>
      </c>
      <c r="J91" s="231" t="s">
        <v>83</v>
      </c>
      <c r="K91" s="200">
        <v>583117.81157407409</v>
      </c>
    </row>
    <row r="92" spans="1:11" ht="15" customHeight="1" x14ac:dyDescent="0.25">
      <c r="A92" s="262">
        <v>88</v>
      </c>
      <c r="B92" s="231" t="s">
        <v>205</v>
      </c>
      <c r="C92" s="201">
        <v>0.3381584913504348</v>
      </c>
      <c r="D92" s="236" t="s">
        <v>25</v>
      </c>
      <c r="E92" s="202">
        <v>18519.4908616188</v>
      </c>
      <c r="F92" s="233" t="s">
        <v>175</v>
      </c>
      <c r="G92" s="202">
        <v>56942.183132295715</v>
      </c>
      <c r="H92" s="236" t="s">
        <v>26</v>
      </c>
      <c r="I92" s="198">
        <v>2665.7816057441255</v>
      </c>
      <c r="J92" s="231" t="s">
        <v>166</v>
      </c>
      <c r="K92" s="200">
        <v>582107.22727272729</v>
      </c>
    </row>
    <row r="93" spans="1:11" ht="15" customHeight="1" x14ac:dyDescent="0.25">
      <c r="A93" s="262">
        <v>89</v>
      </c>
      <c r="B93" s="231" t="s">
        <v>50</v>
      </c>
      <c r="C93" s="201">
        <v>0.33292132135705865</v>
      </c>
      <c r="D93" s="236" t="s">
        <v>183</v>
      </c>
      <c r="E93" s="202">
        <v>18382.424722662439</v>
      </c>
      <c r="F93" s="233" t="s">
        <v>188</v>
      </c>
      <c r="G93" s="202">
        <v>55993.340104961833</v>
      </c>
      <c r="H93" s="236" t="s">
        <v>49</v>
      </c>
      <c r="I93" s="198">
        <v>2657.2634283088237</v>
      </c>
      <c r="J93" s="231" t="s">
        <v>41</v>
      </c>
      <c r="K93" s="200">
        <v>581559.61776119401</v>
      </c>
    </row>
    <row r="94" spans="1:11" ht="15" customHeight="1" thickBot="1" x14ac:dyDescent="0.3">
      <c r="A94" s="263">
        <v>90</v>
      </c>
      <c r="B94" s="237" t="s">
        <v>133</v>
      </c>
      <c r="C94" s="286">
        <v>0.33205399785214623</v>
      </c>
      <c r="D94" s="240" t="s">
        <v>60</v>
      </c>
      <c r="E94" s="287">
        <v>18100.28653295129</v>
      </c>
      <c r="F94" s="239" t="s">
        <v>187</v>
      </c>
      <c r="G94" s="287">
        <v>55659.746344015693</v>
      </c>
      <c r="H94" s="240" t="s">
        <v>198</v>
      </c>
      <c r="I94" s="282">
        <v>2576.8649519586102</v>
      </c>
      <c r="J94" s="237" t="s">
        <v>15</v>
      </c>
      <c r="K94" s="288">
        <v>578192.31111111108</v>
      </c>
    </row>
    <row r="95" spans="1:11" ht="15" customHeight="1" x14ac:dyDescent="0.25">
      <c r="A95" s="262">
        <v>91</v>
      </c>
      <c r="B95" s="235" t="s">
        <v>176</v>
      </c>
      <c r="C95" s="284">
        <v>0.32262528930343831</v>
      </c>
      <c r="D95" s="234" t="s">
        <v>175</v>
      </c>
      <c r="E95" s="199">
        <v>18042.704280155642</v>
      </c>
      <c r="F95" s="241" t="s">
        <v>207</v>
      </c>
      <c r="G95" s="199">
        <v>55363.515986842103</v>
      </c>
      <c r="H95" s="234" t="s">
        <v>60</v>
      </c>
      <c r="I95" s="275">
        <v>2459.8450334288441</v>
      </c>
      <c r="J95" s="235" t="s">
        <v>9</v>
      </c>
      <c r="K95" s="285">
        <v>569204.15142857144</v>
      </c>
    </row>
    <row r="96" spans="1:11" ht="15" customHeight="1" x14ac:dyDescent="0.25">
      <c r="A96" s="262">
        <v>92</v>
      </c>
      <c r="B96" s="231" t="s">
        <v>180</v>
      </c>
      <c r="C96" s="201">
        <v>0.31803362893508824</v>
      </c>
      <c r="D96" s="236" t="s">
        <v>192</v>
      </c>
      <c r="E96" s="202">
        <v>17623.755592841164</v>
      </c>
      <c r="F96" s="233" t="s">
        <v>51</v>
      </c>
      <c r="G96" s="202">
        <v>55080.604809782606</v>
      </c>
      <c r="H96" s="236" t="s">
        <v>19</v>
      </c>
      <c r="I96" s="198">
        <v>2428.9385348837209</v>
      </c>
      <c r="J96" s="231" t="s">
        <v>172</v>
      </c>
      <c r="K96" s="200">
        <v>565490.40384615387</v>
      </c>
    </row>
    <row r="97" spans="1:11" ht="15" customHeight="1" x14ac:dyDescent="0.25">
      <c r="A97" s="262">
        <v>93</v>
      </c>
      <c r="B97" s="231" t="s">
        <v>25</v>
      </c>
      <c r="C97" s="201">
        <v>0.31086041837509581</v>
      </c>
      <c r="D97" s="236" t="s">
        <v>7</v>
      </c>
      <c r="E97" s="202">
        <v>17468.30583058306</v>
      </c>
      <c r="F97" s="233" t="s">
        <v>11</v>
      </c>
      <c r="G97" s="202">
        <v>55019.004960937498</v>
      </c>
      <c r="H97" s="236" t="s">
        <v>199</v>
      </c>
      <c r="I97" s="198">
        <v>2403.6541916167666</v>
      </c>
      <c r="J97" s="231" t="s">
        <v>84</v>
      </c>
      <c r="K97" s="200">
        <v>564645.64666666661</v>
      </c>
    </row>
    <row r="98" spans="1:11" ht="15" customHeight="1" x14ac:dyDescent="0.25">
      <c r="A98" s="262">
        <v>94</v>
      </c>
      <c r="B98" s="231" t="s">
        <v>232</v>
      </c>
      <c r="C98" s="201">
        <v>0.31047442729827501</v>
      </c>
      <c r="D98" s="236" t="s">
        <v>207</v>
      </c>
      <c r="E98" s="202">
        <v>17256.973684210527</v>
      </c>
      <c r="F98" s="233" t="s">
        <v>57</v>
      </c>
      <c r="G98" s="202">
        <v>54871.09124557679</v>
      </c>
      <c r="H98" s="236" t="s">
        <v>209</v>
      </c>
      <c r="I98" s="198">
        <v>2381.6876249120342</v>
      </c>
      <c r="J98" s="231" t="s">
        <v>174</v>
      </c>
      <c r="K98" s="200">
        <v>560245.92812499998</v>
      </c>
    </row>
    <row r="99" spans="1:11" ht="15" customHeight="1" x14ac:dyDescent="0.25">
      <c r="A99" s="262">
        <v>95</v>
      </c>
      <c r="B99" s="231" t="s">
        <v>171</v>
      </c>
      <c r="C99" s="201">
        <v>0.30301658541662196</v>
      </c>
      <c r="D99" s="236" t="s">
        <v>172</v>
      </c>
      <c r="E99" s="202">
        <v>16786.004672897197</v>
      </c>
      <c r="F99" s="233" t="s">
        <v>202</v>
      </c>
      <c r="G99" s="202">
        <v>54386.625418994408</v>
      </c>
      <c r="H99" s="236" t="s">
        <v>132</v>
      </c>
      <c r="I99" s="198">
        <v>2294.5941005291006</v>
      </c>
      <c r="J99" s="231" t="s">
        <v>47</v>
      </c>
      <c r="K99" s="200">
        <v>559080.28574468079</v>
      </c>
    </row>
    <row r="100" spans="1:11" ht="15" customHeight="1" x14ac:dyDescent="0.25">
      <c r="A100" s="262">
        <v>96</v>
      </c>
      <c r="B100" s="231" t="s">
        <v>198</v>
      </c>
      <c r="C100" s="201">
        <v>0.27306396650272907</v>
      </c>
      <c r="D100" s="236" t="s">
        <v>204</v>
      </c>
      <c r="E100" s="202">
        <v>16632.069632495164</v>
      </c>
      <c r="F100" s="233" t="s">
        <v>183</v>
      </c>
      <c r="G100" s="202">
        <v>54268.085950871631</v>
      </c>
      <c r="H100" s="236" t="s">
        <v>192</v>
      </c>
      <c r="I100" s="198">
        <v>2196.3445190156599</v>
      </c>
      <c r="J100" s="231" t="s">
        <v>66</v>
      </c>
      <c r="K100" s="200">
        <v>558532.20408450707</v>
      </c>
    </row>
    <row r="101" spans="1:11" ht="15" customHeight="1" x14ac:dyDescent="0.25">
      <c r="A101" s="262">
        <v>97</v>
      </c>
      <c r="B101" s="231" t="s">
        <v>203</v>
      </c>
      <c r="C101" s="201">
        <v>0.27151700231099374</v>
      </c>
      <c r="D101" s="236" t="s">
        <v>167</v>
      </c>
      <c r="E101" s="202">
        <v>16479.12985274431</v>
      </c>
      <c r="F101" s="233" t="s">
        <v>132</v>
      </c>
      <c r="G101" s="202">
        <v>53966.506646825394</v>
      </c>
      <c r="H101" s="236" t="s">
        <v>16</v>
      </c>
      <c r="I101" s="198">
        <v>2098.5574083769634</v>
      </c>
      <c r="J101" s="231" t="s">
        <v>207</v>
      </c>
      <c r="K101" s="200">
        <v>549513.93517241371</v>
      </c>
    </row>
    <row r="102" spans="1:11" ht="15" customHeight="1" x14ac:dyDescent="0.25">
      <c r="A102" s="262">
        <v>98</v>
      </c>
      <c r="B102" s="231" t="s">
        <v>20</v>
      </c>
      <c r="C102" s="201">
        <v>0.26489939777103882</v>
      </c>
      <c r="D102" s="236" t="s">
        <v>166</v>
      </c>
      <c r="E102" s="202">
        <v>16370.374298190893</v>
      </c>
      <c r="F102" s="233" t="s">
        <v>171</v>
      </c>
      <c r="G102" s="202">
        <v>53883.870843776109</v>
      </c>
      <c r="H102" s="236" t="s">
        <v>193</v>
      </c>
      <c r="I102" s="198">
        <v>2007.1153846153845</v>
      </c>
      <c r="J102" s="231" t="s">
        <v>236</v>
      </c>
      <c r="K102" s="200">
        <v>541926.66523255815</v>
      </c>
    </row>
    <row r="103" spans="1:11" ht="15" customHeight="1" x14ac:dyDescent="0.25">
      <c r="A103" s="262">
        <v>99</v>
      </c>
      <c r="B103" s="231" t="s">
        <v>10</v>
      </c>
      <c r="C103" s="201">
        <v>0.26072591799933476</v>
      </c>
      <c r="D103" s="236" t="s">
        <v>168</v>
      </c>
      <c r="E103" s="202">
        <v>16182.934131736527</v>
      </c>
      <c r="F103" s="233" t="s">
        <v>172</v>
      </c>
      <c r="G103" s="202">
        <v>53245.240712616818</v>
      </c>
      <c r="H103" s="236" t="s">
        <v>47</v>
      </c>
      <c r="I103" s="198">
        <v>0</v>
      </c>
      <c r="J103" s="231" t="s">
        <v>232</v>
      </c>
      <c r="K103" s="200">
        <v>540461.14754098363</v>
      </c>
    </row>
    <row r="104" spans="1:11" ht="15" customHeight="1" thickBot="1" x14ac:dyDescent="0.3">
      <c r="A104" s="263">
        <v>100</v>
      </c>
      <c r="B104" s="237" t="s">
        <v>132</v>
      </c>
      <c r="C104" s="286">
        <v>0.25616588853782141</v>
      </c>
      <c r="D104" s="240" t="s">
        <v>187</v>
      </c>
      <c r="E104" s="287">
        <v>16081.288423806409</v>
      </c>
      <c r="F104" s="239" t="s">
        <v>56</v>
      </c>
      <c r="G104" s="287">
        <v>53070.815112891483</v>
      </c>
      <c r="H104" s="240" t="s">
        <v>232</v>
      </c>
      <c r="I104" s="282">
        <v>0</v>
      </c>
      <c r="J104" s="237" t="s">
        <v>185</v>
      </c>
      <c r="K104" s="288">
        <v>531772.46480519476</v>
      </c>
    </row>
    <row r="105" spans="1:11" ht="15" customHeight="1" x14ac:dyDescent="0.25">
      <c r="A105" s="262">
        <v>101</v>
      </c>
      <c r="B105" s="235" t="s">
        <v>15</v>
      </c>
      <c r="C105" s="284">
        <v>0.24825917221275903</v>
      </c>
      <c r="D105" s="234" t="s">
        <v>16</v>
      </c>
      <c r="E105" s="199">
        <v>15975.261780104713</v>
      </c>
      <c r="F105" s="241" t="s">
        <v>198</v>
      </c>
      <c r="G105" s="199">
        <v>51113.165572801183</v>
      </c>
      <c r="H105" s="234" t="s">
        <v>164</v>
      </c>
      <c r="I105" s="275">
        <v>0</v>
      </c>
      <c r="J105" s="235" t="s">
        <v>235</v>
      </c>
      <c r="K105" s="285">
        <v>530357.86499999999</v>
      </c>
    </row>
    <row r="106" spans="1:11" ht="15" customHeight="1" x14ac:dyDescent="0.25">
      <c r="A106" s="262">
        <v>102</v>
      </c>
      <c r="B106" s="231" t="s">
        <v>168</v>
      </c>
      <c r="C106" s="201">
        <v>0.2354685064087462</v>
      </c>
      <c r="D106" s="236" t="s">
        <v>17</v>
      </c>
      <c r="E106" s="202">
        <v>15916.526655896607</v>
      </c>
      <c r="F106" s="233" t="s">
        <v>83</v>
      </c>
      <c r="G106" s="202">
        <v>50947.194989837393</v>
      </c>
      <c r="H106" s="236" t="s">
        <v>7</v>
      </c>
      <c r="I106" s="198">
        <v>0</v>
      </c>
      <c r="J106" s="231" t="s">
        <v>17</v>
      </c>
      <c r="K106" s="200">
        <v>528840.75558139535</v>
      </c>
    </row>
    <row r="107" spans="1:11" ht="15" customHeight="1" x14ac:dyDescent="0.25">
      <c r="A107" s="262">
        <v>103</v>
      </c>
      <c r="B107" s="231" t="s">
        <v>65</v>
      </c>
      <c r="C107" s="295">
        <v>0.23072235684303752</v>
      </c>
      <c r="D107" s="236" t="s">
        <v>182</v>
      </c>
      <c r="E107" s="296">
        <v>15780.792167334223</v>
      </c>
      <c r="F107" s="233" t="s">
        <v>170</v>
      </c>
      <c r="G107" s="296">
        <v>50213.238849056601</v>
      </c>
      <c r="H107" s="236" t="s">
        <v>166</v>
      </c>
      <c r="I107" s="268">
        <v>0</v>
      </c>
      <c r="J107" s="231" t="s">
        <v>209</v>
      </c>
      <c r="K107" s="297">
        <v>513325.8513333333</v>
      </c>
    </row>
    <row r="108" spans="1:11" ht="15" customHeight="1" x14ac:dyDescent="0.25">
      <c r="A108" s="262">
        <v>104</v>
      </c>
      <c r="B108" s="231" t="s">
        <v>164</v>
      </c>
      <c r="C108" s="201">
        <v>0.20535180624955174</v>
      </c>
      <c r="D108" s="236" t="s">
        <v>170</v>
      </c>
      <c r="E108" s="202">
        <v>14925.575471698114</v>
      </c>
      <c r="F108" s="233" t="s">
        <v>190</v>
      </c>
      <c r="G108" s="202">
        <v>47965.108410880457</v>
      </c>
      <c r="H108" s="236" t="s">
        <v>11</v>
      </c>
      <c r="I108" s="198">
        <v>0</v>
      </c>
      <c r="J108" s="231" t="s">
        <v>186</v>
      </c>
      <c r="K108" s="200">
        <v>508783.7904402985</v>
      </c>
    </row>
    <row r="109" spans="1:11" ht="15" customHeight="1" x14ac:dyDescent="0.25">
      <c r="A109" s="262">
        <v>105</v>
      </c>
      <c r="B109" s="241" t="s">
        <v>47</v>
      </c>
      <c r="C109" s="284">
        <v>0.1829446551024721</v>
      </c>
      <c r="D109" s="234" t="s">
        <v>57</v>
      </c>
      <c r="E109" s="199">
        <v>14902.689271054494</v>
      </c>
      <c r="F109" s="241" t="s">
        <v>182</v>
      </c>
      <c r="G109" s="199">
        <v>47864.228553627057</v>
      </c>
      <c r="H109" s="234" t="s">
        <v>200</v>
      </c>
      <c r="I109" s="275">
        <v>0</v>
      </c>
      <c r="J109" s="241" t="s">
        <v>188</v>
      </c>
      <c r="K109" s="285">
        <v>502289.17142857146</v>
      </c>
    </row>
    <row r="110" spans="1:11" ht="15" customHeight="1" x14ac:dyDescent="0.25">
      <c r="A110" s="262">
        <v>106</v>
      </c>
      <c r="B110" s="233" t="s">
        <v>8</v>
      </c>
      <c r="C110" s="201">
        <v>0.15707777577346024</v>
      </c>
      <c r="D110" s="236" t="s">
        <v>4</v>
      </c>
      <c r="E110" s="202">
        <v>14305.431111111111</v>
      </c>
      <c r="F110" s="233" t="s">
        <v>84</v>
      </c>
      <c r="G110" s="202">
        <v>47853.904800845958</v>
      </c>
      <c r="H110" s="236" t="s">
        <v>167</v>
      </c>
      <c r="I110" s="198">
        <v>0</v>
      </c>
      <c r="J110" s="233" t="s">
        <v>114</v>
      </c>
      <c r="K110" s="200">
        <v>493534.61290322582</v>
      </c>
    </row>
    <row r="111" spans="1:11" ht="15" customHeight="1" x14ac:dyDescent="0.25">
      <c r="A111" s="262">
        <v>107</v>
      </c>
      <c r="B111" s="233" t="s">
        <v>57</v>
      </c>
      <c r="C111" s="201">
        <v>0.14421641629205048</v>
      </c>
      <c r="D111" s="236" t="s">
        <v>193</v>
      </c>
      <c r="E111" s="202">
        <v>13450.217948717949</v>
      </c>
      <c r="F111" s="233" t="s">
        <v>85</v>
      </c>
      <c r="G111" s="202">
        <v>44175.536740313801</v>
      </c>
      <c r="H111" s="236" t="s">
        <v>55</v>
      </c>
      <c r="I111" s="198">
        <v>0</v>
      </c>
      <c r="J111" s="233" t="s">
        <v>16</v>
      </c>
      <c r="K111" s="200">
        <v>482958.93333333335</v>
      </c>
    </row>
    <row r="112" spans="1:11" ht="15" customHeight="1" x14ac:dyDescent="0.25">
      <c r="A112" s="262">
        <v>108</v>
      </c>
      <c r="B112" s="233" t="s">
        <v>46</v>
      </c>
      <c r="C112" s="201">
        <v>0.10816438526881832</v>
      </c>
      <c r="D112" s="236" t="s">
        <v>114</v>
      </c>
      <c r="E112" s="202">
        <v>12246.166407465007</v>
      </c>
      <c r="F112" s="233" t="s">
        <v>193</v>
      </c>
      <c r="G112" s="202">
        <v>40443.410940170936</v>
      </c>
      <c r="H112" s="236" t="s">
        <v>242</v>
      </c>
      <c r="I112" s="198">
        <v>0</v>
      </c>
      <c r="J112" s="233" t="s">
        <v>193</v>
      </c>
      <c r="K112" s="200">
        <v>442229.56841666665</v>
      </c>
    </row>
    <row r="113" spans="1:11" ht="15" customHeight="1" x14ac:dyDescent="0.25">
      <c r="A113" s="262">
        <v>109</v>
      </c>
      <c r="B113" s="233" t="s">
        <v>17</v>
      </c>
      <c r="C113" s="201">
        <v>3.2905853379980192E-2</v>
      </c>
      <c r="D113" s="236" t="s">
        <v>20</v>
      </c>
      <c r="E113" s="202">
        <v>12013.453159041394</v>
      </c>
      <c r="F113" s="233" t="s">
        <v>209</v>
      </c>
      <c r="G113" s="202">
        <v>38867.705330752993</v>
      </c>
      <c r="H113" s="236" t="s">
        <v>63</v>
      </c>
      <c r="I113" s="198">
        <v>0</v>
      </c>
      <c r="J113" s="233" t="s">
        <v>26</v>
      </c>
      <c r="K113" s="200">
        <v>435504.06033898302</v>
      </c>
    </row>
    <row r="114" spans="1:11" ht="15" customHeight="1" x14ac:dyDescent="0.25">
      <c r="A114" s="261">
        <v>110</v>
      </c>
      <c r="B114" s="233" t="s">
        <v>207</v>
      </c>
      <c r="C114" s="290">
        <v>1.9356165296655972E-2</v>
      </c>
      <c r="D114" s="243" t="s">
        <v>184</v>
      </c>
      <c r="E114" s="291">
        <v>3217.5062814070352</v>
      </c>
      <c r="F114" s="242" t="s">
        <v>192</v>
      </c>
      <c r="G114" s="291">
        <v>35228.741837248323</v>
      </c>
      <c r="H114" s="243" t="s">
        <v>173</v>
      </c>
      <c r="I114" s="292">
        <v>0</v>
      </c>
      <c r="J114" s="242" t="s">
        <v>192</v>
      </c>
      <c r="K114" s="289">
        <v>400523.96791443852</v>
      </c>
    </row>
    <row r="115" spans="1:11" ht="15" customHeight="1" thickBot="1" x14ac:dyDescent="0.3">
      <c r="A115" s="443">
        <v>111</v>
      </c>
      <c r="B115" s="533" t="s">
        <v>242</v>
      </c>
      <c r="C115" s="286">
        <v>1.4333587633963966E-2</v>
      </c>
      <c r="D115" s="240" t="s">
        <v>242</v>
      </c>
      <c r="E115" s="287">
        <v>0</v>
      </c>
      <c r="F115" s="239" t="s">
        <v>242</v>
      </c>
      <c r="G115" s="287">
        <v>0</v>
      </c>
      <c r="H115" s="240" t="s">
        <v>10</v>
      </c>
      <c r="I115" s="282">
        <v>0</v>
      </c>
      <c r="J115" s="239" t="s">
        <v>242</v>
      </c>
      <c r="K115" s="288">
        <v>0</v>
      </c>
    </row>
    <row r="116" spans="1:11" x14ac:dyDescent="0.25">
      <c r="A116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2023-2024 свод</vt:lpstr>
      <vt:lpstr>2023-2024 диаграммы</vt:lpstr>
      <vt:lpstr>2023-2024 исходные</vt:lpstr>
      <vt:lpstr>2023-2024 недвижимость</vt:lpstr>
      <vt:lpstr>2023-2024 движимое </vt:lpstr>
      <vt:lpstr>2023-2024 МЗ </vt:lpstr>
      <vt:lpstr>2023-2024 мат. запасы </vt:lpstr>
      <vt:lpstr>2023-2024 оплата 1 работника</vt:lpstr>
      <vt:lpstr>2023-2024 сводная</vt:lpstr>
      <vt:lpstr>2023-2024 сводная с местами</vt:lpstr>
      <vt:lpstr>2023-2024 сводная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2024-01-23T03:56:07Z</dcterms:modified>
</cp:coreProperties>
</file>