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20265" windowHeight="7935" tabRatio="319"/>
  </bookViews>
  <sheets>
    <sheet name="2025 ИТОГИ-4-9-11" sheetId="4" r:id="rId1"/>
    <sheet name="Диаграммы" sheetId="5" r:id="rId2"/>
    <sheet name="2025 Расклад" sheetId="1" r:id="rId3"/>
  </sheets>
  <calcPr calcId="145621"/>
</workbook>
</file>

<file path=xl/calcChain.xml><?xml version="1.0" encoding="utf-8"?>
<calcChain xmlns="http://schemas.openxmlformats.org/spreadsheetml/2006/main">
  <c r="AP126" i="4" l="1"/>
  <c r="AP125" i="4"/>
  <c r="AP123" i="4"/>
  <c r="AP122" i="4"/>
  <c r="AP121" i="4"/>
  <c r="AP120" i="4"/>
  <c r="AP119" i="4"/>
  <c r="AM126" i="4"/>
  <c r="AM125" i="4"/>
  <c r="AM123" i="4"/>
  <c r="AM122" i="4"/>
  <c r="AM121" i="4"/>
  <c r="AM120" i="4"/>
  <c r="AM119" i="4"/>
  <c r="AJ126" i="4"/>
  <c r="AJ125" i="4"/>
  <c r="AJ123" i="4"/>
  <c r="AJ122" i="4"/>
  <c r="AJ121" i="4"/>
  <c r="AJ120" i="4"/>
  <c r="AJ119" i="4"/>
  <c r="AP84" i="4"/>
  <c r="AP83" i="4"/>
  <c r="AP82" i="4"/>
  <c r="AP81" i="4"/>
  <c r="AM84" i="4"/>
  <c r="AM83" i="4"/>
  <c r="AM82" i="4"/>
  <c r="AM81" i="4"/>
  <c r="AJ84" i="4"/>
  <c r="AJ83" i="4"/>
  <c r="AJ82" i="4"/>
  <c r="AJ81" i="4"/>
  <c r="AP69" i="4"/>
  <c r="AP68" i="4"/>
  <c r="AP67" i="4"/>
  <c r="AP66" i="4"/>
  <c r="AP65" i="4"/>
  <c r="AP64" i="4"/>
  <c r="AP63" i="4"/>
  <c r="AP62" i="4"/>
  <c r="AP60" i="4"/>
  <c r="AP59" i="4"/>
  <c r="AM69" i="4"/>
  <c r="AM68" i="4"/>
  <c r="AM67" i="4"/>
  <c r="AM66" i="4"/>
  <c r="AM65" i="4"/>
  <c r="AM64" i="4"/>
  <c r="AM63" i="4"/>
  <c r="AM62" i="4"/>
  <c r="AM60" i="4"/>
  <c r="AM59" i="4"/>
  <c r="AJ69" i="4"/>
  <c r="AJ68" i="4"/>
  <c r="AJ67" i="4"/>
  <c r="AJ66" i="4"/>
  <c r="AJ65" i="4"/>
  <c r="AJ64" i="4"/>
  <c r="AJ63" i="4"/>
  <c r="AJ62" i="4"/>
  <c r="AJ60" i="4"/>
  <c r="AJ59" i="4"/>
  <c r="AP39" i="4"/>
  <c r="AP40" i="4"/>
  <c r="AP42" i="4"/>
  <c r="AP43" i="4"/>
  <c r="AP44" i="4"/>
  <c r="AP45" i="4"/>
  <c r="AP46" i="4"/>
  <c r="AP47" i="4"/>
  <c r="AP48" i="4"/>
  <c r="AM48" i="4"/>
  <c r="AM47" i="4"/>
  <c r="AM46" i="4"/>
  <c r="AM45" i="4"/>
  <c r="AM44" i="4"/>
  <c r="AM43" i="4"/>
  <c r="AM42" i="4"/>
  <c r="AM39" i="4"/>
  <c r="AM38" i="4"/>
  <c r="AJ48" i="4"/>
  <c r="AJ47" i="4"/>
  <c r="AJ46" i="4"/>
  <c r="AJ45" i="4"/>
  <c r="AJ44" i="4"/>
  <c r="AJ43" i="4"/>
  <c r="AJ42" i="4"/>
  <c r="AJ39" i="4"/>
  <c r="AJ38" i="4"/>
  <c r="AR69" i="4"/>
  <c r="AV69" i="4" s="1"/>
  <c r="BC119" i="1"/>
  <c r="BB119" i="1"/>
  <c r="BA119" i="1"/>
  <c r="AZ119" i="1"/>
  <c r="AY119" i="1"/>
  <c r="BD64" i="1"/>
  <c r="BD58" i="1"/>
  <c r="BD57" i="1"/>
  <c r="BD55" i="1"/>
  <c r="BD54" i="1"/>
  <c r="BD35" i="1"/>
  <c r="BD34" i="1"/>
  <c r="BD15" i="1"/>
  <c r="AR81" i="4" l="1"/>
  <c r="AV81" i="4" s="1"/>
  <c r="AO81" i="4"/>
  <c r="AU81" i="4" s="1"/>
  <c r="AR63" i="4"/>
  <c r="AV63" i="4" s="1"/>
  <c r="AO63" i="4"/>
  <c r="AU63" i="4" s="1"/>
  <c r="AR62" i="4"/>
  <c r="AV62" i="4" s="1"/>
  <c r="AO62" i="4"/>
  <c r="AU62" i="4" s="1"/>
  <c r="AR60" i="4"/>
  <c r="AV60" i="4" s="1"/>
  <c r="AO60" i="4"/>
  <c r="AU60" i="4" s="1"/>
  <c r="AR59" i="4"/>
  <c r="AV59" i="4" s="1"/>
  <c r="AO59" i="4"/>
  <c r="AU59" i="4" s="1"/>
  <c r="AR40" i="4"/>
  <c r="AV40" i="4" s="1"/>
  <c r="AR39" i="4"/>
  <c r="AV39" i="4" s="1"/>
  <c r="AO39" i="4"/>
  <c r="AU39" i="4" s="1"/>
  <c r="AO38" i="4"/>
  <c r="AU38" i="4" s="1"/>
  <c r="AP26" i="4"/>
  <c r="AR26" i="4" s="1"/>
  <c r="AV26" i="4" s="1"/>
  <c r="AM26" i="4"/>
  <c r="AO26" i="4" s="1"/>
  <c r="AU26" i="4" s="1"/>
  <c r="AP25" i="4"/>
  <c r="AR25" i="4" s="1"/>
  <c r="AV25" i="4" s="1"/>
  <c r="AM25" i="4"/>
  <c r="AO25" i="4" s="1"/>
  <c r="AU25" i="4" s="1"/>
  <c r="AP24" i="4"/>
  <c r="AR24" i="4" s="1"/>
  <c r="AV24" i="4" s="1"/>
  <c r="AM24" i="4"/>
  <c r="AO24" i="4" s="1"/>
  <c r="AU24" i="4" s="1"/>
  <c r="AP23" i="4"/>
  <c r="AR23" i="4" s="1"/>
  <c r="AV23" i="4" s="1"/>
  <c r="AM23" i="4"/>
  <c r="AO23" i="4" s="1"/>
  <c r="AU23" i="4" s="1"/>
  <c r="AP22" i="4"/>
  <c r="AR22" i="4" s="1"/>
  <c r="AV22" i="4" s="1"/>
  <c r="AM22" i="4"/>
  <c r="AO22" i="4" s="1"/>
  <c r="AU22" i="4" s="1"/>
  <c r="AP21" i="4"/>
  <c r="AR21" i="4" s="1"/>
  <c r="AV21" i="4" s="1"/>
  <c r="AM21" i="4"/>
  <c r="AO21" i="4" s="1"/>
  <c r="AU21" i="4" s="1"/>
  <c r="AP20" i="4"/>
  <c r="AR20" i="4" s="1"/>
  <c r="AV20" i="4" s="1"/>
  <c r="AM20" i="4"/>
  <c r="AO20" i="4" s="1"/>
  <c r="AU20" i="4" s="1"/>
  <c r="AP19" i="4"/>
  <c r="AR19" i="4" s="1"/>
  <c r="AV19" i="4" s="1"/>
  <c r="AM19" i="4"/>
  <c r="AO19" i="4" s="1"/>
  <c r="AU19" i="4" s="1"/>
  <c r="AO69" i="4"/>
  <c r="AU69" i="4" s="1"/>
  <c r="AP17" i="4"/>
  <c r="AR17" i="4" s="1"/>
  <c r="AV17" i="4" s="1"/>
  <c r="AM17" i="4"/>
  <c r="AO17" i="4" s="1"/>
  <c r="AU17" i="4" s="1"/>
  <c r="AJ17" i="4"/>
  <c r="AQ119" i="1"/>
  <c r="AP119" i="1"/>
  <c r="AO119" i="1"/>
  <c r="AN119" i="1"/>
  <c r="AW119" i="1"/>
  <c r="AV119" i="1"/>
  <c r="AU119" i="1"/>
  <c r="AT119" i="1"/>
  <c r="AX118" i="1"/>
  <c r="AX117" i="1"/>
  <c r="AX116" i="1"/>
  <c r="AX115" i="1"/>
  <c r="AX114" i="1"/>
  <c r="AX113" i="1"/>
  <c r="AX112" i="1"/>
  <c r="AX111" i="1"/>
  <c r="AX110" i="1"/>
  <c r="AX109" i="1"/>
  <c r="AC116" i="4" s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C69" i="4" s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R117" i="1"/>
  <c r="AR116" i="1"/>
  <c r="AR115" i="1"/>
  <c r="AR114" i="1"/>
  <c r="AR113" i="1"/>
  <c r="AR112" i="1"/>
  <c r="AR111" i="1"/>
  <c r="AR110" i="1"/>
  <c r="AR109" i="1"/>
  <c r="Z116" i="4" s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Z69" i="4" s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118" i="1"/>
  <c r="P116" i="4"/>
  <c r="R116" i="4" s="1"/>
  <c r="X116" i="4" s="1"/>
  <c r="M116" i="4"/>
  <c r="O116" i="4" s="1"/>
  <c r="P115" i="4"/>
  <c r="M115" i="4"/>
  <c r="O115" i="4" s="1"/>
  <c r="G116" i="4"/>
  <c r="V109" i="1"/>
  <c r="J116" i="4" s="1"/>
  <c r="P109" i="1"/>
  <c r="P16" i="1"/>
  <c r="P17" i="1"/>
  <c r="P18" i="1"/>
  <c r="P19" i="1"/>
  <c r="P20" i="1"/>
  <c r="P21" i="1"/>
  <c r="P22" i="1"/>
  <c r="P23" i="1"/>
  <c r="P24" i="1"/>
  <c r="P25" i="1"/>
  <c r="P26" i="1"/>
  <c r="P27" i="1"/>
  <c r="J109" i="1"/>
  <c r="D116" i="4" s="1"/>
  <c r="AR120" i="1" l="1"/>
  <c r="U119" i="1"/>
  <c r="T119" i="1"/>
  <c r="S119" i="1"/>
  <c r="R119" i="1"/>
  <c r="Q119" i="1"/>
  <c r="I119" i="1" l="1"/>
  <c r="H119" i="1"/>
  <c r="G119" i="1"/>
  <c r="F119" i="1"/>
  <c r="E119" i="1"/>
  <c r="BE119" i="1" l="1"/>
  <c r="BF119" i="1"/>
  <c r="BG119" i="1"/>
  <c r="BH119" i="1"/>
  <c r="BI119" i="1"/>
  <c r="BJ119" i="1"/>
  <c r="BK119" i="1"/>
  <c r="BL120" i="1" l="1"/>
  <c r="AP118" i="4"/>
  <c r="AP115" i="4"/>
  <c r="AP114" i="4"/>
  <c r="AP113" i="4"/>
  <c r="AP112" i="4"/>
  <c r="AP111" i="4"/>
  <c r="AP110" i="4"/>
  <c r="AP109" i="4"/>
  <c r="AP108" i="4"/>
  <c r="AP107" i="4"/>
  <c r="AP106" i="4"/>
  <c r="AP105" i="4"/>
  <c r="AP104" i="4"/>
  <c r="AP103" i="4"/>
  <c r="AP102" i="4"/>
  <c r="AP101" i="4"/>
  <c r="AP100" i="4"/>
  <c r="AP99" i="4"/>
  <c r="AP98" i="4"/>
  <c r="AP97" i="4"/>
  <c r="AP96" i="4"/>
  <c r="AP95" i="4"/>
  <c r="AP94" i="4"/>
  <c r="AP93" i="4"/>
  <c r="AP92" i="4"/>
  <c r="AP91" i="4"/>
  <c r="AP90" i="4"/>
  <c r="AP89" i="4"/>
  <c r="AP88" i="4"/>
  <c r="AM118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P86" i="4"/>
  <c r="AM86" i="4"/>
  <c r="AP80" i="4"/>
  <c r="AP79" i="4"/>
  <c r="AP78" i="4"/>
  <c r="AP77" i="4"/>
  <c r="AP76" i="4"/>
  <c r="AP75" i="4"/>
  <c r="AP74" i="4"/>
  <c r="AP73" i="4"/>
  <c r="AP72" i="4"/>
  <c r="AM80" i="4"/>
  <c r="AM79" i="4"/>
  <c r="AM78" i="4"/>
  <c r="AM77" i="4"/>
  <c r="AM76" i="4"/>
  <c r="AM75" i="4"/>
  <c r="AM74" i="4"/>
  <c r="AM73" i="4"/>
  <c r="AM72" i="4"/>
  <c r="AP71" i="4"/>
  <c r="AM71" i="4"/>
  <c r="AP58" i="4"/>
  <c r="AP57" i="4"/>
  <c r="AP56" i="4"/>
  <c r="AP55" i="4"/>
  <c r="AP54" i="4"/>
  <c r="AP53" i="4"/>
  <c r="AP52" i="4"/>
  <c r="AP51" i="4"/>
  <c r="AM58" i="4"/>
  <c r="AM57" i="4"/>
  <c r="AM56" i="4"/>
  <c r="AM55" i="4"/>
  <c r="AM54" i="4"/>
  <c r="AM53" i="4"/>
  <c r="AM52" i="4"/>
  <c r="AM51" i="4"/>
  <c r="AP50" i="4"/>
  <c r="AP37" i="4"/>
  <c r="AP36" i="4"/>
  <c r="AP35" i="4"/>
  <c r="AP34" i="4"/>
  <c r="AP33" i="4"/>
  <c r="AP32" i="4"/>
  <c r="AP30" i="4"/>
  <c r="AP29" i="4"/>
  <c r="AP27" i="4"/>
  <c r="AM50" i="4"/>
  <c r="AM37" i="4"/>
  <c r="AM36" i="4"/>
  <c r="AM35" i="4"/>
  <c r="AM34" i="4"/>
  <c r="AM33" i="4"/>
  <c r="AM32" i="4"/>
  <c r="AM29" i="4"/>
  <c r="AM27" i="4"/>
  <c r="AP16" i="4"/>
  <c r="AP15" i="4"/>
  <c r="AP14" i="4"/>
  <c r="AP13" i="4"/>
  <c r="AP12" i="4"/>
  <c r="AP11" i="4"/>
  <c r="AM16" i="4"/>
  <c r="AM15" i="4"/>
  <c r="AM14" i="4"/>
  <c r="AM13" i="4"/>
  <c r="AM12" i="4"/>
  <c r="AM11" i="4"/>
  <c r="AP10" i="4"/>
  <c r="AM10" i="4"/>
  <c r="BS119" i="1"/>
  <c r="BR119" i="1"/>
  <c r="BQ119" i="1"/>
  <c r="BP119" i="1"/>
  <c r="BO119" i="1"/>
  <c r="BN119" i="1"/>
  <c r="AM127" i="4" l="1"/>
  <c r="BD45" i="1"/>
  <c r="AJ50" i="4" s="1"/>
  <c r="BD46" i="1"/>
  <c r="AJ51" i="4" s="1"/>
  <c r="BD47" i="1"/>
  <c r="AJ52" i="4" s="1"/>
  <c r="BD48" i="1"/>
  <c r="AJ53" i="4" s="1"/>
  <c r="BD49" i="1"/>
  <c r="AJ54" i="4" s="1"/>
  <c r="BD50" i="1"/>
  <c r="AJ55" i="4" s="1"/>
  <c r="BD51" i="1"/>
  <c r="AJ56" i="4" s="1"/>
  <c r="BD52" i="1"/>
  <c r="AJ57" i="4" s="1"/>
  <c r="BD53" i="1"/>
  <c r="AJ58" i="4" s="1"/>
  <c r="BD59" i="1"/>
  <c r="BD60" i="1"/>
  <c r="BD61" i="1"/>
  <c r="BD62" i="1"/>
  <c r="BD118" i="1"/>
  <c r="BD117" i="1"/>
  <c r="BD115" i="1"/>
  <c r="BD114" i="1"/>
  <c r="BD113" i="1"/>
  <c r="BD112" i="1"/>
  <c r="BD111" i="1"/>
  <c r="BD110" i="1"/>
  <c r="AJ118" i="4" s="1"/>
  <c r="BD108" i="1"/>
  <c r="AJ115" i="4" s="1"/>
  <c r="BD107" i="1"/>
  <c r="AJ114" i="4" s="1"/>
  <c r="BD106" i="1"/>
  <c r="AJ113" i="4" s="1"/>
  <c r="BD105" i="1"/>
  <c r="AJ112" i="4" s="1"/>
  <c r="BD104" i="1"/>
  <c r="AJ111" i="4" s="1"/>
  <c r="BD103" i="1"/>
  <c r="AJ110" i="4" s="1"/>
  <c r="BD102" i="1"/>
  <c r="AJ109" i="4" s="1"/>
  <c r="BD101" i="1"/>
  <c r="AJ108" i="4" s="1"/>
  <c r="BD100" i="1"/>
  <c r="AJ107" i="4" s="1"/>
  <c r="BD99" i="1"/>
  <c r="AJ106" i="4" s="1"/>
  <c r="BD98" i="1"/>
  <c r="AJ105" i="4" s="1"/>
  <c r="BD97" i="1"/>
  <c r="AJ104" i="4" s="1"/>
  <c r="BD96" i="1"/>
  <c r="AJ103" i="4" s="1"/>
  <c r="BD95" i="1"/>
  <c r="AJ102" i="4" s="1"/>
  <c r="BD94" i="1"/>
  <c r="AJ101" i="4" s="1"/>
  <c r="BD93" i="1"/>
  <c r="AJ100" i="4" s="1"/>
  <c r="BD92" i="1"/>
  <c r="AJ99" i="4" s="1"/>
  <c r="BD91" i="1"/>
  <c r="AJ98" i="4" s="1"/>
  <c r="BD90" i="1"/>
  <c r="AJ97" i="4" s="1"/>
  <c r="BD89" i="1"/>
  <c r="AJ96" i="4" s="1"/>
  <c r="BD88" i="1"/>
  <c r="AJ95" i="4" s="1"/>
  <c r="BD87" i="1"/>
  <c r="AJ94" i="4" s="1"/>
  <c r="BD86" i="1"/>
  <c r="AJ93" i="4" s="1"/>
  <c r="BD85" i="1"/>
  <c r="AJ92" i="4" s="1"/>
  <c r="BD84" i="1"/>
  <c r="AJ91" i="4" s="1"/>
  <c r="BD83" i="1"/>
  <c r="AJ90" i="4" s="1"/>
  <c r="BD82" i="1"/>
  <c r="AJ89" i="4" s="1"/>
  <c r="BD81" i="1"/>
  <c r="AJ88" i="4" s="1"/>
  <c r="BD79" i="1"/>
  <c r="AJ86" i="4" s="1"/>
  <c r="BD78" i="1"/>
  <c r="BD77" i="1"/>
  <c r="BD76" i="1"/>
  <c r="BD75" i="1"/>
  <c r="BD74" i="1"/>
  <c r="AJ80" i="4" s="1"/>
  <c r="BD73" i="1"/>
  <c r="AJ79" i="4" s="1"/>
  <c r="BD72" i="1"/>
  <c r="AJ78" i="4" s="1"/>
  <c r="BD71" i="1"/>
  <c r="AJ77" i="4" s="1"/>
  <c r="BD70" i="1"/>
  <c r="AJ76" i="4" s="1"/>
  <c r="BD69" i="1"/>
  <c r="AJ75" i="4" s="1"/>
  <c r="BD68" i="1"/>
  <c r="AJ74" i="4" s="1"/>
  <c r="BD67" i="1"/>
  <c r="AJ73" i="4" s="1"/>
  <c r="BD66" i="1"/>
  <c r="AJ72" i="4" s="1"/>
  <c r="BD65" i="1"/>
  <c r="AJ71" i="4" s="1"/>
  <c r="BD63" i="1"/>
  <c r="BD44" i="1"/>
  <c r="BD43" i="1"/>
  <c r="BD42" i="1"/>
  <c r="BD41" i="1"/>
  <c r="BD40" i="1"/>
  <c r="BD39" i="1"/>
  <c r="BD38" i="1"/>
  <c r="BD33" i="1"/>
  <c r="AJ37" i="4" s="1"/>
  <c r="BD32" i="1"/>
  <c r="AJ36" i="4" s="1"/>
  <c r="BD31" i="1"/>
  <c r="AJ35" i="4" s="1"/>
  <c r="BD30" i="1"/>
  <c r="AJ34" i="4" s="1"/>
  <c r="BD29" i="1"/>
  <c r="AJ33" i="4" s="1"/>
  <c r="BD28" i="1"/>
  <c r="AJ32" i="4" s="1"/>
  <c r="BD27" i="1"/>
  <c r="AJ30" i="4" s="1"/>
  <c r="BD26" i="1"/>
  <c r="AJ29" i="4" s="1"/>
  <c r="BD24" i="1"/>
  <c r="AJ27" i="4" s="1"/>
  <c r="BD23" i="1"/>
  <c r="AJ26" i="4" s="1"/>
  <c r="BD22" i="1"/>
  <c r="AJ25" i="4" s="1"/>
  <c r="BD21" i="1"/>
  <c r="AJ24" i="4" s="1"/>
  <c r="BD20" i="1"/>
  <c r="AJ23" i="4" s="1"/>
  <c r="BD19" i="1"/>
  <c r="AJ22" i="4" s="1"/>
  <c r="BD18" i="1"/>
  <c r="AJ21" i="4" s="1"/>
  <c r="BD17" i="1"/>
  <c r="AJ20" i="4" s="1"/>
  <c r="AL20" i="4" s="1"/>
  <c r="AT20" i="4" s="1"/>
  <c r="AW20" i="4" s="1"/>
  <c r="AS20" i="4" s="1"/>
  <c r="BA20" i="4" s="1"/>
  <c r="BD16" i="1"/>
  <c r="BD14" i="1"/>
  <c r="AJ16" i="4" s="1"/>
  <c r="BD13" i="1"/>
  <c r="AJ15" i="4" s="1"/>
  <c r="BD12" i="1"/>
  <c r="AJ14" i="4" s="1"/>
  <c r="BD11" i="1"/>
  <c r="AJ13" i="4" s="1"/>
  <c r="BD10" i="1"/>
  <c r="AJ12" i="4" s="1"/>
  <c r="BD9" i="1"/>
  <c r="AJ11" i="4" s="1"/>
  <c r="BD8" i="1"/>
  <c r="AJ10" i="4" s="1"/>
  <c r="AJ8" i="4" l="1"/>
  <c r="AJ85" i="4"/>
  <c r="AJ31" i="4"/>
  <c r="AJ19" i="4"/>
  <c r="AJ18" i="4" s="1"/>
  <c r="AJ117" i="4"/>
  <c r="AC126" i="4"/>
  <c r="AC125" i="4"/>
  <c r="AC124" i="4"/>
  <c r="AC123" i="4"/>
  <c r="AC122" i="4"/>
  <c r="AC121" i="4"/>
  <c r="AC120" i="4"/>
  <c r="AC119" i="4"/>
  <c r="AC118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4" i="4"/>
  <c r="AC93" i="4"/>
  <c r="AC92" i="4"/>
  <c r="AC91" i="4"/>
  <c r="AC90" i="4"/>
  <c r="AC89" i="4"/>
  <c r="AC88" i="4"/>
  <c r="AC87" i="4"/>
  <c r="AC84" i="4"/>
  <c r="AC83" i="4"/>
  <c r="AC82" i="4"/>
  <c r="AC81" i="4"/>
  <c r="AC77" i="4"/>
  <c r="AC76" i="4"/>
  <c r="AC73" i="4"/>
  <c r="AC64" i="4"/>
  <c r="AC63" i="4"/>
  <c r="AC62" i="4"/>
  <c r="AC61" i="4"/>
  <c r="AC60" i="4"/>
  <c r="AC57" i="4"/>
  <c r="AC56" i="4"/>
  <c r="AC53" i="4"/>
  <c r="AC51" i="4"/>
  <c r="AC48" i="4"/>
  <c r="AC46" i="4"/>
  <c r="AC45" i="4"/>
  <c r="AC43" i="4"/>
  <c r="AC41" i="4"/>
  <c r="AC40" i="4"/>
  <c r="AC39" i="4"/>
  <c r="AC37" i="4"/>
  <c r="AC33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7" i="4"/>
  <c r="AC16" i="4"/>
  <c r="AC15" i="4"/>
  <c r="AC14" i="4"/>
  <c r="AC13" i="4"/>
  <c r="AC12" i="4"/>
  <c r="AC11" i="4"/>
  <c r="AC10" i="4"/>
  <c r="Z125" i="4"/>
  <c r="Z124" i="4"/>
  <c r="Z123" i="4"/>
  <c r="Z122" i="4"/>
  <c r="Z121" i="4"/>
  <c r="Z120" i="4"/>
  <c r="Z119" i="4"/>
  <c r="Z118" i="4"/>
  <c r="Z115" i="4"/>
  <c r="Z114" i="4"/>
  <c r="Z113" i="4"/>
  <c r="Z112" i="4"/>
  <c r="Z111" i="4"/>
  <c r="Z110" i="4"/>
  <c r="Z109" i="4"/>
  <c r="Z108" i="4"/>
  <c r="Z107" i="4"/>
  <c r="Z106" i="4"/>
  <c r="Z105" i="4"/>
  <c r="Z104" i="4"/>
  <c r="Z103" i="4"/>
  <c r="Z102" i="4"/>
  <c r="Z101" i="4"/>
  <c r="Z100" i="4"/>
  <c r="Z99" i="4"/>
  <c r="Z98" i="4"/>
  <c r="Z97" i="4"/>
  <c r="Z96" i="4"/>
  <c r="Z95" i="4"/>
  <c r="Z94" i="4"/>
  <c r="Z93" i="4"/>
  <c r="Z92" i="4"/>
  <c r="Z91" i="4"/>
  <c r="Z90" i="4"/>
  <c r="Z89" i="4"/>
  <c r="Z88" i="4"/>
  <c r="Z87" i="4"/>
  <c r="Z86" i="4"/>
  <c r="Z84" i="4"/>
  <c r="Z83" i="4"/>
  <c r="Z82" i="4"/>
  <c r="Z81" i="4"/>
  <c r="Z80" i="4"/>
  <c r="Z79" i="4"/>
  <c r="Z78" i="4"/>
  <c r="Z77" i="4"/>
  <c r="Z76" i="4"/>
  <c r="Z75" i="4"/>
  <c r="Z74" i="4"/>
  <c r="Z73" i="4"/>
  <c r="Z72" i="4"/>
  <c r="Z71" i="4"/>
  <c r="Z68" i="4"/>
  <c r="Z67" i="4"/>
  <c r="Z66" i="4"/>
  <c r="Z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0" i="4"/>
  <c r="Z29" i="4"/>
  <c r="Z28" i="4"/>
  <c r="Z27" i="4"/>
  <c r="Z26" i="4"/>
  <c r="Z25" i="4"/>
  <c r="Z24" i="4"/>
  <c r="Z23" i="4"/>
  <c r="Z22" i="4"/>
  <c r="Z21" i="4"/>
  <c r="Z20" i="4"/>
  <c r="Z19" i="4"/>
  <c r="Z17" i="4"/>
  <c r="Z16" i="4"/>
  <c r="Z15" i="4"/>
  <c r="Z14" i="4"/>
  <c r="Z13" i="4"/>
  <c r="Z12" i="4"/>
  <c r="Z11" i="4"/>
  <c r="Z10" i="4"/>
  <c r="Z126" i="4"/>
  <c r="AJ49" i="4" l="1"/>
  <c r="AJ7" i="4"/>
  <c r="AJ70" i="4"/>
  <c r="P63" i="1"/>
  <c r="V63" i="1"/>
  <c r="O119" i="1" l="1"/>
  <c r="N119" i="1"/>
  <c r="M119" i="1"/>
  <c r="L119" i="1"/>
  <c r="J63" i="1" l="1"/>
  <c r="P126" i="4" l="1"/>
  <c r="R126" i="4" s="1"/>
  <c r="X126" i="4" s="1"/>
  <c r="P125" i="4"/>
  <c r="R125" i="4" s="1"/>
  <c r="X125" i="4" s="1"/>
  <c r="P124" i="4"/>
  <c r="R124" i="4" s="1"/>
  <c r="X124" i="4" s="1"/>
  <c r="P123" i="4"/>
  <c r="R123" i="4" s="1"/>
  <c r="X123" i="4" s="1"/>
  <c r="P122" i="4"/>
  <c r="R122" i="4" s="1"/>
  <c r="X122" i="4" s="1"/>
  <c r="P121" i="4"/>
  <c r="R121" i="4" s="1"/>
  <c r="X121" i="4" s="1"/>
  <c r="P120" i="4"/>
  <c r="R120" i="4" s="1"/>
  <c r="X120" i="4" s="1"/>
  <c r="P119" i="4"/>
  <c r="R119" i="4" s="1"/>
  <c r="X119" i="4" s="1"/>
  <c r="P118" i="4"/>
  <c r="R118" i="4" s="1"/>
  <c r="X118" i="4" s="1"/>
  <c r="R115" i="4"/>
  <c r="X115" i="4" s="1"/>
  <c r="P114" i="4"/>
  <c r="R114" i="4" s="1"/>
  <c r="X114" i="4" s="1"/>
  <c r="P113" i="4"/>
  <c r="R113" i="4" s="1"/>
  <c r="X113" i="4" s="1"/>
  <c r="P112" i="4"/>
  <c r="R112" i="4" s="1"/>
  <c r="X112" i="4" s="1"/>
  <c r="P111" i="4"/>
  <c r="R111" i="4" s="1"/>
  <c r="X111" i="4" s="1"/>
  <c r="P110" i="4"/>
  <c r="R110" i="4" s="1"/>
  <c r="X110" i="4" s="1"/>
  <c r="P109" i="4"/>
  <c r="R109" i="4" s="1"/>
  <c r="X109" i="4" s="1"/>
  <c r="P108" i="4"/>
  <c r="R108" i="4" s="1"/>
  <c r="X108" i="4" s="1"/>
  <c r="P107" i="4"/>
  <c r="R107" i="4" s="1"/>
  <c r="X107" i="4" s="1"/>
  <c r="P106" i="4"/>
  <c r="R106" i="4" s="1"/>
  <c r="X106" i="4" s="1"/>
  <c r="P105" i="4"/>
  <c r="R105" i="4" s="1"/>
  <c r="X105" i="4" s="1"/>
  <c r="P104" i="4"/>
  <c r="R104" i="4" s="1"/>
  <c r="X104" i="4" s="1"/>
  <c r="P103" i="4"/>
  <c r="R103" i="4" s="1"/>
  <c r="X103" i="4" s="1"/>
  <c r="P102" i="4"/>
  <c r="R102" i="4" s="1"/>
  <c r="X102" i="4" s="1"/>
  <c r="P101" i="4"/>
  <c r="R101" i="4" s="1"/>
  <c r="X101" i="4" s="1"/>
  <c r="P100" i="4"/>
  <c r="R100" i="4" s="1"/>
  <c r="X100" i="4" s="1"/>
  <c r="P99" i="4"/>
  <c r="R99" i="4" s="1"/>
  <c r="X99" i="4" s="1"/>
  <c r="P98" i="4"/>
  <c r="R98" i="4" s="1"/>
  <c r="X98" i="4" s="1"/>
  <c r="P97" i="4"/>
  <c r="R97" i="4" s="1"/>
  <c r="X97" i="4" s="1"/>
  <c r="P96" i="4"/>
  <c r="R96" i="4" s="1"/>
  <c r="X96" i="4" s="1"/>
  <c r="P95" i="4"/>
  <c r="R95" i="4" s="1"/>
  <c r="X95" i="4" s="1"/>
  <c r="P94" i="4"/>
  <c r="R94" i="4" s="1"/>
  <c r="X94" i="4" s="1"/>
  <c r="P93" i="4"/>
  <c r="R93" i="4" s="1"/>
  <c r="X93" i="4" s="1"/>
  <c r="P92" i="4"/>
  <c r="R92" i="4" s="1"/>
  <c r="X92" i="4" s="1"/>
  <c r="P91" i="4"/>
  <c r="R91" i="4" s="1"/>
  <c r="X91" i="4" s="1"/>
  <c r="P90" i="4"/>
  <c r="R90" i="4" s="1"/>
  <c r="X90" i="4" s="1"/>
  <c r="P89" i="4"/>
  <c r="R89" i="4" s="1"/>
  <c r="X89" i="4" s="1"/>
  <c r="P88" i="4"/>
  <c r="R88" i="4" s="1"/>
  <c r="X88" i="4" s="1"/>
  <c r="P87" i="4"/>
  <c r="R87" i="4" s="1"/>
  <c r="X87" i="4" s="1"/>
  <c r="P86" i="4"/>
  <c r="R86" i="4" s="1"/>
  <c r="X86" i="4" s="1"/>
  <c r="P84" i="4"/>
  <c r="R84" i="4" s="1"/>
  <c r="X84" i="4" s="1"/>
  <c r="P83" i="4"/>
  <c r="R83" i="4" s="1"/>
  <c r="X83" i="4" s="1"/>
  <c r="P82" i="4"/>
  <c r="R82" i="4" s="1"/>
  <c r="X82" i="4" s="1"/>
  <c r="P81" i="4"/>
  <c r="R81" i="4" s="1"/>
  <c r="X81" i="4" s="1"/>
  <c r="P80" i="4"/>
  <c r="R80" i="4" s="1"/>
  <c r="X80" i="4" s="1"/>
  <c r="P79" i="4"/>
  <c r="R79" i="4" s="1"/>
  <c r="X79" i="4" s="1"/>
  <c r="P78" i="4"/>
  <c r="R78" i="4" s="1"/>
  <c r="X78" i="4" s="1"/>
  <c r="P77" i="4"/>
  <c r="R77" i="4" s="1"/>
  <c r="X77" i="4" s="1"/>
  <c r="P76" i="4"/>
  <c r="R76" i="4" s="1"/>
  <c r="X76" i="4" s="1"/>
  <c r="P75" i="4"/>
  <c r="R75" i="4" s="1"/>
  <c r="X75" i="4" s="1"/>
  <c r="P74" i="4"/>
  <c r="R74" i="4" s="1"/>
  <c r="X74" i="4" s="1"/>
  <c r="P73" i="4"/>
  <c r="R73" i="4" s="1"/>
  <c r="X73" i="4" s="1"/>
  <c r="P72" i="4"/>
  <c r="R72" i="4" s="1"/>
  <c r="X72" i="4" s="1"/>
  <c r="P71" i="4"/>
  <c r="R71" i="4" s="1"/>
  <c r="X71" i="4" s="1"/>
  <c r="P69" i="4"/>
  <c r="R69" i="4" s="1"/>
  <c r="X69" i="4" s="1"/>
  <c r="P68" i="4"/>
  <c r="R68" i="4" s="1"/>
  <c r="X68" i="4" s="1"/>
  <c r="P67" i="4"/>
  <c r="R67" i="4" s="1"/>
  <c r="X67" i="4" s="1"/>
  <c r="P66" i="4"/>
  <c r="R66" i="4" s="1"/>
  <c r="X66" i="4" s="1"/>
  <c r="P65" i="4"/>
  <c r="R65" i="4" s="1"/>
  <c r="X65" i="4" s="1"/>
  <c r="P64" i="4"/>
  <c r="R64" i="4" s="1"/>
  <c r="X64" i="4" s="1"/>
  <c r="P63" i="4"/>
  <c r="R63" i="4" s="1"/>
  <c r="X63" i="4" s="1"/>
  <c r="P62" i="4"/>
  <c r="R62" i="4" s="1"/>
  <c r="X62" i="4" s="1"/>
  <c r="P61" i="4"/>
  <c r="R61" i="4" s="1"/>
  <c r="X61" i="4" s="1"/>
  <c r="P60" i="4"/>
  <c r="R60" i="4" s="1"/>
  <c r="X60" i="4" s="1"/>
  <c r="P59" i="4"/>
  <c r="R59" i="4" s="1"/>
  <c r="X59" i="4" s="1"/>
  <c r="P58" i="4"/>
  <c r="R58" i="4" s="1"/>
  <c r="X58" i="4" s="1"/>
  <c r="P57" i="4"/>
  <c r="R57" i="4" s="1"/>
  <c r="X57" i="4" s="1"/>
  <c r="P56" i="4"/>
  <c r="R56" i="4" s="1"/>
  <c r="X56" i="4" s="1"/>
  <c r="P55" i="4"/>
  <c r="R55" i="4" s="1"/>
  <c r="X55" i="4" s="1"/>
  <c r="P54" i="4"/>
  <c r="R54" i="4" s="1"/>
  <c r="X54" i="4" s="1"/>
  <c r="P53" i="4"/>
  <c r="R53" i="4" s="1"/>
  <c r="X53" i="4" s="1"/>
  <c r="P52" i="4"/>
  <c r="R52" i="4" s="1"/>
  <c r="X52" i="4" s="1"/>
  <c r="P51" i="4"/>
  <c r="R51" i="4" s="1"/>
  <c r="X51" i="4" s="1"/>
  <c r="P50" i="4"/>
  <c r="R50" i="4" s="1"/>
  <c r="X50" i="4" s="1"/>
  <c r="P48" i="4"/>
  <c r="R48" i="4" s="1"/>
  <c r="X48" i="4" s="1"/>
  <c r="P47" i="4"/>
  <c r="R47" i="4" s="1"/>
  <c r="X47" i="4" s="1"/>
  <c r="P46" i="4"/>
  <c r="R46" i="4" s="1"/>
  <c r="X46" i="4" s="1"/>
  <c r="P45" i="4"/>
  <c r="R45" i="4" s="1"/>
  <c r="X45" i="4" s="1"/>
  <c r="P44" i="4"/>
  <c r="R44" i="4" s="1"/>
  <c r="X44" i="4" s="1"/>
  <c r="P43" i="4"/>
  <c r="R43" i="4" s="1"/>
  <c r="X43" i="4" s="1"/>
  <c r="P42" i="4"/>
  <c r="R42" i="4" s="1"/>
  <c r="X42" i="4" s="1"/>
  <c r="P41" i="4"/>
  <c r="R41" i="4" s="1"/>
  <c r="X41" i="4" s="1"/>
  <c r="P40" i="4"/>
  <c r="R40" i="4" s="1"/>
  <c r="X40" i="4" s="1"/>
  <c r="P39" i="4"/>
  <c r="R39" i="4" s="1"/>
  <c r="X39" i="4" s="1"/>
  <c r="P38" i="4"/>
  <c r="R38" i="4" s="1"/>
  <c r="X38" i="4" s="1"/>
  <c r="P37" i="4"/>
  <c r="R37" i="4" s="1"/>
  <c r="X37" i="4" s="1"/>
  <c r="P36" i="4"/>
  <c r="R36" i="4" s="1"/>
  <c r="X36" i="4" s="1"/>
  <c r="P35" i="4"/>
  <c r="R35" i="4" s="1"/>
  <c r="X35" i="4" s="1"/>
  <c r="P34" i="4"/>
  <c r="R34" i="4" s="1"/>
  <c r="X34" i="4" s="1"/>
  <c r="P33" i="4"/>
  <c r="R33" i="4" s="1"/>
  <c r="X33" i="4" s="1"/>
  <c r="P32" i="4"/>
  <c r="R32" i="4" s="1"/>
  <c r="X32" i="4" s="1"/>
  <c r="P30" i="4"/>
  <c r="R30" i="4" s="1"/>
  <c r="X30" i="4" s="1"/>
  <c r="P29" i="4"/>
  <c r="R29" i="4" s="1"/>
  <c r="X29" i="4" s="1"/>
  <c r="P28" i="4"/>
  <c r="R28" i="4" s="1"/>
  <c r="X28" i="4" s="1"/>
  <c r="P27" i="4"/>
  <c r="R27" i="4" s="1"/>
  <c r="X27" i="4" s="1"/>
  <c r="P26" i="4"/>
  <c r="R26" i="4" s="1"/>
  <c r="X26" i="4" s="1"/>
  <c r="P25" i="4"/>
  <c r="R25" i="4" s="1"/>
  <c r="X25" i="4" s="1"/>
  <c r="P24" i="4"/>
  <c r="R24" i="4" s="1"/>
  <c r="X24" i="4" s="1"/>
  <c r="P23" i="4"/>
  <c r="R23" i="4" s="1"/>
  <c r="X23" i="4" s="1"/>
  <c r="P22" i="4"/>
  <c r="R22" i="4" s="1"/>
  <c r="X22" i="4" s="1"/>
  <c r="P21" i="4"/>
  <c r="R21" i="4" s="1"/>
  <c r="X21" i="4" s="1"/>
  <c r="P20" i="4"/>
  <c r="R20" i="4" s="1"/>
  <c r="X20" i="4" s="1"/>
  <c r="P19" i="4"/>
  <c r="R19" i="4" s="1"/>
  <c r="X19" i="4" s="1"/>
  <c r="P17" i="4"/>
  <c r="R17" i="4" s="1"/>
  <c r="X17" i="4" s="1"/>
  <c r="P16" i="4"/>
  <c r="R16" i="4" s="1"/>
  <c r="X16" i="4" s="1"/>
  <c r="P15" i="4"/>
  <c r="R15" i="4" s="1"/>
  <c r="X15" i="4" s="1"/>
  <c r="P14" i="4"/>
  <c r="R14" i="4" s="1"/>
  <c r="X14" i="4" s="1"/>
  <c r="P13" i="4"/>
  <c r="R13" i="4" s="1"/>
  <c r="X13" i="4" s="1"/>
  <c r="P12" i="4"/>
  <c r="R12" i="4" s="1"/>
  <c r="X12" i="4" s="1"/>
  <c r="P11" i="4"/>
  <c r="R11" i="4" s="1"/>
  <c r="X11" i="4" s="1"/>
  <c r="P10" i="4"/>
  <c r="R10" i="4" s="1"/>
  <c r="X10" i="4" s="1"/>
  <c r="P9" i="4"/>
  <c r="R9" i="4" s="1"/>
  <c r="X9" i="4" s="1"/>
  <c r="P127" i="4" l="1"/>
  <c r="AP127" i="4"/>
  <c r="AJ127" i="4"/>
  <c r="M126" i="4"/>
  <c r="M125" i="4"/>
  <c r="M124" i="4"/>
  <c r="M123" i="4"/>
  <c r="M122" i="4"/>
  <c r="M121" i="4"/>
  <c r="M120" i="4"/>
  <c r="M119" i="4"/>
  <c r="M118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O126" i="4"/>
  <c r="W126" i="4" s="1"/>
  <c r="O125" i="4"/>
  <c r="W125" i="4" s="1"/>
  <c r="O124" i="4"/>
  <c r="W124" i="4" s="1"/>
  <c r="O123" i="4"/>
  <c r="W123" i="4" s="1"/>
  <c r="O122" i="4"/>
  <c r="W122" i="4" s="1"/>
  <c r="O121" i="4"/>
  <c r="W121" i="4" s="1"/>
  <c r="O120" i="4"/>
  <c r="W120" i="4" s="1"/>
  <c r="O119" i="4"/>
  <c r="W119" i="4" s="1"/>
  <c r="O118" i="4"/>
  <c r="W118" i="4" s="1"/>
  <c r="O114" i="4"/>
  <c r="W114" i="4" s="1"/>
  <c r="O113" i="4"/>
  <c r="W113" i="4" s="1"/>
  <c r="O112" i="4"/>
  <c r="W112" i="4" s="1"/>
  <c r="O111" i="4"/>
  <c r="W111" i="4" s="1"/>
  <c r="O110" i="4"/>
  <c r="W110" i="4" s="1"/>
  <c r="O109" i="4"/>
  <c r="W109" i="4" s="1"/>
  <c r="O108" i="4"/>
  <c r="W108" i="4" s="1"/>
  <c r="O107" i="4"/>
  <c r="W107" i="4" s="1"/>
  <c r="O106" i="4"/>
  <c r="W106" i="4" s="1"/>
  <c r="O105" i="4"/>
  <c r="W105" i="4" s="1"/>
  <c r="O104" i="4"/>
  <c r="W104" i="4" s="1"/>
  <c r="O103" i="4"/>
  <c r="W103" i="4" s="1"/>
  <c r="O102" i="4"/>
  <c r="W102" i="4" s="1"/>
  <c r="O101" i="4"/>
  <c r="W101" i="4" s="1"/>
  <c r="O100" i="4"/>
  <c r="W100" i="4" s="1"/>
  <c r="O99" i="4"/>
  <c r="W99" i="4" s="1"/>
  <c r="O98" i="4"/>
  <c r="W98" i="4" s="1"/>
  <c r="O97" i="4"/>
  <c r="W97" i="4" s="1"/>
  <c r="O96" i="4"/>
  <c r="W96" i="4" s="1"/>
  <c r="O95" i="4"/>
  <c r="W95" i="4" s="1"/>
  <c r="O94" i="4"/>
  <c r="W94" i="4" s="1"/>
  <c r="O93" i="4"/>
  <c r="W93" i="4" s="1"/>
  <c r="O92" i="4"/>
  <c r="W92" i="4" s="1"/>
  <c r="O91" i="4"/>
  <c r="W91" i="4" s="1"/>
  <c r="O90" i="4"/>
  <c r="W90" i="4" s="1"/>
  <c r="O89" i="4"/>
  <c r="W89" i="4" s="1"/>
  <c r="O88" i="4"/>
  <c r="W88" i="4" s="1"/>
  <c r="O87" i="4"/>
  <c r="W87" i="4" s="1"/>
  <c r="O86" i="4"/>
  <c r="W86" i="4" s="1"/>
  <c r="O84" i="4"/>
  <c r="W84" i="4" s="1"/>
  <c r="O83" i="4"/>
  <c r="W83" i="4" s="1"/>
  <c r="O82" i="4"/>
  <c r="W82" i="4" s="1"/>
  <c r="O81" i="4"/>
  <c r="W81" i="4" s="1"/>
  <c r="O80" i="4"/>
  <c r="W80" i="4" s="1"/>
  <c r="O79" i="4"/>
  <c r="W79" i="4" s="1"/>
  <c r="O78" i="4"/>
  <c r="W78" i="4" s="1"/>
  <c r="O77" i="4"/>
  <c r="W77" i="4" s="1"/>
  <c r="O76" i="4"/>
  <c r="W76" i="4" s="1"/>
  <c r="O75" i="4"/>
  <c r="W75" i="4" s="1"/>
  <c r="O74" i="4"/>
  <c r="W74" i="4" s="1"/>
  <c r="O73" i="4"/>
  <c r="W73" i="4" s="1"/>
  <c r="O72" i="4"/>
  <c r="W72" i="4" s="1"/>
  <c r="O71" i="4"/>
  <c r="W71" i="4" s="1"/>
  <c r="M69" i="4"/>
  <c r="O69" i="4" s="1"/>
  <c r="W69" i="4" s="1"/>
  <c r="M68" i="4"/>
  <c r="O68" i="4" s="1"/>
  <c r="W68" i="4" s="1"/>
  <c r="M67" i="4"/>
  <c r="O67" i="4" s="1"/>
  <c r="W67" i="4" s="1"/>
  <c r="M66" i="4"/>
  <c r="O66" i="4" s="1"/>
  <c r="W66" i="4" s="1"/>
  <c r="M65" i="4"/>
  <c r="O65" i="4" s="1"/>
  <c r="W65" i="4" s="1"/>
  <c r="M64" i="4"/>
  <c r="O64" i="4" s="1"/>
  <c r="W64" i="4" s="1"/>
  <c r="M63" i="4"/>
  <c r="O63" i="4" s="1"/>
  <c r="W63" i="4" s="1"/>
  <c r="M62" i="4"/>
  <c r="O62" i="4" s="1"/>
  <c r="W62" i="4" s="1"/>
  <c r="M61" i="4"/>
  <c r="O61" i="4" s="1"/>
  <c r="W61" i="4" s="1"/>
  <c r="M60" i="4"/>
  <c r="O60" i="4" s="1"/>
  <c r="W60" i="4" s="1"/>
  <c r="M59" i="4"/>
  <c r="O59" i="4" s="1"/>
  <c r="W59" i="4" s="1"/>
  <c r="M58" i="4"/>
  <c r="O58" i="4" s="1"/>
  <c r="W58" i="4" s="1"/>
  <c r="M57" i="4"/>
  <c r="O57" i="4" s="1"/>
  <c r="W57" i="4" s="1"/>
  <c r="M55" i="4"/>
  <c r="O55" i="4" s="1"/>
  <c r="W55" i="4" s="1"/>
  <c r="M54" i="4"/>
  <c r="O54" i="4" s="1"/>
  <c r="W54" i="4" s="1"/>
  <c r="M53" i="4"/>
  <c r="O53" i="4" s="1"/>
  <c r="W53" i="4" s="1"/>
  <c r="M52" i="4"/>
  <c r="O52" i="4" s="1"/>
  <c r="W52" i="4" s="1"/>
  <c r="M51" i="4"/>
  <c r="O51" i="4" s="1"/>
  <c r="W51" i="4" s="1"/>
  <c r="M50" i="4"/>
  <c r="O50" i="4" s="1"/>
  <c r="W50" i="4" s="1"/>
  <c r="M48" i="4"/>
  <c r="O48" i="4" s="1"/>
  <c r="W48" i="4" s="1"/>
  <c r="M47" i="4"/>
  <c r="O47" i="4" s="1"/>
  <c r="W47" i="4" s="1"/>
  <c r="M46" i="4"/>
  <c r="O46" i="4" s="1"/>
  <c r="W46" i="4" s="1"/>
  <c r="M45" i="4"/>
  <c r="O45" i="4" s="1"/>
  <c r="W45" i="4" s="1"/>
  <c r="M44" i="4"/>
  <c r="O44" i="4" s="1"/>
  <c r="W44" i="4" s="1"/>
  <c r="M43" i="4"/>
  <c r="O43" i="4" s="1"/>
  <c r="W43" i="4" s="1"/>
  <c r="M42" i="4"/>
  <c r="O42" i="4" s="1"/>
  <c r="W42" i="4" s="1"/>
  <c r="M41" i="4"/>
  <c r="O41" i="4" s="1"/>
  <c r="W41" i="4" s="1"/>
  <c r="M40" i="4"/>
  <c r="O40" i="4" s="1"/>
  <c r="W40" i="4" s="1"/>
  <c r="M39" i="4"/>
  <c r="O39" i="4" s="1"/>
  <c r="W39" i="4" s="1"/>
  <c r="M38" i="4"/>
  <c r="O38" i="4" s="1"/>
  <c r="W38" i="4" s="1"/>
  <c r="M37" i="4"/>
  <c r="O37" i="4" s="1"/>
  <c r="W37" i="4" s="1"/>
  <c r="M35" i="4"/>
  <c r="O35" i="4" s="1"/>
  <c r="W35" i="4" s="1"/>
  <c r="M34" i="4"/>
  <c r="O34" i="4" s="1"/>
  <c r="W34" i="4" s="1"/>
  <c r="M33" i="4"/>
  <c r="O33" i="4" s="1"/>
  <c r="W33" i="4" s="1"/>
  <c r="M32" i="4"/>
  <c r="O32" i="4" s="1"/>
  <c r="W32" i="4" s="1"/>
  <c r="M30" i="4"/>
  <c r="O30" i="4" s="1"/>
  <c r="W30" i="4" s="1"/>
  <c r="M29" i="4"/>
  <c r="O29" i="4" s="1"/>
  <c r="W29" i="4" s="1"/>
  <c r="M28" i="4"/>
  <c r="O28" i="4" s="1"/>
  <c r="W28" i="4" s="1"/>
  <c r="M27" i="4"/>
  <c r="O27" i="4" s="1"/>
  <c r="W27" i="4" s="1"/>
  <c r="M26" i="4"/>
  <c r="O26" i="4" s="1"/>
  <c r="W26" i="4" s="1"/>
  <c r="M25" i="4"/>
  <c r="O25" i="4" s="1"/>
  <c r="W25" i="4" s="1"/>
  <c r="M24" i="4"/>
  <c r="O24" i="4" s="1"/>
  <c r="W24" i="4" s="1"/>
  <c r="M23" i="4"/>
  <c r="O23" i="4" s="1"/>
  <c r="W23" i="4" s="1"/>
  <c r="M22" i="4"/>
  <c r="O22" i="4" s="1"/>
  <c r="W22" i="4" s="1"/>
  <c r="M21" i="4"/>
  <c r="O21" i="4" s="1"/>
  <c r="W21" i="4" s="1"/>
  <c r="M20" i="4"/>
  <c r="O20" i="4" s="1"/>
  <c r="W20" i="4" s="1"/>
  <c r="M19" i="4"/>
  <c r="O19" i="4" s="1"/>
  <c r="W19" i="4" s="1"/>
  <c r="M17" i="4"/>
  <c r="O17" i="4" s="1"/>
  <c r="W17" i="4" s="1"/>
  <c r="M16" i="4"/>
  <c r="O16" i="4" s="1"/>
  <c r="W16" i="4" s="1"/>
  <c r="M15" i="4"/>
  <c r="O15" i="4" s="1"/>
  <c r="W15" i="4" s="1"/>
  <c r="M14" i="4"/>
  <c r="O14" i="4" s="1"/>
  <c r="W14" i="4" s="1"/>
  <c r="M13" i="4"/>
  <c r="O13" i="4" s="1"/>
  <c r="W13" i="4" s="1"/>
  <c r="M12" i="4"/>
  <c r="O12" i="4" s="1"/>
  <c r="W12" i="4" s="1"/>
  <c r="M11" i="4"/>
  <c r="O11" i="4" s="1"/>
  <c r="W11" i="4" s="1"/>
  <c r="M10" i="4"/>
  <c r="O10" i="4" s="1"/>
  <c r="W10" i="4" s="1"/>
  <c r="M9" i="4"/>
  <c r="M7" i="4" s="1"/>
  <c r="M117" i="4"/>
  <c r="O117" i="4" s="1"/>
  <c r="W117" i="4" s="1"/>
  <c r="M70" i="4"/>
  <c r="O70" i="4" s="1"/>
  <c r="W70" i="4" s="1"/>
  <c r="M49" i="4"/>
  <c r="O49" i="4" s="1"/>
  <c r="W49" i="4" s="1"/>
  <c r="M31" i="4"/>
  <c r="O31" i="4" s="1"/>
  <c r="W31" i="4" s="1"/>
  <c r="M18" i="4"/>
  <c r="O18" i="4" s="1"/>
  <c r="W18" i="4" s="1"/>
  <c r="M8" i="4"/>
  <c r="O8" i="4" s="1"/>
  <c r="W8" i="4" s="1"/>
  <c r="AR126" i="4"/>
  <c r="AV126" i="4" s="1"/>
  <c r="AR125" i="4"/>
  <c r="AR115" i="4"/>
  <c r="AV115" i="4" s="1"/>
  <c r="AR82" i="4"/>
  <c r="AV82" i="4" s="1"/>
  <c r="AR45" i="4"/>
  <c r="AV45" i="4" s="1"/>
  <c r="AR44" i="4"/>
  <c r="AV44" i="4" s="1"/>
  <c r="AR43" i="4"/>
  <c r="AR42" i="4"/>
  <c r="AR37" i="4"/>
  <c r="AV37" i="4" s="1"/>
  <c r="AP7" i="4"/>
  <c r="AO126" i="4"/>
  <c r="AU126" i="4" s="1"/>
  <c r="AO125" i="4"/>
  <c r="AO123" i="4"/>
  <c r="AO122" i="4"/>
  <c r="AO121" i="4"/>
  <c r="AO120" i="4"/>
  <c r="AO119" i="4"/>
  <c r="AO118" i="4"/>
  <c r="AO115" i="4"/>
  <c r="AU115" i="4" s="1"/>
  <c r="AO114" i="4"/>
  <c r="AO113" i="4"/>
  <c r="AO112" i="4"/>
  <c r="AO111" i="4"/>
  <c r="AO110" i="4"/>
  <c r="AO109" i="4"/>
  <c r="AO108" i="4"/>
  <c r="AO107" i="4"/>
  <c r="AO106" i="4"/>
  <c r="AO105" i="4"/>
  <c r="AO104" i="4"/>
  <c r="AO103" i="4"/>
  <c r="AO102" i="4"/>
  <c r="AO101" i="4"/>
  <c r="AO100" i="4"/>
  <c r="AO99" i="4"/>
  <c r="AO98" i="4"/>
  <c r="AO97" i="4"/>
  <c r="AO96" i="4"/>
  <c r="AO95" i="4"/>
  <c r="AO94" i="4"/>
  <c r="AO93" i="4"/>
  <c r="AO92" i="4"/>
  <c r="AO91" i="4"/>
  <c r="AO90" i="4"/>
  <c r="AO89" i="4"/>
  <c r="AO88" i="4"/>
  <c r="AO86" i="4"/>
  <c r="AO84" i="4"/>
  <c r="AO83" i="4"/>
  <c r="AO82" i="4"/>
  <c r="AU82" i="4" s="1"/>
  <c r="AO80" i="4"/>
  <c r="AO79" i="4"/>
  <c r="AO78" i="4"/>
  <c r="AO77" i="4"/>
  <c r="AO76" i="4"/>
  <c r="AO75" i="4"/>
  <c r="AO74" i="4"/>
  <c r="AO73" i="4"/>
  <c r="AO72" i="4"/>
  <c r="AO71" i="4"/>
  <c r="AO68" i="4"/>
  <c r="AO67" i="4"/>
  <c r="AO66" i="4"/>
  <c r="AO65" i="4"/>
  <c r="AO64" i="4"/>
  <c r="AO58" i="4"/>
  <c r="AO57" i="4"/>
  <c r="AO56" i="4"/>
  <c r="AO55" i="4"/>
  <c r="AO54" i="4"/>
  <c r="AO53" i="4"/>
  <c r="AO52" i="4"/>
  <c r="AO51" i="4"/>
  <c r="AO50" i="4"/>
  <c r="AO48" i="4"/>
  <c r="AO47" i="4"/>
  <c r="AO46" i="4"/>
  <c r="AO45" i="4"/>
  <c r="AU45" i="4" s="1"/>
  <c r="AO44" i="4"/>
  <c r="AU44" i="4" s="1"/>
  <c r="AO43" i="4"/>
  <c r="AO42" i="4"/>
  <c r="AO37" i="4"/>
  <c r="AU37" i="4" s="1"/>
  <c r="AO36" i="4"/>
  <c r="AO35" i="4"/>
  <c r="AO34" i="4"/>
  <c r="AO33" i="4"/>
  <c r="AO32" i="4"/>
  <c r="AO29" i="4"/>
  <c r="AO27" i="4"/>
  <c r="AO16" i="4"/>
  <c r="AO15" i="4"/>
  <c r="AO14" i="4"/>
  <c r="AO13" i="4"/>
  <c r="AO12" i="4"/>
  <c r="AO11" i="4"/>
  <c r="AO10" i="4"/>
  <c r="AM7" i="4"/>
  <c r="AR68" i="4"/>
  <c r="AV68" i="4" s="1"/>
  <c r="AU68" i="4"/>
  <c r="AC68" i="4"/>
  <c r="J68" i="4"/>
  <c r="G68" i="4"/>
  <c r="D68" i="4"/>
  <c r="O9" i="4" l="1"/>
  <c r="W9" i="4" s="1"/>
  <c r="M127" i="4"/>
  <c r="P117" i="4"/>
  <c r="R117" i="4" s="1"/>
  <c r="X117" i="4" s="1"/>
  <c r="P85" i="4"/>
  <c r="R85" i="4" s="1"/>
  <c r="X85" i="4" s="1"/>
  <c r="M85" i="4"/>
  <c r="O85" i="4" s="1"/>
  <c r="W85" i="4" s="1"/>
  <c r="P70" i="4"/>
  <c r="R70" i="4" s="1"/>
  <c r="X70" i="4" s="1"/>
  <c r="P49" i="4"/>
  <c r="R49" i="4" s="1"/>
  <c r="X49" i="4" s="1"/>
  <c r="P31" i="4"/>
  <c r="R31" i="4" s="1"/>
  <c r="X31" i="4" s="1"/>
  <c r="P18" i="4"/>
  <c r="R18" i="4" s="1"/>
  <c r="X18" i="4" s="1"/>
  <c r="P8" i="4"/>
  <c r="R8" i="4" s="1"/>
  <c r="X8" i="4" s="1"/>
  <c r="P7" i="4"/>
  <c r="R7" i="4" s="1"/>
  <c r="X7" i="4" s="1"/>
  <c r="O7" i="4"/>
  <c r="W7" i="4" s="1"/>
  <c r="AD120" i="1"/>
  <c r="AB119" i="1"/>
  <c r="Z119" i="1"/>
  <c r="X119" i="1"/>
  <c r="W119" i="1"/>
  <c r="AL120" i="1" l="1"/>
  <c r="AJ119" i="1"/>
  <c r="AH119" i="1"/>
  <c r="AF119" i="1"/>
  <c r="AE119" i="1"/>
  <c r="A119" i="1"/>
  <c r="J28" i="1" l="1"/>
  <c r="BD120" i="1"/>
  <c r="AC86" i="4" l="1"/>
  <c r="AC80" i="4"/>
  <c r="AC79" i="4"/>
  <c r="AC78" i="4"/>
  <c r="AC75" i="4"/>
  <c r="AC74" i="4"/>
  <c r="AC72" i="4"/>
  <c r="AC71" i="4"/>
  <c r="AC70" i="4" s="1"/>
  <c r="AC67" i="4"/>
  <c r="AC66" i="4"/>
  <c r="AC65" i="4"/>
  <c r="AC59" i="4"/>
  <c r="AC58" i="4"/>
  <c r="AC55" i="4"/>
  <c r="AC54" i="4"/>
  <c r="AC52" i="4"/>
  <c r="AC50" i="4"/>
  <c r="AC47" i="4"/>
  <c r="AC44" i="4"/>
  <c r="AC42" i="4"/>
  <c r="AC38" i="4"/>
  <c r="AC36" i="4"/>
  <c r="AC35" i="4"/>
  <c r="AC34" i="4"/>
  <c r="AC32" i="4"/>
  <c r="AS119" i="1"/>
  <c r="AX120" i="1"/>
  <c r="Z85" i="4"/>
  <c r="Z70" i="4"/>
  <c r="Z50" i="4"/>
  <c r="Z31" i="4"/>
  <c r="AC117" i="4"/>
  <c r="Z117" i="4"/>
  <c r="AC85" i="4"/>
  <c r="AC49" i="4"/>
  <c r="AC8" i="4"/>
  <c r="AM119" i="1"/>
  <c r="AC18" i="4"/>
  <c r="Z18" i="4"/>
  <c r="AC7" i="4" l="1"/>
  <c r="AC31" i="4"/>
  <c r="Z49" i="4"/>
  <c r="Z7" i="4"/>
  <c r="Z127" i="4"/>
  <c r="Z130" i="4" s="1"/>
  <c r="AB50" i="4" s="1"/>
  <c r="AG50" i="4" s="1"/>
  <c r="AC127" i="4"/>
  <c r="AC130" i="4" s="1"/>
  <c r="Z8" i="4"/>
  <c r="AB86" i="4" l="1"/>
  <c r="AG86" i="4" s="1"/>
  <c r="AB8" i="4"/>
  <c r="AG8" i="4" s="1"/>
  <c r="AE69" i="4"/>
  <c r="AH69" i="4" s="1"/>
  <c r="AE116" i="4"/>
  <c r="AH116" i="4" s="1"/>
  <c r="AB69" i="4"/>
  <c r="AG69" i="4" s="1"/>
  <c r="AB116" i="4"/>
  <c r="AG116" i="4" s="1"/>
  <c r="AI116" i="4" s="1"/>
  <c r="AF116" i="4" s="1"/>
  <c r="AZ116" i="4" s="1"/>
  <c r="AI69" i="4"/>
  <c r="AF69" i="4" s="1"/>
  <c r="AZ69" i="4" s="1"/>
  <c r="AB7" i="4"/>
  <c r="AG7" i="4" s="1"/>
  <c r="AE118" i="4"/>
  <c r="AH118" i="4" s="1"/>
  <c r="AE122" i="4"/>
  <c r="AH122" i="4" s="1"/>
  <c r="AE120" i="4"/>
  <c r="AH120" i="4" s="1"/>
  <c r="AE119" i="4"/>
  <c r="AH119" i="4" s="1"/>
  <c r="AE121" i="4"/>
  <c r="AH121" i="4" s="1"/>
  <c r="AE88" i="4"/>
  <c r="AH88" i="4" s="1"/>
  <c r="AE100" i="4"/>
  <c r="AH100" i="4" s="1"/>
  <c r="AE108" i="4"/>
  <c r="AH108" i="4" s="1"/>
  <c r="AE91" i="4"/>
  <c r="AH91" i="4" s="1"/>
  <c r="AE105" i="4"/>
  <c r="AH105" i="4" s="1"/>
  <c r="AE90" i="4"/>
  <c r="AH90" i="4" s="1"/>
  <c r="AE102" i="4"/>
  <c r="AH102" i="4" s="1"/>
  <c r="AE114" i="4"/>
  <c r="AH114" i="4" s="1"/>
  <c r="AE89" i="4"/>
  <c r="AH89" i="4" s="1"/>
  <c r="AE97" i="4"/>
  <c r="AH97" i="4" s="1"/>
  <c r="AE103" i="4"/>
  <c r="AH103" i="4" s="1"/>
  <c r="AE107" i="4"/>
  <c r="AH107" i="4" s="1"/>
  <c r="AE87" i="4"/>
  <c r="AH87" i="4" s="1"/>
  <c r="AE101" i="4"/>
  <c r="AH101" i="4" s="1"/>
  <c r="AE109" i="4"/>
  <c r="AH109" i="4" s="1"/>
  <c r="AE73" i="4"/>
  <c r="AH73" i="4" s="1"/>
  <c r="AE83" i="4"/>
  <c r="AH83" i="4" s="1"/>
  <c r="AE77" i="4"/>
  <c r="AH77" i="4" s="1"/>
  <c r="AE84" i="4"/>
  <c r="AH84" i="4" s="1"/>
  <c r="AE81" i="4"/>
  <c r="AH81" i="4" s="1"/>
  <c r="AE82" i="4"/>
  <c r="AH82" i="4" s="1"/>
  <c r="AE76" i="4"/>
  <c r="AH76" i="4" s="1"/>
  <c r="AE74" i="4"/>
  <c r="AH74" i="4" s="1"/>
  <c r="AE53" i="4"/>
  <c r="AH53" i="4" s="1"/>
  <c r="AE61" i="4"/>
  <c r="AH61" i="4" s="1"/>
  <c r="AE56" i="4"/>
  <c r="AH56" i="4" s="1"/>
  <c r="AE62" i="4"/>
  <c r="AH62" i="4" s="1"/>
  <c r="AE57" i="4"/>
  <c r="AH57" i="4" s="1"/>
  <c r="AE51" i="4"/>
  <c r="AH51" i="4" s="1"/>
  <c r="AE60" i="4"/>
  <c r="AH60" i="4" s="1"/>
  <c r="AE64" i="4"/>
  <c r="AH64" i="4" s="1"/>
  <c r="AE52" i="4"/>
  <c r="AH52" i="4" s="1"/>
  <c r="AE33" i="4"/>
  <c r="AH33" i="4" s="1"/>
  <c r="AE41" i="4"/>
  <c r="AH41" i="4" s="1"/>
  <c r="AE48" i="4"/>
  <c r="AH48" i="4" s="1"/>
  <c r="AE40" i="4"/>
  <c r="AH40" i="4" s="1"/>
  <c r="AE39" i="4"/>
  <c r="AH39" i="4" s="1"/>
  <c r="AE45" i="4"/>
  <c r="AH45" i="4" s="1"/>
  <c r="AE37" i="4"/>
  <c r="AH37" i="4" s="1"/>
  <c r="AE43" i="4"/>
  <c r="AH43" i="4" s="1"/>
  <c r="AE46" i="4"/>
  <c r="AH46" i="4" s="1"/>
  <c r="AE19" i="4"/>
  <c r="AH19" i="4" s="1"/>
  <c r="AE23" i="4"/>
  <c r="AH23" i="4" s="1"/>
  <c r="AE29" i="4"/>
  <c r="AH29" i="4" s="1"/>
  <c r="AE28" i="4"/>
  <c r="AH28" i="4" s="1"/>
  <c r="AE21" i="4"/>
  <c r="AH21" i="4" s="1"/>
  <c r="AE25" i="4"/>
  <c r="AH25" i="4" s="1"/>
  <c r="AE20" i="4"/>
  <c r="AH20" i="4" s="1"/>
  <c r="AE30" i="4"/>
  <c r="AH30" i="4" s="1"/>
  <c r="AE11" i="4"/>
  <c r="AH11" i="4" s="1"/>
  <c r="AE10" i="4"/>
  <c r="AH10" i="4" s="1"/>
  <c r="AE15" i="4"/>
  <c r="AH15" i="4" s="1"/>
  <c r="AB120" i="4"/>
  <c r="AG120" i="4" s="1"/>
  <c r="AI120" i="4" s="1"/>
  <c r="AF120" i="4" s="1"/>
  <c r="AZ120" i="4" s="1"/>
  <c r="AB119" i="4"/>
  <c r="AG119" i="4" s="1"/>
  <c r="AI119" i="4" s="1"/>
  <c r="AF119" i="4" s="1"/>
  <c r="AZ119" i="4" s="1"/>
  <c r="AB118" i="4"/>
  <c r="AG118" i="4" s="1"/>
  <c r="AI118" i="4" s="1"/>
  <c r="AF118" i="4" s="1"/>
  <c r="AZ118" i="4" s="1"/>
  <c r="AB122" i="4"/>
  <c r="AG122" i="4" s="1"/>
  <c r="AI122" i="4" s="1"/>
  <c r="AF122" i="4" s="1"/>
  <c r="AZ122" i="4" s="1"/>
  <c r="AB121" i="4"/>
  <c r="AG121" i="4" s="1"/>
  <c r="AI121" i="4" s="1"/>
  <c r="AF121" i="4" s="1"/>
  <c r="AZ121" i="4" s="1"/>
  <c r="AB123" i="4"/>
  <c r="AG123" i="4" s="1"/>
  <c r="AB124" i="4"/>
  <c r="AG124" i="4" s="1"/>
  <c r="AB117" i="4"/>
  <c r="AG117" i="4" s="1"/>
  <c r="AB91" i="4"/>
  <c r="AG91" i="4" s="1"/>
  <c r="AI91" i="4" s="1"/>
  <c r="AF91" i="4" s="1"/>
  <c r="AZ91" i="4" s="1"/>
  <c r="AB88" i="4"/>
  <c r="AG88" i="4" s="1"/>
  <c r="AI88" i="4" s="1"/>
  <c r="AF88" i="4" s="1"/>
  <c r="AZ88" i="4" s="1"/>
  <c r="AB100" i="4"/>
  <c r="AG100" i="4" s="1"/>
  <c r="AI100" i="4" s="1"/>
  <c r="AF100" i="4" s="1"/>
  <c r="AZ100" i="4" s="1"/>
  <c r="AB108" i="4"/>
  <c r="AG108" i="4" s="1"/>
  <c r="AI108" i="4" s="1"/>
  <c r="AF108" i="4" s="1"/>
  <c r="AZ108" i="4" s="1"/>
  <c r="AB89" i="4"/>
  <c r="AG89" i="4" s="1"/>
  <c r="AI89" i="4" s="1"/>
  <c r="AF89" i="4" s="1"/>
  <c r="AZ89" i="4" s="1"/>
  <c r="AB101" i="4"/>
  <c r="AG101" i="4" s="1"/>
  <c r="AI101" i="4" s="1"/>
  <c r="AF101" i="4" s="1"/>
  <c r="AZ101" i="4" s="1"/>
  <c r="AB107" i="4"/>
  <c r="AG107" i="4" s="1"/>
  <c r="AI107" i="4" s="1"/>
  <c r="AF107" i="4" s="1"/>
  <c r="AZ107" i="4" s="1"/>
  <c r="AB87" i="4"/>
  <c r="AG87" i="4" s="1"/>
  <c r="AI87" i="4" s="1"/>
  <c r="AF87" i="4" s="1"/>
  <c r="AZ87" i="4" s="1"/>
  <c r="AB103" i="4"/>
  <c r="AG103" i="4" s="1"/>
  <c r="AI103" i="4" s="1"/>
  <c r="AF103" i="4" s="1"/>
  <c r="AZ103" i="4" s="1"/>
  <c r="AB90" i="4"/>
  <c r="AG90" i="4" s="1"/>
  <c r="AI90" i="4" s="1"/>
  <c r="AF90" i="4" s="1"/>
  <c r="AZ90" i="4" s="1"/>
  <c r="AB102" i="4"/>
  <c r="AG102" i="4" s="1"/>
  <c r="AI102" i="4" s="1"/>
  <c r="AF102" i="4" s="1"/>
  <c r="AZ102" i="4" s="1"/>
  <c r="AB114" i="4"/>
  <c r="AG114" i="4" s="1"/>
  <c r="AI114" i="4" s="1"/>
  <c r="AF114" i="4" s="1"/>
  <c r="AB97" i="4"/>
  <c r="AG97" i="4" s="1"/>
  <c r="AI97" i="4" s="1"/>
  <c r="AF97" i="4" s="1"/>
  <c r="AZ97" i="4" s="1"/>
  <c r="AB105" i="4"/>
  <c r="AG105" i="4" s="1"/>
  <c r="AI105" i="4" s="1"/>
  <c r="AF105" i="4" s="1"/>
  <c r="AZ105" i="4" s="1"/>
  <c r="AB109" i="4"/>
  <c r="AG109" i="4" s="1"/>
  <c r="AI109" i="4" s="1"/>
  <c r="AF109" i="4" s="1"/>
  <c r="AZ109" i="4" s="1"/>
  <c r="AB113" i="4"/>
  <c r="AG113" i="4" s="1"/>
  <c r="AB111" i="4"/>
  <c r="AG111" i="4" s="1"/>
  <c r="AB106" i="4"/>
  <c r="AG106" i="4" s="1"/>
  <c r="AB99" i="4"/>
  <c r="AG99" i="4" s="1"/>
  <c r="AB96" i="4"/>
  <c r="AG96" i="4" s="1"/>
  <c r="AB94" i="4"/>
  <c r="AG94" i="4" s="1"/>
  <c r="AB92" i="4"/>
  <c r="AG92" i="4" s="1"/>
  <c r="AB115" i="4"/>
  <c r="AG115" i="4" s="1"/>
  <c r="AB112" i="4"/>
  <c r="AG112" i="4" s="1"/>
  <c r="AB110" i="4"/>
  <c r="AG110" i="4" s="1"/>
  <c r="AB104" i="4"/>
  <c r="AG104" i="4" s="1"/>
  <c r="AB98" i="4"/>
  <c r="AG98" i="4" s="1"/>
  <c r="AB95" i="4"/>
  <c r="AG95" i="4" s="1"/>
  <c r="AB93" i="4"/>
  <c r="AG93" i="4" s="1"/>
  <c r="AB85" i="4"/>
  <c r="AG85" i="4" s="1"/>
  <c r="AB73" i="4"/>
  <c r="AG73" i="4" s="1"/>
  <c r="AI73" i="4" s="1"/>
  <c r="AF73" i="4" s="1"/>
  <c r="AZ73" i="4" s="1"/>
  <c r="AB81" i="4"/>
  <c r="AG81" i="4" s="1"/>
  <c r="AI81" i="4" s="1"/>
  <c r="AF81" i="4" s="1"/>
  <c r="AZ81" i="4" s="1"/>
  <c r="AB76" i="4"/>
  <c r="AG76" i="4" s="1"/>
  <c r="AI76" i="4" s="1"/>
  <c r="AF76" i="4" s="1"/>
  <c r="AZ76" i="4" s="1"/>
  <c r="AB84" i="4"/>
  <c r="AG84" i="4" s="1"/>
  <c r="AI84" i="4" s="1"/>
  <c r="AF84" i="4" s="1"/>
  <c r="AZ84" i="4" s="1"/>
  <c r="AB74" i="4"/>
  <c r="AG74" i="4" s="1"/>
  <c r="AI74" i="4" s="1"/>
  <c r="AF74" i="4" s="1"/>
  <c r="AZ74" i="4" s="1"/>
  <c r="AB77" i="4"/>
  <c r="AG77" i="4" s="1"/>
  <c r="AI77" i="4" s="1"/>
  <c r="AF77" i="4" s="1"/>
  <c r="AZ77" i="4" s="1"/>
  <c r="AB83" i="4"/>
  <c r="AG83" i="4" s="1"/>
  <c r="AI83" i="4" s="1"/>
  <c r="AF83" i="4" s="1"/>
  <c r="AZ83" i="4" s="1"/>
  <c r="AB82" i="4"/>
  <c r="AG82" i="4" s="1"/>
  <c r="AI82" i="4" s="1"/>
  <c r="AF82" i="4" s="1"/>
  <c r="AZ82" i="4" s="1"/>
  <c r="AB80" i="4"/>
  <c r="AG80" i="4" s="1"/>
  <c r="AB78" i="4"/>
  <c r="AG78" i="4" s="1"/>
  <c r="AB72" i="4"/>
  <c r="AG72" i="4" s="1"/>
  <c r="AB79" i="4"/>
  <c r="AG79" i="4" s="1"/>
  <c r="AB75" i="4"/>
  <c r="AG75" i="4" s="1"/>
  <c r="AB71" i="4"/>
  <c r="AG71" i="4" s="1"/>
  <c r="AB32" i="4"/>
  <c r="AG32" i="4" s="1"/>
  <c r="AB31" i="4"/>
  <c r="AG31" i="4" s="1"/>
  <c r="AB49" i="4"/>
  <c r="AG49" i="4" s="1"/>
  <c r="AB70" i="4"/>
  <c r="AG70" i="4" s="1"/>
  <c r="AB60" i="4"/>
  <c r="AG60" i="4" s="1"/>
  <c r="AI60" i="4" s="1"/>
  <c r="AF60" i="4" s="1"/>
  <c r="AZ60" i="4" s="1"/>
  <c r="AB51" i="4"/>
  <c r="AG51" i="4" s="1"/>
  <c r="AI51" i="4" s="1"/>
  <c r="AF51" i="4" s="1"/>
  <c r="AZ51" i="4" s="1"/>
  <c r="AB57" i="4"/>
  <c r="AG57" i="4" s="1"/>
  <c r="AI57" i="4" s="1"/>
  <c r="AF57" i="4" s="1"/>
  <c r="AZ57" i="4" s="1"/>
  <c r="AB56" i="4"/>
  <c r="AG56" i="4" s="1"/>
  <c r="AI56" i="4" s="1"/>
  <c r="AF56" i="4" s="1"/>
  <c r="AZ56" i="4" s="1"/>
  <c r="AB52" i="4"/>
  <c r="AG52" i="4" s="1"/>
  <c r="AI52" i="4" s="1"/>
  <c r="AF52" i="4" s="1"/>
  <c r="AZ52" i="4" s="1"/>
  <c r="AB64" i="4"/>
  <c r="AG64" i="4" s="1"/>
  <c r="AI64" i="4" s="1"/>
  <c r="AF64" i="4" s="1"/>
  <c r="AZ64" i="4" s="1"/>
  <c r="AB53" i="4"/>
  <c r="AG53" i="4" s="1"/>
  <c r="AI53" i="4" s="1"/>
  <c r="AF53" i="4" s="1"/>
  <c r="AZ53" i="4" s="1"/>
  <c r="AB61" i="4"/>
  <c r="AG61" i="4" s="1"/>
  <c r="AI61" i="4" s="1"/>
  <c r="AF61" i="4" s="1"/>
  <c r="AZ61" i="4" s="1"/>
  <c r="AB62" i="4"/>
  <c r="AG62" i="4" s="1"/>
  <c r="AI62" i="4" s="1"/>
  <c r="AF62" i="4" s="1"/>
  <c r="AZ62" i="4" s="1"/>
  <c r="AB68" i="4"/>
  <c r="AG68" i="4" s="1"/>
  <c r="AB66" i="4"/>
  <c r="AG66" i="4" s="1"/>
  <c r="AB63" i="4"/>
  <c r="AG63" i="4" s="1"/>
  <c r="AB58" i="4"/>
  <c r="AG58" i="4" s="1"/>
  <c r="AB54" i="4"/>
  <c r="AG54" i="4" s="1"/>
  <c r="AB67" i="4"/>
  <c r="AG67" i="4" s="1"/>
  <c r="AB65" i="4"/>
  <c r="AG65" i="4" s="1"/>
  <c r="AB59" i="4"/>
  <c r="AG59" i="4" s="1"/>
  <c r="AB55" i="4"/>
  <c r="AG55" i="4" s="1"/>
  <c r="AB33" i="4"/>
  <c r="AG33" i="4" s="1"/>
  <c r="AI33" i="4" s="1"/>
  <c r="AF33" i="4" s="1"/>
  <c r="AZ33" i="4" s="1"/>
  <c r="AB46" i="4"/>
  <c r="AG46" i="4" s="1"/>
  <c r="AI46" i="4" s="1"/>
  <c r="AF46" i="4" s="1"/>
  <c r="AZ46" i="4" s="1"/>
  <c r="AB37" i="4"/>
  <c r="AG37" i="4" s="1"/>
  <c r="AI37" i="4" s="1"/>
  <c r="AF37" i="4" s="1"/>
  <c r="AZ37" i="4" s="1"/>
  <c r="AB41" i="4"/>
  <c r="AG41" i="4" s="1"/>
  <c r="AI41" i="4" s="1"/>
  <c r="AF41" i="4" s="1"/>
  <c r="AZ41" i="4" s="1"/>
  <c r="AB45" i="4"/>
  <c r="AG45" i="4" s="1"/>
  <c r="AI45" i="4" s="1"/>
  <c r="AF45" i="4" s="1"/>
  <c r="AZ45" i="4" s="1"/>
  <c r="AB40" i="4"/>
  <c r="AG40" i="4" s="1"/>
  <c r="AI40" i="4" s="1"/>
  <c r="AF40" i="4" s="1"/>
  <c r="AZ40" i="4" s="1"/>
  <c r="AB48" i="4"/>
  <c r="AG48" i="4" s="1"/>
  <c r="AI48" i="4" s="1"/>
  <c r="AF48" i="4" s="1"/>
  <c r="AZ48" i="4" s="1"/>
  <c r="AB39" i="4"/>
  <c r="AG39" i="4" s="1"/>
  <c r="AI39" i="4" s="1"/>
  <c r="AF39" i="4" s="1"/>
  <c r="AZ39" i="4" s="1"/>
  <c r="AB43" i="4"/>
  <c r="AG43" i="4" s="1"/>
  <c r="AI43" i="4" s="1"/>
  <c r="AF43" i="4" s="1"/>
  <c r="AZ43" i="4" s="1"/>
  <c r="AB47" i="4"/>
  <c r="AG47" i="4" s="1"/>
  <c r="AB42" i="4"/>
  <c r="AG42" i="4" s="1"/>
  <c r="AB36" i="4"/>
  <c r="AG36" i="4" s="1"/>
  <c r="AB34" i="4"/>
  <c r="AG34" i="4" s="1"/>
  <c r="AB44" i="4"/>
  <c r="AG44" i="4" s="1"/>
  <c r="AB38" i="4"/>
  <c r="AG38" i="4" s="1"/>
  <c r="AB35" i="4"/>
  <c r="AG35" i="4" s="1"/>
  <c r="AB20" i="4"/>
  <c r="AG20" i="4" s="1"/>
  <c r="AI20" i="4" s="1"/>
  <c r="AF20" i="4" s="1"/>
  <c r="AZ20" i="4" s="1"/>
  <c r="AB21" i="4"/>
  <c r="AG21" i="4" s="1"/>
  <c r="AI21" i="4" s="1"/>
  <c r="AF21" i="4" s="1"/>
  <c r="AZ21" i="4" s="1"/>
  <c r="AB29" i="4"/>
  <c r="AG29" i="4" s="1"/>
  <c r="AI29" i="4" s="1"/>
  <c r="AF29" i="4" s="1"/>
  <c r="AZ29" i="4" s="1"/>
  <c r="AB30" i="4"/>
  <c r="AG30" i="4" s="1"/>
  <c r="AB19" i="4"/>
  <c r="AG19" i="4" s="1"/>
  <c r="AI19" i="4" s="1"/>
  <c r="AF19" i="4" s="1"/>
  <c r="AZ19" i="4" s="1"/>
  <c r="AB25" i="4"/>
  <c r="AG25" i="4" s="1"/>
  <c r="AB28" i="4"/>
  <c r="AG28" i="4" s="1"/>
  <c r="AI28" i="4" s="1"/>
  <c r="AF28" i="4" s="1"/>
  <c r="AZ28" i="4" s="1"/>
  <c r="AB27" i="4"/>
  <c r="AG27" i="4" s="1"/>
  <c r="AB24" i="4"/>
  <c r="AG24" i="4" s="1"/>
  <c r="AB22" i="4"/>
  <c r="AG22" i="4" s="1"/>
  <c r="AB26" i="4"/>
  <c r="AG26" i="4" s="1"/>
  <c r="AB23" i="4"/>
  <c r="AG23" i="4" s="1"/>
  <c r="AB18" i="4"/>
  <c r="AG18" i="4" s="1"/>
  <c r="AB11" i="4"/>
  <c r="AG11" i="4" s="1"/>
  <c r="AI11" i="4" s="1"/>
  <c r="AF11" i="4" s="1"/>
  <c r="AZ11" i="4" s="1"/>
  <c r="AB10" i="4"/>
  <c r="AG10" i="4" s="1"/>
  <c r="AI10" i="4" s="1"/>
  <c r="AF10" i="4" s="1"/>
  <c r="AZ10" i="4" s="1"/>
  <c r="AB15" i="4"/>
  <c r="AG15" i="4" s="1"/>
  <c r="AI15" i="4" s="1"/>
  <c r="AF15" i="4" s="1"/>
  <c r="AZ15" i="4" s="1"/>
  <c r="AB17" i="4"/>
  <c r="AG17" i="4" s="1"/>
  <c r="AB14" i="4"/>
  <c r="AG14" i="4" s="1"/>
  <c r="AB16" i="4"/>
  <c r="AG16" i="4" s="1"/>
  <c r="AB13" i="4"/>
  <c r="AG13" i="4" s="1"/>
  <c r="AB12" i="4"/>
  <c r="AG12" i="4" s="1"/>
  <c r="AE68" i="4"/>
  <c r="AH68" i="4" s="1"/>
  <c r="AI68" i="4" s="1"/>
  <c r="AF68" i="4" s="1"/>
  <c r="AZ68" i="4" s="1"/>
  <c r="AE7" i="4"/>
  <c r="AH7" i="4" s="1"/>
  <c r="AI7" i="4" s="1"/>
  <c r="AF7" i="4" s="1"/>
  <c r="AZ7" i="4" s="1"/>
  <c r="AE12" i="4"/>
  <c r="AH12" i="4" s="1"/>
  <c r="AE126" i="4"/>
  <c r="AH126" i="4" s="1"/>
  <c r="AE125" i="4"/>
  <c r="AH125" i="4" s="1"/>
  <c r="AE124" i="4"/>
  <c r="AH124" i="4" s="1"/>
  <c r="AI124" i="4" s="1"/>
  <c r="AF124" i="4" s="1"/>
  <c r="AZ124" i="4" s="1"/>
  <c r="AE123" i="4"/>
  <c r="AH123" i="4" s="1"/>
  <c r="AI123" i="4" s="1"/>
  <c r="AF123" i="4" s="1"/>
  <c r="AZ123" i="4" s="1"/>
  <c r="AE115" i="4"/>
  <c r="AH115" i="4" s="1"/>
  <c r="AI115" i="4" s="1"/>
  <c r="AF115" i="4" s="1"/>
  <c r="AZ115" i="4" s="1"/>
  <c r="AZ114" i="4"/>
  <c r="AE113" i="4"/>
  <c r="AH113" i="4" s="1"/>
  <c r="AI113" i="4" s="1"/>
  <c r="AF113" i="4" s="1"/>
  <c r="AZ113" i="4" s="1"/>
  <c r="AE112" i="4"/>
  <c r="AH112" i="4" s="1"/>
  <c r="AI112" i="4" s="1"/>
  <c r="AF112" i="4" s="1"/>
  <c r="AZ112" i="4" s="1"/>
  <c r="AE111" i="4"/>
  <c r="AH111" i="4" s="1"/>
  <c r="AI111" i="4" s="1"/>
  <c r="AF111" i="4" s="1"/>
  <c r="AZ111" i="4" s="1"/>
  <c r="AE110" i="4"/>
  <c r="AH110" i="4" s="1"/>
  <c r="AI110" i="4" s="1"/>
  <c r="AF110" i="4" s="1"/>
  <c r="AZ110" i="4" s="1"/>
  <c r="AE106" i="4"/>
  <c r="AH106" i="4" s="1"/>
  <c r="AI106" i="4" s="1"/>
  <c r="AF106" i="4" s="1"/>
  <c r="AZ106" i="4" s="1"/>
  <c r="AE104" i="4"/>
  <c r="AH104" i="4" s="1"/>
  <c r="AI104" i="4" s="1"/>
  <c r="AF104" i="4" s="1"/>
  <c r="AZ104" i="4" s="1"/>
  <c r="AE99" i="4"/>
  <c r="AH99" i="4" s="1"/>
  <c r="AI99" i="4" s="1"/>
  <c r="AF99" i="4" s="1"/>
  <c r="AZ99" i="4" s="1"/>
  <c r="AE98" i="4"/>
  <c r="AH98" i="4" s="1"/>
  <c r="AI98" i="4" s="1"/>
  <c r="AF98" i="4" s="1"/>
  <c r="AZ98" i="4" s="1"/>
  <c r="AE96" i="4"/>
  <c r="AH96" i="4" s="1"/>
  <c r="AI96" i="4" s="1"/>
  <c r="AF96" i="4" s="1"/>
  <c r="AZ96" i="4" s="1"/>
  <c r="AE95" i="4"/>
  <c r="AH95" i="4" s="1"/>
  <c r="AI95" i="4" s="1"/>
  <c r="AF95" i="4" s="1"/>
  <c r="AZ95" i="4" s="1"/>
  <c r="AE94" i="4"/>
  <c r="AH94" i="4" s="1"/>
  <c r="AI94" i="4" s="1"/>
  <c r="AF94" i="4" s="1"/>
  <c r="AZ94" i="4" s="1"/>
  <c r="AE93" i="4"/>
  <c r="AH93" i="4" s="1"/>
  <c r="AI93" i="4" s="1"/>
  <c r="AF93" i="4" s="1"/>
  <c r="AZ93" i="4" s="1"/>
  <c r="AE92" i="4"/>
  <c r="AH92" i="4" s="1"/>
  <c r="AI92" i="4" s="1"/>
  <c r="AF92" i="4" s="1"/>
  <c r="AZ92" i="4" s="1"/>
  <c r="AE86" i="4"/>
  <c r="AH86" i="4" s="1"/>
  <c r="AI86" i="4" s="1"/>
  <c r="AF86" i="4" s="1"/>
  <c r="AZ86" i="4" s="1"/>
  <c r="AE80" i="4"/>
  <c r="AH80" i="4" s="1"/>
  <c r="AI80" i="4" s="1"/>
  <c r="AF80" i="4" s="1"/>
  <c r="AZ80" i="4" s="1"/>
  <c r="AE79" i="4"/>
  <c r="AH79" i="4" s="1"/>
  <c r="AI79" i="4" s="1"/>
  <c r="AF79" i="4" s="1"/>
  <c r="AZ79" i="4" s="1"/>
  <c r="AE78" i="4"/>
  <c r="AH78" i="4" s="1"/>
  <c r="AI78" i="4" s="1"/>
  <c r="AF78" i="4" s="1"/>
  <c r="AZ78" i="4" s="1"/>
  <c r="AE75" i="4"/>
  <c r="AH75" i="4" s="1"/>
  <c r="AI75" i="4" s="1"/>
  <c r="AF75" i="4" s="1"/>
  <c r="AZ75" i="4" s="1"/>
  <c r="AE72" i="4"/>
  <c r="AH72" i="4" s="1"/>
  <c r="AI72" i="4" s="1"/>
  <c r="AF72" i="4" s="1"/>
  <c r="AZ72" i="4" s="1"/>
  <c r="AE71" i="4"/>
  <c r="AH71" i="4" s="1"/>
  <c r="AI71" i="4" s="1"/>
  <c r="AF71" i="4" s="1"/>
  <c r="AZ71" i="4" s="1"/>
  <c r="AE67" i="4"/>
  <c r="AH67" i="4" s="1"/>
  <c r="AI67" i="4" s="1"/>
  <c r="AF67" i="4" s="1"/>
  <c r="AZ67" i="4" s="1"/>
  <c r="AE66" i="4"/>
  <c r="AH66" i="4" s="1"/>
  <c r="AI66" i="4" s="1"/>
  <c r="AF66" i="4" s="1"/>
  <c r="AZ66" i="4" s="1"/>
  <c r="AE65" i="4"/>
  <c r="AH65" i="4" s="1"/>
  <c r="AI65" i="4" s="1"/>
  <c r="AF65" i="4" s="1"/>
  <c r="AZ65" i="4" s="1"/>
  <c r="AE63" i="4"/>
  <c r="AH63" i="4" s="1"/>
  <c r="AI63" i="4" s="1"/>
  <c r="AF63" i="4" s="1"/>
  <c r="AZ63" i="4" s="1"/>
  <c r="AE59" i="4"/>
  <c r="AH59" i="4" s="1"/>
  <c r="AI59" i="4" s="1"/>
  <c r="AF59" i="4" s="1"/>
  <c r="AZ59" i="4" s="1"/>
  <c r="AE58" i="4"/>
  <c r="AH58" i="4" s="1"/>
  <c r="AI58" i="4" s="1"/>
  <c r="AF58" i="4" s="1"/>
  <c r="AZ58" i="4" s="1"/>
  <c r="AE55" i="4"/>
  <c r="AH55" i="4" s="1"/>
  <c r="AI55" i="4" s="1"/>
  <c r="AF55" i="4" s="1"/>
  <c r="AZ55" i="4" s="1"/>
  <c r="AE54" i="4"/>
  <c r="AH54" i="4" s="1"/>
  <c r="AI54" i="4" s="1"/>
  <c r="AF54" i="4" s="1"/>
  <c r="AZ54" i="4" s="1"/>
  <c r="AE50" i="4"/>
  <c r="AH50" i="4" s="1"/>
  <c r="AI50" i="4" s="1"/>
  <c r="AF50" i="4" s="1"/>
  <c r="AZ50" i="4" s="1"/>
  <c r="AE47" i="4"/>
  <c r="AH47" i="4" s="1"/>
  <c r="AI47" i="4" s="1"/>
  <c r="AF47" i="4" s="1"/>
  <c r="AZ47" i="4" s="1"/>
  <c r="AE44" i="4"/>
  <c r="AH44" i="4" s="1"/>
  <c r="AI44" i="4" s="1"/>
  <c r="AF44" i="4" s="1"/>
  <c r="AZ44" i="4" s="1"/>
  <c r="AE42" i="4"/>
  <c r="AH42" i="4" s="1"/>
  <c r="AE38" i="4"/>
  <c r="AH38" i="4" s="1"/>
  <c r="AI38" i="4" s="1"/>
  <c r="AF38" i="4" s="1"/>
  <c r="AZ38" i="4" s="1"/>
  <c r="AE36" i="4"/>
  <c r="AH36" i="4" s="1"/>
  <c r="AI36" i="4" s="1"/>
  <c r="AF36" i="4" s="1"/>
  <c r="AZ36" i="4" s="1"/>
  <c r="AE35" i="4"/>
  <c r="AH35" i="4" s="1"/>
  <c r="AI35" i="4" s="1"/>
  <c r="AF35" i="4" s="1"/>
  <c r="AZ35" i="4" s="1"/>
  <c r="AE34" i="4"/>
  <c r="AH34" i="4" s="1"/>
  <c r="AE32" i="4"/>
  <c r="AH32" i="4" s="1"/>
  <c r="AI32" i="4" s="1"/>
  <c r="AF32" i="4" s="1"/>
  <c r="AZ32" i="4" s="1"/>
  <c r="AE27" i="4"/>
  <c r="AH27" i="4" s="1"/>
  <c r="AI27" i="4" s="1"/>
  <c r="AF27" i="4" s="1"/>
  <c r="AZ27" i="4" s="1"/>
  <c r="AE26" i="4"/>
  <c r="AH26" i="4" s="1"/>
  <c r="AI26" i="4" s="1"/>
  <c r="AF26" i="4" s="1"/>
  <c r="AZ26" i="4" s="1"/>
  <c r="AE24" i="4"/>
  <c r="AH24" i="4" s="1"/>
  <c r="AE22" i="4"/>
  <c r="AH22" i="4" s="1"/>
  <c r="AI22" i="4" s="1"/>
  <c r="AF22" i="4" s="1"/>
  <c r="AZ22" i="4" s="1"/>
  <c r="AE17" i="4"/>
  <c r="AH17" i="4" s="1"/>
  <c r="AE16" i="4"/>
  <c r="AH16" i="4" s="1"/>
  <c r="AI16" i="4" s="1"/>
  <c r="AF16" i="4" s="1"/>
  <c r="AZ16" i="4" s="1"/>
  <c r="AE14" i="4"/>
  <c r="AH14" i="4" s="1"/>
  <c r="AI14" i="4" s="1"/>
  <c r="AF14" i="4" s="1"/>
  <c r="AZ14" i="4" s="1"/>
  <c r="AE13" i="4"/>
  <c r="AH13" i="4" s="1"/>
  <c r="AI13" i="4" s="1"/>
  <c r="AF13" i="4" s="1"/>
  <c r="AZ13" i="4" s="1"/>
  <c r="AE117" i="4"/>
  <c r="AH117" i="4" s="1"/>
  <c r="AI117" i="4" s="1"/>
  <c r="AF117" i="4" s="1"/>
  <c r="AZ117" i="4" s="1"/>
  <c r="AE85" i="4"/>
  <c r="AH85" i="4" s="1"/>
  <c r="AI85" i="4" s="1"/>
  <c r="AF85" i="4" s="1"/>
  <c r="AZ85" i="4" s="1"/>
  <c r="AE70" i="4"/>
  <c r="AH70" i="4" s="1"/>
  <c r="AI70" i="4" s="1"/>
  <c r="AF70" i="4" s="1"/>
  <c r="AZ70" i="4" s="1"/>
  <c r="AE49" i="4"/>
  <c r="AH49" i="4" s="1"/>
  <c r="AI49" i="4" s="1"/>
  <c r="AF49" i="4" s="1"/>
  <c r="AZ49" i="4" s="1"/>
  <c r="AE31" i="4"/>
  <c r="AH31" i="4" s="1"/>
  <c r="AI31" i="4" s="1"/>
  <c r="AF31" i="4" s="1"/>
  <c r="AZ31" i="4" s="1"/>
  <c r="AE8" i="4"/>
  <c r="AH8" i="4" s="1"/>
  <c r="AI8" i="4" s="1"/>
  <c r="AF8" i="4" s="1"/>
  <c r="AZ8" i="4" s="1"/>
  <c r="AE18" i="4"/>
  <c r="AH18" i="4" s="1"/>
  <c r="AR123" i="4"/>
  <c r="AR122" i="4"/>
  <c r="AR121" i="4"/>
  <c r="AR120" i="4"/>
  <c r="AR119" i="4"/>
  <c r="AR118" i="4"/>
  <c r="AR114" i="4"/>
  <c r="AV114" i="4" s="1"/>
  <c r="AR113" i="4"/>
  <c r="AR112" i="4"/>
  <c r="AR111" i="4"/>
  <c r="AR110" i="4"/>
  <c r="AR109" i="4"/>
  <c r="AR108" i="4"/>
  <c r="AR107" i="4"/>
  <c r="AR106" i="4"/>
  <c r="AR105" i="4"/>
  <c r="AR104" i="4"/>
  <c r="AR103" i="4"/>
  <c r="AR102" i="4"/>
  <c r="AR101" i="4"/>
  <c r="AR100" i="4"/>
  <c r="AR99" i="4"/>
  <c r="AR98" i="4"/>
  <c r="AR97" i="4"/>
  <c r="AR96" i="4"/>
  <c r="AR95" i="4"/>
  <c r="AR94" i="4"/>
  <c r="AR93" i="4"/>
  <c r="AR92" i="4"/>
  <c r="AR91" i="4"/>
  <c r="AR90" i="4"/>
  <c r="AR89" i="4"/>
  <c r="AR88" i="4"/>
  <c r="AR86" i="4"/>
  <c r="AR84" i="4"/>
  <c r="AR83" i="4"/>
  <c r="AR80" i="4"/>
  <c r="AR79" i="4"/>
  <c r="AR78" i="4"/>
  <c r="AR77" i="4"/>
  <c r="AR76" i="4"/>
  <c r="AR75" i="4"/>
  <c r="AR74" i="4"/>
  <c r="AR73" i="4"/>
  <c r="AR72" i="4"/>
  <c r="AR71" i="4"/>
  <c r="AR67" i="4"/>
  <c r="AR66" i="4"/>
  <c r="AR65" i="4"/>
  <c r="AR64" i="4"/>
  <c r="AR58" i="4"/>
  <c r="AR57" i="4"/>
  <c r="AR56" i="4"/>
  <c r="AR55" i="4"/>
  <c r="AR54" i="4"/>
  <c r="AR53" i="4"/>
  <c r="AR52" i="4"/>
  <c r="AR51" i="4"/>
  <c r="AR50" i="4"/>
  <c r="AR48" i="4"/>
  <c r="AR47" i="4"/>
  <c r="AR46" i="4"/>
  <c r="AR36" i="4"/>
  <c r="AR35" i="4"/>
  <c r="AR34" i="4"/>
  <c r="AR33" i="4"/>
  <c r="AR32" i="4"/>
  <c r="AR30" i="4"/>
  <c r="AR29" i="4"/>
  <c r="AR27" i="4"/>
  <c r="AR16" i="4"/>
  <c r="AR15" i="4"/>
  <c r="AR14" i="4"/>
  <c r="AR13" i="4"/>
  <c r="AR12" i="4"/>
  <c r="AR11" i="4"/>
  <c r="AR10" i="4"/>
  <c r="AV92" i="4"/>
  <c r="AU114" i="4"/>
  <c r="AU92" i="4"/>
  <c r="BT120" i="1"/>
  <c r="BM119" i="1"/>
  <c r="AP117" i="4"/>
  <c r="AR117" i="4" s="1"/>
  <c r="AP85" i="4"/>
  <c r="AR85" i="4" s="1"/>
  <c r="AP70" i="4"/>
  <c r="AR70" i="4" s="1"/>
  <c r="AP49" i="4"/>
  <c r="AR49" i="4" s="1"/>
  <c r="AP31" i="4"/>
  <c r="AR31" i="4" s="1"/>
  <c r="AP18" i="4"/>
  <c r="AR18" i="4" s="1"/>
  <c r="AP8" i="4"/>
  <c r="AR8" i="4" s="1"/>
  <c r="AI18" i="4" l="1"/>
  <c r="AF18" i="4" s="1"/>
  <c r="AZ18" i="4" s="1"/>
  <c r="AI17" i="4"/>
  <c r="AF17" i="4" s="1"/>
  <c r="AZ17" i="4" s="1"/>
  <c r="AI24" i="4"/>
  <c r="AF24" i="4" s="1"/>
  <c r="AZ24" i="4" s="1"/>
  <c r="AI34" i="4"/>
  <c r="AF34" i="4" s="1"/>
  <c r="AZ34" i="4" s="1"/>
  <c r="AI42" i="4"/>
  <c r="AF42" i="4" s="1"/>
  <c r="AZ42" i="4" s="1"/>
  <c r="AI23" i="4"/>
  <c r="AF23" i="4" s="1"/>
  <c r="AZ23" i="4" s="1"/>
  <c r="AI25" i="4"/>
  <c r="AF25" i="4" s="1"/>
  <c r="AZ25" i="4" s="1"/>
  <c r="AI30" i="4"/>
  <c r="AF30" i="4" s="1"/>
  <c r="AZ30" i="4" s="1"/>
  <c r="AI12" i="4"/>
  <c r="AF12" i="4" s="1"/>
  <c r="AZ12" i="4" s="1"/>
  <c r="AM117" i="4"/>
  <c r="AO117" i="4" s="1"/>
  <c r="AM85" i="4"/>
  <c r="AO85" i="4" s="1"/>
  <c r="AM70" i="4"/>
  <c r="AO70" i="4" s="1"/>
  <c r="AM49" i="4"/>
  <c r="AO49" i="4" s="1"/>
  <c r="AM31" i="4"/>
  <c r="AO31" i="4" s="1"/>
  <c r="AM18" i="4"/>
  <c r="AO18" i="4" s="1"/>
  <c r="AR7" i="4"/>
  <c r="AO7" i="4"/>
  <c r="AM8" i="4"/>
  <c r="AO8" i="4" s="1"/>
  <c r="V104" i="1" l="1"/>
  <c r="V7" i="1"/>
  <c r="AV125" i="4"/>
  <c r="AU125" i="4"/>
  <c r="J7" i="1"/>
  <c r="V108" i="1" l="1"/>
  <c r="J115" i="4" s="1"/>
  <c r="P108" i="1"/>
  <c r="G115" i="4" s="1"/>
  <c r="J108" i="1"/>
  <c r="D115" i="4" s="1"/>
  <c r="V107" i="1"/>
  <c r="J114" i="4" s="1"/>
  <c r="P107" i="1"/>
  <c r="G114" i="4" s="1"/>
  <c r="J107" i="1"/>
  <c r="D114" i="4" s="1"/>
  <c r="V117" i="1"/>
  <c r="J125" i="4" s="1"/>
  <c r="P117" i="1"/>
  <c r="G125" i="4" s="1"/>
  <c r="J117" i="1"/>
  <c r="D125" i="4" s="1"/>
  <c r="P128" i="4" l="1"/>
  <c r="M128" i="4"/>
  <c r="Q68" i="4" l="1"/>
  <c r="Q116" i="4"/>
  <c r="N68" i="4"/>
  <c r="N116" i="4"/>
  <c r="N115" i="4"/>
  <c r="N126" i="4"/>
  <c r="N125" i="4"/>
  <c r="N124" i="4"/>
  <c r="N123" i="4"/>
  <c r="N122" i="4"/>
  <c r="N121" i="4"/>
  <c r="N120" i="4"/>
  <c r="N119" i="4"/>
  <c r="N118" i="4"/>
  <c r="N117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Q126" i="4"/>
  <c r="Q125" i="4"/>
  <c r="Q124" i="4"/>
  <c r="Q123" i="4"/>
  <c r="Q122" i="4"/>
  <c r="Q121" i="4"/>
  <c r="Q120" i="4"/>
  <c r="Q119" i="4"/>
  <c r="Q118" i="4"/>
  <c r="Q117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V119" i="1"/>
  <c r="P119" i="1"/>
  <c r="J119" i="1"/>
  <c r="V111" i="1" l="1"/>
  <c r="P7" i="1"/>
  <c r="P8" i="1"/>
  <c r="P11" i="1"/>
  <c r="P12" i="1"/>
  <c r="P15" i="1"/>
  <c r="P30" i="1"/>
  <c r="J10" i="1" l="1"/>
  <c r="AP128" i="4" l="1"/>
  <c r="AM128" i="4"/>
  <c r="AJ128" i="4"/>
  <c r="AC128" i="4"/>
  <c r="Z128" i="4"/>
  <c r="J128" i="4"/>
  <c r="G128" i="4"/>
  <c r="H68" i="4" l="1"/>
  <c r="H116" i="4"/>
  <c r="AA68" i="4"/>
  <c r="AA116" i="4"/>
  <c r="AA69" i="4"/>
  <c r="AQ124" i="4"/>
  <c r="AQ81" i="4"/>
  <c r="AQ62" i="4"/>
  <c r="AQ40" i="4"/>
  <c r="AQ39" i="4"/>
  <c r="AQ38" i="4"/>
  <c r="AQ26" i="4"/>
  <c r="AQ24" i="4"/>
  <c r="AQ22" i="4"/>
  <c r="AQ20" i="4"/>
  <c r="AQ28" i="4"/>
  <c r="AQ116" i="4"/>
  <c r="AQ63" i="4"/>
  <c r="AQ61" i="4"/>
  <c r="AQ60" i="4"/>
  <c r="AQ59" i="4"/>
  <c r="AQ41" i="4"/>
  <c r="AQ25" i="4"/>
  <c r="AQ23" i="4"/>
  <c r="AQ21" i="4"/>
  <c r="AQ19" i="4"/>
  <c r="AQ17" i="4"/>
  <c r="K68" i="4"/>
  <c r="K116" i="4"/>
  <c r="AD116" i="4"/>
  <c r="AD69" i="4"/>
  <c r="AN124" i="4"/>
  <c r="AN116" i="4"/>
  <c r="AN81" i="4"/>
  <c r="AN63" i="4"/>
  <c r="AN62" i="4"/>
  <c r="AN61" i="4"/>
  <c r="AN59" i="4"/>
  <c r="AN39" i="4"/>
  <c r="AN26" i="4"/>
  <c r="AN25" i="4"/>
  <c r="AN24" i="4"/>
  <c r="AN23" i="4"/>
  <c r="AN22" i="4"/>
  <c r="AN21" i="4"/>
  <c r="AN20" i="4"/>
  <c r="AN19" i="4"/>
  <c r="AN28" i="4"/>
  <c r="AN69" i="4"/>
  <c r="AN60" i="4"/>
  <c r="AN41" i="4"/>
  <c r="AN40" i="4"/>
  <c r="AN38" i="4"/>
  <c r="AN17" i="4"/>
  <c r="AK124" i="4"/>
  <c r="AK81" i="4"/>
  <c r="AK62" i="4"/>
  <c r="AK40" i="4"/>
  <c r="AK39" i="4"/>
  <c r="AK38" i="4"/>
  <c r="AK26" i="4"/>
  <c r="AK24" i="4"/>
  <c r="AK22" i="4"/>
  <c r="AK20" i="4"/>
  <c r="AK28" i="4"/>
  <c r="AK116" i="4"/>
  <c r="AK63" i="4"/>
  <c r="AK61" i="4"/>
  <c r="AK60" i="4"/>
  <c r="AK59" i="4"/>
  <c r="AK41" i="4"/>
  <c r="AK25" i="4"/>
  <c r="AK23" i="4"/>
  <c r="AK21" i="4"/>
  <c r="AK19" i="4"/>
  <c r="AK69" i="4"/>
  <c r="AK17" i="4"/>
  <c r="AD68" i="4"/>
  <c r="AD25" i="4"/>
  <c r="AN126" i="4"/>
  <c r="AN125" i="4"/>
  <c r="AN123" i="4"/>
  <c r="AN122" i="4"/>
  <c r="AN121" i="4"/>
  <c r="AN120" i="4"/>
  <c r="AN119" i="4"/>
  <c r="AN118" i="4"/>
  <c r="AN117" i="4"/>
  <c r="AN115" i="4"/>
  <c r="AN114" i="4"/>
  <c r="AN113" i="4"/>
  <c r="AN112" i="4"/>
  <c r="AN111" i="4"/>
  <c r="AN110" i="4"/>
  <c r="AN109" i="4"/>
  <c r="AN108" i="4"/>
  <c r="AN107" i="4"/>
  <c r="AN106" i="4"/>
  <c r="AN105" i="4"/>
  <c r="AN104" i="4"/>
  <c r="AN103" i="4"/>
  <c r="AN102" i="4"/>
  <c r="AN101" i="4"/>
  <c r="AN100" i="4"/>
  <c r="AN99" i="4"/>
  <c r="AN98" i="4"/>
  <c r="AN97" i="4"/>
  <c r="AN96" i="4"/>
  <c r="AN95" i="4"/>
  <c r="AN94" i="4"/>
  <c r="AN93" i="4"/>
  <c r="AN92" i="4"/>
  <c r="AN91" i="4"/>
  <c r="AN90" i="4"/>
  <c r="AN89" i="4"/>
  <c r="AN88" i="4"/>
  <c r="AN87" i="4"/>
  <c r="AN86" i="4"/>
  <c r="AN85" i="4"/>
  <c r="AN84" i="4"/>
  <c r="AN83" i="4"/>
  <c r="AN82" i="4"/>
  <c r="AN80" i="4"/>
  <c r="AN79" i="4"/>
  <c r="AN78" i="4"/>
  <c r="AN77" i="4"/>
  <c r="AN76" i="4"/>
  <c r="AN75" i="4"/>
  <c r="AN74" i="4"/>
  <c r="AN73" i="4"/>
  <c r="AN72" i="4"/>
  <c r="AN71" i="4"/>
  <c r="AN70" i="4"/>
  <c r="AN68" i="4"/>
  <c r="AN67" i="4"/>
  <c r="AN66" i="4"/>
  <c r="AN65" i="4"/>
  <c r="AN64" i="4"/>
  <c r="AN58" i="4"/>
  <c r="AN57" i="4"/>
  <c r="AN56" i="4"/>
  <c r="AN55" i="4"/>
  <c r="AN54" i="4"/>
  <c r="AN53" i="4"/>
  <c r="AN52" i="4"/>
  <c r="AN51" i="4"/>
  <c r="AN50" i="4"/>
  <c r="AN49" i="4"/>
  <c r="AN48" i="4"/>
  <c r="AN47" i="4"/>
  <c r="AN46" i="4"/>
  <c r="AN45" i="4"/>
  <c r="AN44" i="4"/>
  <c r="AN43" i="4"/>
  <c r="AN42" i="4"/>
  <c r="AN37" i="4"/>
  <c r="AN36" i="4"/>
  <c r="AN35" i="4"/>
  <c r="AN34" i="4"/>
  <c r="AN33" i="4"/>
  <c r="AN32" i="4"/>
  <c r="AN31" i="4"/>
  <c r="AN30" i="4"/>
  <c r="AN29" i="4"/>
  <c r="AN27" i="4"/>
  <c r="AN18" i="4"/>
  <c r="AN16" i="4"/>
  <c r="AN15" i="4"/>
  <c r="AN14" i="4"/>
  <c r="AN13" i="4"/>
  <c r="AN12" i="4"/>
  <c r="AN11" i="4"/>
  <c r="AN10" i="4"/>
  <c r="AN9" i="4"/>
  <c r="AN8" i="4"/>
  <c r="AN7" i="4"/>
  <c r="AQ126" i="4"/>
  <c r="AQ125" i="4"/>
  <c r="AQ123" i="4"/>
  <c r="AQ122" i="4"/>
  <c r="AQ121" i="4"/>
  <c r="AQ120" i="4"/>
  <c r="AQ119" i="4"/>
  <c r="AQ118" i="4"/>
  <c r="AQ117" i="4"/>
  <c r="AQ115" i="4"/>
  <c r="AQ114" i="4"/>
  <c r="AQ113" i="4"/>
  <c r="AQ112" i="4"/>
  <c r="AQ111" i="4"/>
  <c r="AQ110" i="4"/>
  <c r="AQ109" i="4"/>
  <c r="AQ108" i="4"/>
  <c r="AQ107" i="4"/>
  <c r="AQ106" i="4"/>
  <c r="AQ105" i="4"/>
  <c r="AQ104" i="4"/>
  <c r="AQ103" i="4"/>
  <c r="AQ102" i="4"/>
  <c r="AQ101" i="4"/>
  <c r="AQ100" i="4"/>
  <c r="AQ99" i="4"/>
  <c r="AQ98" i="4"/>
  <c r="AQ97" i="4"/>
  <c r="AQ96" i="4"/>
  <c r="AQ95" i="4"/>
  <c r="AQ94" i="4"/>
  <c r="AQ93" i="4"/>
  <c r="AQ92" i="4"/>
  <c r="AQ91" i="4"/>
  <c r="AQ90" i="4"/>
  <c r="AQ89" i="4"/>
  <c r="AQ88" i="4"/>
  <c r="AQ87" i="4"/>
  <c r="AQ86" i="4"/>
  <c r="AQ85" i="4"/>
  <c r="AQ84" i="4"/>
  <c r="AQ83" i="4"/>
  <c r="AQ82" i="4"/>
  <c r="AQ80" i="4"/>
  <c r="AQ79" i="4"/>
  <c r="AQ78" i="4"/>
  <c r="AQ77" i="4"/>
  <c r="AQ76" i="4"/>
  <c r="AQ75" i="4"/>
  <c r="AQ74" i="4"/>
  <c r="AQ73" i="4"/>
  <c r="AQ72" i="4"/>
  <c r="AQ71" i="4"/>
  <c r="AQ70" i="4"/>
  <c r="AQ69" i="4"/>
  <c r="AQ68" i="4"/>
  <c r="AQ67" i="4"/>
  <c r="AQ66" i="4"/>
  <c r="AQ65" i="4"/>
  <c r="AQ64" i="4"/>
  <c r="AQ58" i="4"/>
  <c r="AQ57" i="4"/>
  <c r="AQ56" i="4"/>
  <c r="AQ55" i="4"/>
  <c r="AQ54" i="4"/>
  <c r="AQ53" i="4"/>
  <c r="AQ52" i="4"/>
  <c r="AQ51" i="4"/>
  <c r="AQ50" i="4"/>
  <c r="AQ49" i="4"/>
  <c r="AQ48" i="4"/>
  <c r="AQ47" i="4"/>
  <c r="AQ46" i="4"/>
  <c r="AQ45" i="4"/>
  <c r="AQ44" i="4"/>
  <c r="AQ43" i="4"/>
  <c r="AQ42" i="4"/>
  <c r="AQ37" i="4"/>
  <c r="AQ36" i="4"/>
  <c r="AQ35" i="4"/>
  <c r="AQ34" i="4"/>
  <c r="AQ33" i="4"/>
  <c r="AQ32" i="4"/>
  <c r="AQ31" i="4"/>
  <c r="AQ30" i="4"/>
  <c r="AQ29" i="4"/>
  <c r="AQ27" i="4"/>
  <c r="AQ18" i="4"/>
  <c r="AQ16" i="4"/>
  <c r="AQ15" i="4"/>
  <c r="AQ14" i="4"/>
  <c r="AQ13" i="4"/>
  <c r="AQ12" i="4"/>
  <c r="AQ11" i="4"/>
  <c r="AQ10" i="4"/>
  <c r="AQ9" i="4"/>
  <c r="AQ8" i="4"/>
  <c r="AQ7" i="4"/>
  <c r="AK126" i="4"/>
  <c r="AK125" i="4"/>
  <c r="AK123" i="4"/>
  <c r="AK122" i="4"/>
  <c r="AK121" i="4"/>
  <c r="AK120" i="4"/>
  <c r="AK119" i="4"/>
  <c r="AK118" i="4"/>
  <c r="AK117" i="4"/>
  <c r="AK115" i="4"/>
  <c r="AK114" i="4"/>
  <c r="AK113" i="4"/>
  <c r="AK112" i="4"/>
  <c r="AK111" i="4"/>
  <c r="AK110" i="4"/>
  <c r="AK109" i="4"/>
  <c r="AK108" i="4"/>
  <c r="AK107" i="4"/>
  <c r="AK106" i="4"/>
  <c r="AK105" i="4"/>
  <c r="AK104" i="4"/>
  <c r="AK103" i="4"/>
  <c r="AK102" i="4"/>
  <c r="AK101" i="4"/>
  <c r="AK100" i="4"/>
  <c r="AK99" i="4"/>
  <c r="AK98" i="4"/>
  <c r="AK97" i="4"/>
  <c r="AK96" i="4"/>
  <c r="AK95" i="4"/>
  <c r="AK94" i="4"/>
  <c r="AK93" i="4"/>
  <c r="AK92" i="4"/>
  <c r="AK91" i="4"/>
  <c r="AK90" i="4"/>
  <c r="AK89" i="4"/>
  <c r="AK88" i="4"/>
  <c r="AK87" i="4"/>
  <c r="AK86" i="4"/>
  <c r="AK85" i="4"/>
  <c r="AK84" i="4"/>
  <c r="AK83" i="4"/>
  <c r="AK82" i="4"/>
  <c r="AK80" i="4"/>
  <c r="AK79" i="4"/>
  <c r="AK78" i="4"/>
  <c r="AK77" i="4"/>
  <c r="AK76" i="4"/>
  <c r="AK75" i="4"/>
  <c r="AK74" i="4"/>
  <c r="AK73" i="4"/>
  <c r="AK72" i="4"/>
  <c r="AK71" i="4"/>
  <c r="AK70" i="4"/>
  <c r="AK68" i="4"/>
  <c r="AK67" i="4"/>
  <c r="AK66" i="4"/>
  <c r="AK65" i="4"/>
  <c r="AK64" i="4"/>
  <c r="AK58" i="4"/>
  <c r="AK57" i="4"/>
  <c r="AK56" i="4"/>
  <c r="AK55" i="4"/>
  <c r="AK54" i="4"/>
  <c r="AK53" i="4"/>
  <c r="AK52" i="4"/>
  <c r="AK51" i="4"/>
  <c r="AK50" i="4"/>
  <c r="AK49" i="4"/>
  <c r="AK48" i="4"/>
  <c r="AK47" i="4"/>
  <c r="AK46" i="4"/>
  <c r="AK45" i="4"/>
  <c r="AK44" i="4"/>
  <c r="AK43" i="4"/>
  <c r="AK42" i="4"/>
  <c r="AK37" i="4"/>
  <c r="AK36" i="4"/>
  <c r="AK35" i="4"/>
  <c r="AK34" i="4"/>
  <c r="AK33" i="4"/>
  <c r="AK32" i="4"/>
  <c r="AK31" i="4"/>
  <c r="AK30" i="4"/>
  <c r="AK29" i="4"/>
  <c r="AK27" i="4"/>
  <c r="AK18" i="4"/>
  <c r="AK16" i="4"/>
  <c r="AK15" i="4"/>
  <c r="AK14" i="4"/>
  <c r="AK13" i="4"/>
  <c r="AK12" i="4"/>
  <c r="AK11" i="4"/>
  <c r="AK10" i="4"/>
  <c r="AK9" i="4"/>
  <c r="AK8" i="4"/>
  <c r="AK7" i="4"/>
  <c r="H126" i="4"/>
  <c r="H125" i="4"/>
  <c r="H124" i="4"/>
  <c r="H123" i="4"/>
  <c r="H122" i="4"/>
  <c r="H121" i="4"/>
  <c r="H120" i="4"/>
  <c r="H119" i="4"/>
  <c r="H118" i="4"/>
  <c r="H117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K126" i="4"/>
  <c r="K125" i="4"/>
  <c r="K124" i="4"/>
  <c r="K123" i="4"/>
  <c r="K122" i="4"/>
  <c r="K121" i="4"/>
  <c r="K120" i="4"/>
  <c r="K119" i="4"/>
  <c r="K118" i="4"/>
  <c r="K117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AA126" i="4"/>
  <c r="AA125" i="4"/>
  <c r="AA124" i="4"/>
  <c r="AA123" i="4"/>
  <c r="AA122" i="4"/>
  <c r="AA121" i="4"/>
  <c r="AA120" i="4"/>
  <c r="AA119" i="4"/>
  <c r="AA118" i="4"/>
  <c r="AA117" i="4"/>
  <c r="AA115" i="4"/>
  <c r="AA114" i="4"/>
  <c r="AA113" i="4"/>
  <c r="AA112" i="4"/>
  <c r="AA111" i="4"/>
  <c r="AA110" i="4"/>
  <c r="AA109" i="4"/>
  <c r="AA108" i="4"/>
  <c r="AA107" i="4"/>
  <c r="AA106" i="4"/>
  <c r="AA105" i="4"/>
  <c r="AA104" i="4"/>
  <c r="AA103" i="4"/>
  <c r="AA102" i="4"/>
  <c r="AA101" i="4"/>
  <c r="AA100" i="4"/>
  <c r="AA99" i="4"/>
  <c r="AA98" i="4"/>
  <c r="AA97" i="4"/>
  <c r="AA96" i="4"/>
  <c r="AA95" i="4"/>
  <c r="AA94" i="4"/>
  <c r="AA93" i="4"/>
  <c r="AA92" i="4"/>
  <c r="AA91" i="4"/>
  <c r="AA90" i="4"/>
  <c r="AA89" i="4"/>
  <c r="AA88" i="4"/>
  <c r="AA87" i="4"/>
  <c r="AA86" i="4"/>
  <c r="AA85" i="4"/>
  <c r="AA84" i="4"/>
  <c r="AA83" i="4"/>
  <c r="AA82" i="4"/>
  <c r="AA81" i="4"/>
  <c r="AA80" i="4"/>
  <c r="AA79" i="4"/>
  <c r="AA78" i="4"/>
  <c r="AA77" i="4"/>
  <c r="AA76" i="4"/>
  <c r="AA75" i="4"/>
  <c r="AA74" i="4"/>
  <c r="AA73" i="4"/>
  <c r="AA72" i="4"/>
  <c r="AA71" i="4"/>
  <c r="AA70" i="4"/>
  <c r="AA67" i="4"/>
  <c r="AA66" i="4"/>
  <c r="AA65" i="4"/>
  <c r="AA64" i="4"/>
  <c r="AA63" i="4"/>
  <c r="AA62" i="4"/>
  <c r="AA61" i="4"/>
  <c r="AA60" i="4"/>
  <c r="AA59" i="4"/>
  <c r="AA58" i="4"/>
  <c r="AA57" i="4"/>
  <c r="AA56" i="4"/>
  <c r="AA55" i="4"/>
  <c r="AA54" i="4"/>
  <c r="AA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D7" i="4"/>
  <c r="AD126" i="4"/>
  <c r="AD125" i="4"/>
  <c r="AD124" i="4"/>
  <c r="AD123" i="4"/>
  <c r="AD122" i="4"/>
  <c r="AD121" i="4"/>
  <c r="AD120" i="4"/>
  <c r="AD119" i="4"/>
  <c r="AD118" i="4"/>
  <c r="AD117" i="4"/>
  <c r="AD115" i="4"/>
  <c r="AD114" i="4"/>
  <c r="AD113" i="4"/>
  <c r="AD112" i="4"/>
  <c r="AD111" i="4"/>
  <c r="AD110" i="4"/>
  <c r="AD109" i="4"/>
  <c r="AD108" i="4"/>
  <c r="AD107" i="4"/>
  <c r="AD106" i="4"/>
  <c r="AD105" i="4"/>
  <c r="AD104" i="4"/>
  <c r="AD103" i="4"/>
  <c r="AD102" i="4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D128" i="4"/>
  <c r="E68" i="4" l="1"/>
  <c r="E116" i="4"/>
  <c r="E125" i="4"/>
  <c r="E117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V118" i="1"/>
  <c r="V53" i="1"/>
  <c r="V36" i="1"/>
  <c r="J126" i="4" l="1"/>
  <c r="J58" i="4"/>
  <c r="J40" i="4"/>
  <c r="K7" i="4"/>
  <c r="H7" i="4"/>
  <c r="E118" i="4"/>
  <c r="E119" i="4"/>
  <c r="E120" i="4"/>
  <c r="E121" i="4"/>
  <c r="E122" i="4"/>
  <c r="E123" i="4"/>
  <c r="E124" i="4"/>
  <c r="E126" i="4"/>
  <c r="E7" i="4"/>
  <c r="AU7" i="4" l="1"/>
  <c r="AV7" i="4"/>
  <c r="K119" i="1"/>
  <c r="V116" i="1" l="1"/>
  <c r="J124" i="4" s="1"/>
  <c r="V115" i="1"/>
  <c r="J123" i="4" s="1"/>
  <c r="V114" i="1"/>
  <c r="J122" i="4" s="1"/>
  <c r="V113" i="1"/>
  <c r="J121" i="4" s="1"/>
  <c r="V112" i="1"/>
  <c r="J120" i="4" s="1"/>
  <c r="J119" i="4"/>
  <c r="V110" i="1"/>
  <c r="J118" i="4" s="1"/>
  <c r="V106" i="1"/>
  <c r="J113" i="4" s="1"/>
  <c r="V105" i="1"/>
  <c r="J112" i="4" s="1"/>
  <c r="J111" i="4"/>
  <c r="V103" i="1"/>
  <c r="J110" i="4" s="1"/>
  <c r="V102" i="1"/>
  <c r="J109" i="4" s="1"/>
  <c r="V101" i="1"/>
  <c r="J108" i="4" s="1"/>
  <c r="V100" i="1"/>
  <c r="J107" i="4" s="1"/>
  <c r="V99" i="1"/>
  <c r="J106" i="4" s="1"/>
  <c r="V98" i="1"/>
  <c r="J105" i="4" s="1"/>
  <c r="V97" i="1"/>
  <c r="J104" i="4" s="1"/>
  <c r="V96" i="1"/>
  <c r="J103" i="4" s="1"/>
  <c r="V95" i="1"/>
  <c r="J102" i="4" s="1"/>
  <c r="V94" i="1"/>
  <c r="J101" i="4" s="1"/>
  <c r="V93" i="1"/>
  <c r="J100" i="4" s="1"/>
  <c r="V92" i="1"/>
  <c r="J99" i="4" s="1"/>
  <c r="V91" i="1"/>
  <c r="J98" i="4" s="1"/>
  <c r="V90" i="1"/>
  <c r="J97" i="4" s="1"/>
  <c r="V89" i="1"/>
  <c r="J96" i="4" s="1"/>
  <c r="V88" i="1"/>
  <c r="J95" i="4" s="1"/>
  <c r="V87" i="1"/>
  <c r="J94" i="4" s="1"/>
  <c r="V86" i="1"/>
  <c r="J93" i="4" s="1"/>
  <c r="V85" i="1"/>
  <c r="J92" i="4" s="1"/>
  <c r="V84" i="1"/>
  <c r="J91" i="4" s="1"/>
  <c r="V83" i="1"/>
  <c r="J90" i="4" s="1"/>
  <c r="V82" i="1"/>
  <c r="J89" i="4" s="1"/>
  <c r="V81" i="1"/>
  <c r="J88" i="4" s="1"/>
  <c r="V80" i="1"/>
  <c r="J87" i="4" s="1"/>
  <c r="V79" i="1"/>
  <c r="J86" i="4" s="1"/>
  <c r="V78" i="1"/>
  <c r="J84" i="4" s="1"/>
  <c r="V77" i="1"/>
  <c r="J83" i="4" s="1"/>
  <c r="V76" i="1"/>
  <c r="J82" i="4" s="1"/>
  <c r="V75" i="1"/>
  <c r="J81" i="4" s="1"/>
  <c r="V74" i="1"/>
  <c r="J80" i="4" s="1"/>
  <c r="V73" i="1"/>
  <c r="J79" i="4" s="1"/>
  <c r="V72" i="1"/>
  <c r="J78" i="4" s="1"/>
  <c r="V71" i="1"/>
  <c r="J77" i="4" s="1"/>
  <c r="V70" i="1"/>
  <c r="J76" i="4" s="1"/>
  <c r="V69" i="1"/>
  <c r="J75" i="4" s="1"/>
  <c r="V68" i="1"/>
  <c r="J74" i="4" s="1"/>
  <c r="V67" i="1"/>
  <c r="J73" i="4" s="1"/>
  <c r="V66" i="1"/>
  <c r="J72" i="4" s="1"/>
  <c r="V65" i="1"/>
  <c r="J71" i="4" s="1"/>
  <c r="V64" i="1"/>
  <c r="J69" i="4" s="1"/>
  <c r="V62" i="1"/>
  <c r="J67" i="4" s="1"/>
  <c r="V61" i="1"/>
  <c r="J66" i="4" s="1"/>
  <c r="V60" i="1"/>
  <c r="J65" i="4" s="1"/>
  <c r="V59" i="1"/>
  <c r="J64" i="4" s="1"/>
  <c r="V58" i="1"/>
  <c r="J63" i="4" s="1"/>
  <c r="V57" i="1"/>
  <c r="J62" i="4" s="1"/>
  <c r="V56" i="1"/>
  <c r="J61" i="4" s="1"/>
  <c r="V55" i="1"/>
  <c r="J60" i="4" s="1"/>
  <c r="V54" i="1"/>
  <c r="J59" i="4" s="1"/>
  <c r="V52" i="1"/>
  <c r="J57" i="4" s="1"/>
  <c r="V51" i="1"/>
  <c r="J56" i="4" s="1"/>
  <c r="V50" i="1"/>
  <c r="J55" i="4" s="1"/>
  <c r="V49" i="1"/>
  <c r="J54" i="4" s="1"/>
  <c r="V48" i="1"/>
  <c r="J53" i="4" s="1"/>
  <c r="V47" i="1"/>
  <c r="J52" i="4" s="1"/>
  <c r="V46" i="1"/>
  <c r="J51" i="4" s="1"/>
  <c r="V45" i="1"/>
  <c r="J50" i="4" s="1"/>
  <c r="V44" i="1"/>
  <c r="J48" i="4" s="1"/>
  <c r="V43" i="1"/>
  <c r="J47" i="4" s="1"/>
  <c r="V42" i="1"/>
  <c r="J46" i="4" s="1"/>
  <c r="V41" i="1"/>
  <c r="J45" i="4" s="1"/>
  <c r="V40" i="1"/>
  <c r="J44" i="4" s="1"/>
  <c r="V39" i="1"/>
  <c r="J43" i="4" s="1"/>
  <c r="V38" i="1"/>
  <c r="J42" i="4" s="1"/>
  <c r="V37" i="1"/>
  <c r="J41" i="4" s="1"/>
  <c r="V35" i="1"/>
  <c r="J39" i="4" s="1"/>
  <c r="V34" i="1"/>
  <c r="J38" i="4" s="1"/>
  <c r="V33" i="1"/>
  <c r="J37" i="4" s="1"/>
  <c r="V32" i="1"/>
  <c r="J36" i="4" s="1"/>
  <c r="V31" i="1"/>
  <c r="J35" i="4" s="1"/>
  <c r="V30" i="1"/>
  <c r="J34" i="4" s="1"/>
  <c r="V29" i="1"/>
  <c r="J33" i="4" s="1"/>
  <c r="V28" i="1"/>
  <c r="J32" i="4" s="1"/>
  <c r="V27" i="1"/>
  <c r="J30" i="4" s="1"/>
  <c r="V26" i="1"/>
  <c r="J29" i="4" s="1"/>
  <c r="V25" i="1"/>
  <c r="J28" i="4" s="1"/>
  <c r="V24" i="1"/>
  <c r="J27" i="4" s="1"/>
  <c r="V23" i="1"/>
  <c r="J26" i="4" s="1"/>
  <c r="V22" i="1"/>
  <c r="J25" i="4" s="1"/>
  <c r="V21" i="1"/>
  <c r="J24" i="4" s="1"/>
  <c r="V20" i="1"/>
  <c r="J23" i="4" s="1"/>
  <c r="V19" i="1"/>
  <c r="J22" i="4" s="1"/>
  <c r="V18" i="1"/>
  <c r="J21" i="4" s="1"/>
  <c r="V17" i="1"/>
  <c r="J20" i="4" s="1"/>
  <c r="V16" i="1"/>
  <c r="J19" i="4" s="1"/>
  <c r="V15" i="1"/>
  <c r="J17" i="4" s="1"/>
  <c r="V14" i="1"/>
  <c r="J16" i="4" s="1"/>
  <c r="V13" i="1"/>
  <c r="J15" i="4" s="1"/>
  <c r="V12" i="1"/>
  <c r="J14" i="4" s="1"/>
  <c r="V11" i="1"/>
  <c r="J13" i="4" s="1"/>
  <c r="V10" i="1"/>
  <c r="J12" i="4" s="1"/>
  <c r="V9" i="1"/>
  <c r="J11" i="4" s="1"/>
  <c r="V8" i="1"/>
  <c r="J9" i="4"/>
  <c r="J10" i="4" l="1"/>
  <c r="J127" i="4" s="1"/>
  <c r="J130" i="4" s="1"/>
  <c r="V120" i="1"/>
  <c r="J7" i="4"/>
  <c r="P118" i="1"/>
  <c r="G126" i="4" s="1"/>
  <c r="P116" i="1"/>
  <c r="G124" i="4" s="1"/>
  <c r="P115" i="1"/>
  <c r="G123" i="4" s="1"/>
  <c r="P114" i="1"/>
  <c r="G122" i="4" s="1"/>
  <c r="P113" i="1"/>
  <c r="G121" i="4" s="1"/>
  <c r="P112" i="1"/>
  <c r="G120" i="4" s="1"/>
  <c r="P111" i="1"/>
  <c r="G119" i="4" s="1"/>
  <c r="P110" i="1"/>
  <c r="G118" i="4" s="1"/>
  <c r="P106" i="1"/>
  <c r="G113" i="4" s="1"/>
  <c r="P105" i="1"/>
  <c r="G112" i="4" s="1"/>
  <c r="P104" i="1"/>
  <c r="G111" i="4" s="1"/>
  <c r="P103" i="1"/>
  <c r="G110" i="4" s="1"/>
  <c r="P102" i="1"/>
  <c r="G109" i="4" s="1"/>
  <c r="P101" i="1"/>
  <c r="G108" i="4" s="1"/>
  <c r="P100" i="1"/>
  <c r="G107" i="4" s="1"/>
  <c r="P99" i="1"/>
  <c r="G106" i="4" s="1"/>
  <c r="P98" i="1"/>
  <c r="G105" i="4" s="1"/>
  <c r="P97" i="1"/>
  <c r="G104" i="4" s="1"/>
  <c r="P96" i="1"/>
  <c r="G103" i="4" s="1"/>
  <c r="P95" i="1"/>
  <c r="G102" i="4" s="1"/>
  <c r="P94" i="1"/>
  <c r="G101" i="4" s="1"/>
  <c r="P93" i="1"/>
  <c r="G100" i="4" s="1"/>
  <c r="P92" i="1"/>
  <c r="G99" i="4" s="1"/>
  <c r="P91" i="1"/>
  <c r="G98" i="4" s="1"/>
  <c r="P90" i="1"/>
  <c r="G97" i="4" s="1"/>
  <c r="P89" i="1"/>
  <c r="G96" i="4" s="1"/>
  <c r="P88" i="1"/>
  <c r="G95" i="4" s="1"/>
  <c r="P87" i="1"/>
  <c r="G94" i="4" s="1"/>
  <c r="P86" i="1"/>
  <c r="G93" i="4" s="1"/>
  <c r="P85" i="1"/>
  <c r="G92" i="4" s="1"/>
  <c r="P84" i="1"/>
  <c r="G91" i="4" s="1"/>
  <c r="P83" i="1"/>
  <c r="G90" i="4" s="1"/>
  <c r="P82" i="1"/>
  <c r="G89" i="4" s="1"/>
  <c r="P81" i="1"/>
  <c r="G88" i="4" s="1"/>
  <c r="P80" i="1"/>
  <c r="G87" i="4" s="1"/>
  <c r="P79" i="1"/>
  <c r="G86" i="4" s="1"/>
  <c r="P78" i="1"/>
  <c r="G84" i="4" s="1"/>
  <c r="P77" i="1"/>
  <c r="G83" i="4" s="1"/>
  <c r="P76" i="1"/>
  <c r="G82" i="4" s="1"/>
  <c r="P75" i="1"/>
  <c r="G81" i="4" s="1"/>
  <c r="P74" i="1"/>
  <c r="G80" i="4" s="1"/>
  <c r="P73" i="1"/>
  <c r="G79" i="4" s="1"/>
  <c r="P72" i="1"/>
  <c r="G78" i="4" s="1"/>
  <c r="P71" i="1"/>
  <c r="G77" i="4" s="1"/>
  <c r="P70" i="1"/>
  <c r="G76" i="4" s="1"/>
  <c r="P69" i="1"/>
  <c r="G75" i="4" s="1"/>
  <c r="P68" i="1"/>
  <c r="G74" i="4" s="1"/>
  <c r="P67" i="1"/>
  <c r="G73" i="4" s="1"/>
  <c r="P66" i="1"/>
  <c r="G72" i="4" s="1"/>
  <c r="P65" i="1"/>
  <c r="G71" i="4" s="1"/>
  <c r="P64" i="1"/>
  <c r="G69" i="4" s="1"/>
  <c r="P62" i="1"/>
  <c r="G67" i="4" s="1"/>
  <c r="P61" i="1"/>
  <c r="G66" i="4" s="1"/>
  <c r="P60" i="1"/>
  <c r="G65" i="4" s="1"/>
  <c r="P59" i="1"/>
  <c r="G64" i="4" s="1"/>
  <c r="P58" i="1"/>
  <c r="G63" i="4" s="1"/>
  <c r="P57" i="1"/>
  <c r="G62" i="4" s="1"/>
  <c r="P56" i="1"/>
  <c r="G61" i="4" s="1"/>
  <c r="P55" i="1"/>
  <c r="G60" i="4" s="1"/>
  <c r="P54" i="1"/>
  <c r="G59" i="4" s="1"/>
  <c r="P53" i="1"/>
  <c r="G58" i="4" s="1"/>
  <c r="P52" i="1"/>
  <c r="G57" i="4" s="1"/>
  <c r="P51" i="1"/>
  <c r="G56" i="4" s="1"/>
  <c r="P50" i="1"/>
  <c r="G55" i="4" s="1"/>
  <c r="P49" i="1"/>
  <c r="G54" i="4" s="1"/>
  <c r="P48" i="1"/>
  <c r="G53" i="4" s="1"/>
  <c r="P47" i="1"/>
  <c r="G52" i="4" s="1"/>
  <c r="P46" i="1"/>
  <c r="G51" i="4" s="1"/>
  <c r="P45" i="1"/>
  <c r="G50" i="4" s="1"/>
  <c r="P44" i="1"/>
  <c r="G48" i="4" s="1"/>
  <c r="P43" i="1"/>
  <c r="G47" i="4" s="1"/>
  <c r="P42" i="1"/>
  <c r="G46" i="4" s="1"/>
  <c r="P41" i="1"/>
  <c r="G45" i="4" s="1"/>
  <c r="P40" i="1"/>
  <c r="G44" i="4" s="1"/>
  <c r="P39" i="1"/>
  <c r="G43" i="4" s="1"/>
  <c r="P38" i="1"/>
  <c r="G42" i="4" s="1"/>
  <c r="P37" i="1"/>
  <c r="G41" i="4" s="1"/>
  <c r="P36" i="1"/>
  <c r="G40" i="4" s="1"/>
  <c r="P35" i="1"/>
  <c r="G39" i="4" s="1"/>
  <c r="P34" i="1"/>
  <c r="G38" i="4" s="1"/>
  <c r="P33" i="1"/>
  <c r="G37" i="4" s="1"/>
  <c r="P32" i="1"/>
  <c r="G36" i="4" s="1"/>
  <c r="P31" i="1"/>
  <c r="G35" i="4" s="1"/>
  <c r="G34" i="4"/>
  <c r="P29" i="1"/>
  <c r="G33" i="4" s="1"/>
  <c r="P28" i="1"/>
  <c r="G32" i="4" s="1"/>
  <c r="G30" i="4"/>
  <c r="G29" i="4"/>
  <c r="G28" i="4"/>
  <c r="G27" i="4"/>
  <c r="G26" i="4"/>
  <c r="G25" i="4"/>
  <c r="G24" i="4"/>
  <c r="G23" i="4"/>
  <c r="G22" i="4"/>
  <c r="G21" i="4"/>
  <c r="G20" i="4"/>
  <c r="G19" i="4"/>
  <c r="G17" i="4"/>
  <c r="P14" i="1"/>
  <c r="G16" i="4" s="1"/>
  <c r="P13" i="1"/>
  <c r="G15" i="4" s="1"/>
  <c r="G14" i="4"/>
  <c r="G13" i="4"/>
  <c r="P10" i="1"/>
  <c r="G12" i="4" s="1"/>
  <c r="P9" i="1"/>
  <c r="G11" i="4" s="1"/>
  <c r="G10" i="4"/>
  <c r="G9" i="4"/>
  <c r="L68" i="4" l="1"/>
  <c r="V68" i="4" s="1"/>
  <c r="L116" i="4"/>
  <c r="V116" i="4" s="1"/>
  <c r="G7" i="4"/>
  <c r="G127" i="4"/>
  <c r="L84" i="4"/>
  <c r="AB125" i="4"/>
  <c r="AG125" i="4" s="1"/>
  <c r="AI125" i="4" s="1"/>
  <c r="AF125" i="4" s="1"/>
  <c r="AZ125" i="4" s="1"/>
  <c r="AB126" i="4"/>
  <c r="AG126" i="4" s="1"/>
  <c r="AI126" i="4" s="1"/>
  <c r="AF126" i="4" s="1"/>
  <c r="AZ126" i="4" s="1"/>
  <c r="L125" i="4"/>
  <c r="V125" i="4" s="1"/>
  <c r="L7" i="4"/>
  <c r="V7" i="4" s="1"/>
  <c r="L115" i="4"/>
  <c r="V115" i="4" s="1"/>
  <c r="L12" i="4"/>
  <c r="V12" i="4" s="1"/>
  <c r="L114" i="4"/>
  <c r="V114" i="4" s="1"/>
  <c r="L73" i="4"/>
  <c r="V73" i="4" s="1"/>
  <c r="L29" i="4"/>
  <c r="V29" i="4" s="1"/>
  <c r="L20" i="4"/>
  <c r="V20" i="4" s="1"/>
  <c r="L9" i="4"/>
  <c r="V9" i="4" s="1"/>
  <c r="L19" i="4"/>
  <c r="V19" i="4" s="1"/>
  <c r="L108" i="4"/>
  <c r="V108" i="4" s="1"/>
  <c r="L56" i="4"/>
  <c r="V56" i="4" s="1"/>
  <c r="L22" i="4"/>
  <c r="V22" i="4" s="1"/>
  <c r="L13" i="4"/>
  <c r="V13" i="4" s="1"/>
  <c r="L51" i="4"/>
  <c r="V51" i="4" s="1"/>
  <c r="L40" i="4"/>
  <c r="V40" i="4" s="1"/>
  <c r="L58" i="4"/>
  <c r="V58" i="4" s="1"/>
  <c r="L126" i="4"/>
  <c r="V126" i="4" s="1"/>
  <c r="L124" i="4"/>
  <c r="V124" i="4" s="1"/>
  <c r="L123" i="4"/>
  <c r="V123" i="4" s="1"/>
  <c r="L122" i="4"/>
  <c r="V122" i="4" s="1"/>
  <c r="L121" i="4"/>
  <c r="V121" i="4" s="1"/>
  <c r="L120" i="4"/>
  <c r="V120" i="4" s="1"/>
  <c r="L119" i="4"/>
  <c r="V119" i="4" s="1"/>
  <c r="L118" i="4"/>
  <c r="V118" i="4" s="1"/>
  <c r="L113" i="4"/>
  <c r="V113" i="4" s="1"/>
  <c r="L112" i="4"/>
  <c r="V112" i="4" s="1"/>
  <c r="L111" i="4"/>
  <c r="V111" i="4" s="1"/>
  <c r="L110" i="4"/>
  <c r="V110" i="4" s="1"/>
  <c r="L109" i="4"/>
  <c r="V109" i="4" s="1"/>
  <c r="L107" i="4"/>
  <c r="V107" i="4" s="1"/>
  <c r="L106" i="4"/>
  <c r="V106" i="4" s="1"/>
  <c r="L105" i="4"/>
  <c r="V105" i="4" s="1"/>
  <c r="L104" i="4"/>
  <c r="V104" i="4" s="1"/>
  <c r="L103" i="4"/>
  <c r="V103" i="4" s="1"/>
  <c r="L102" i="4"/>
  <c r="V102" i="4" s="1"/>
  <c r="L101" i="4"/>
  <c r="V101" i="4" s="1"/>
  <c r="L100" i="4"/>
  <c r="V100" i="4" s="1"/>
  <c r="L99" i="4"/>
  <c r="V99" i="4" s="1"/>
  <c r="L98" i="4"/>
  <c r="V98" i="4" s="1"/>
  <c r="L97" i="4"/>
  <c r="V97" i="4" s="1"/>
  <c r="L96" i="4"/>
  <c r="V96" i="4" s="1"/>
  <c r="L95" i="4"/>
  <c r="V95" i="4" s="1"/>
  <c r="L94" i="4"/>
  <c r="V94" i="4" s="1"/>
  <c r="L93" i="4"/>
  <c r="V93" i="4" s="1"/>
  <c r="L92" i="4"/>
  <c r="V92" i="4" s="1"/>
  <c r="L91" i="4"/>
  <c r="V91" i="4" s="1"/>
  <c r="L90" i="4"/>
  <c r="V90" i="4" s="1"/>
  <c r="L89" i="4"/>
  <c r="V89" i="4" s="1"/>
  <c r="L88" i="4"/>
  <c r="V88" i="4" s="1"/>
  <c r="L87" i="4"/>
  <c r="V87" i="4" s="1"/>
  <c r="L86" i="4"/>
  <c r="V86" i="4" s="1"/>
  <c r="V84" i="4"/>
  <c r="L83" i="4"/>
  <c r="V83" i="4" s="1"/>
  <c r="L82" i="4"/>
  <c r="V82" i="4" s="1"/>
  <c r="L81" i="4"/>
  <c r="V81" i="4" s="1"/>
  <c r="L80" i="4"/>
  <c r="V80" i="4" s="1"/>
  <c r="L79" i="4"/>
  <c r="V79" i="4" s="1"/>
  <c r="L78" i="4"/>
  <c r="V78" i="4" s="1"/>
  <c r="L77" i="4"/>
  <c r="V77" i="4" s="1"/>
  <c r="L76" i="4"/>
  <c r="V76" i="4" s="1"/>
  <c r="L75" i="4"/>
  <c r="V75" i="4" s="1"/>
  <c r="L74" i="4"/>
  <c r="V74" i="4" s="1"/>
  <c r="L72" i="4"/>
  <c r="V72" i="4" s="1"/>
  <c r="L71" i="4"/>
  <c r="V71" i="4" s="1"/>
  <c r="L69" i="4"/>
  <c r="V69" i="4" s="1"/>
  <c r="L67" i="4"/>
  <c r="V67" i="4" s="1"/>
  <c r="L66" i="4"/>
  <c r="V66" i="4" s="1"/>
  <c r="L65" i="4"/>
  <c r="V65" i="4" s="1"/>
  <c r="L64" i="4"/>
  <c r="V64" i="4" s="1"/>
  <c r="L63" i="4"/>
  <c r="V63" i="4" s="1"/>
  <c r="L62" i="4"/>
  <c r="V62" i="4" s="1"/>
  <c r="L61" i="4"/>
  <c r="V61" i="4" s="1"/>
  <c r="L60" i="4"/>
  <c r="V60" i="4" s="1"/>
  <c r="L59" i="4"/>
  <c r="V59" i="4" s="1"/>
  <c r="L57" i="4"/>
  <c r="V57" i="4" s="1"/>
  <c r="L55" i="4"/>
  <c r="V55" i="4" s="1"/>
  <c r="L54" i="4"/>
  <c r="V54" i="4" s="1"/>
  <c r="L53" i="4"/>
  <c r="V53" i="4" s="1"/>
  <c r="L52" i="4"/>
  <c r="V52" i="4" s="1"/>
  <c r="L50" i="4"/>
  <c r="V50" i="4" s="1"/>
  <c r="L48" i="4"/>
  <c r="V48" i="4" s="1"/>
  <c r="L47" i="4"/>
  <c r="V47" i="4" s="1"/>
  <c r="L46" i="4"/>
  <c r="V46" i="4" s="1"/>
  <c r="L45" i="4"/>
  <c r="V45" i="4" s="1"/>
  <c r="L44" i="4"/>
  <c r="V44" i="4" s="1"/>
  <c r="L43" i="4"/>
  <c r="V43" i="4" s="1"/>
  <c r="L42" i="4"/>
  <c r="V42" i="4" s="1"/>
  <c r="L41" i="4"/>
  <c r="V41" i="4" s="1"/>
  <c r="L39" i="4"/>
  <c r="V39" i="4" s="1"/>
  <c r="L38" i="4"/>
  <c r="V38" i="4" s="1"/>
  <c r="L37" i="4"/>
  <c r="V37" i="4" s="1"/>
  <c r="L36" i="4"/>
  <c r="V36" i="4" s="1"/>
  <c r="L35" i="4"/>
  <c r="V35" i="4" s="1"/>
  <c r="L34" i="4"/>
  <c r="V34" i="4" s="1"/>
  <c r="L33" i="4"/>
  <c r="V33" i="4" s="1"/>
  <c r="L32" i="4"/>
  <c r="V32" i="4" s="1"/>
  <c r="L30" i="4"/>
  <c r="V30" i="4" s="1"/>
  <c r="L28" i="4"/>
  <c r="V28" i="4" s="1"/>
  <c r="L27" i="4"/>
  <c r="V27" i="4" s="1"/>
  <c r="L26" i="4"/>
  <c r="V26" i="4" s="1"/>
  <c r="L25" i="4"/>
  <c r="V25" i="4" s="1"/>
  <c r="L24" i="4"/>
  <c r="V24" i="4" s="1"/>
  <c r="L23" i="4"/>
  <c r="V23" i="4" s="1"/>
  <c r="L21" i="4"/>
  <c r="V21" i="4" s="1"/>
  <c r="L17" i="4"/>
  <c r="V17" i="4" s="1"/>
  <c r="L16" i="4"/>
  <c r="V16" i="4" s="1"/>
  <c r="L15" i="4"/>
  <c r="V15" i="4" s="1"/>
  <c r="L14" i="4"/>
  <c r="V14" i="4" s="1"/>
  <c r="L11" i="4"/>
  <c r="V11" i="4" s="1"/>
  <c r="L10" i="4"/>
  <c r="V10" i="4" s="1"/>
  <c r="P120" i="1"/>
  <c r="AJ130" i="4"/>
  <c r="AL126" i="4" l="1"/>
  <c r="AT126" i="4" s="1"/>
  <c r="AW126" i="4" s="1"/>
  <c r="AS126" i="4" s="1"/>
  <c r="AL7" i="4"/>
  <c r="AL117" i="4"/>
  <c r="AL120" i="4"/>
  <c r="AL125" i="4"/>
  <c r="AL123" i="4"/>
  <c r="AL122" i="4"/>
  <c r="AL119" i="4"/>
  <c r="AL118" i="4"/>
  <c r="AL121" i="4"/>
  <c r="AL81" i="4"/>
  <c r="AT81" i="4" s="1"/>
  <c r="AW81" i="4" s="1"/>
  <c r="AS81" i="4" s="1"/>
  <c r="BA81" i="4" s="1"/>
  <c r="AL106" i="4"/>
  <c r="AL112" i="4"/>
  <c r="AL60" i="4"/>
  <c r="AT60" i="4" s="1"/>
  <c r="AW60" i="4" s="1"/>
  <c r="AS60" i="4" s="1"/>
  <c r="BA60" i="4" s="1"/>
  <c r="AL63" i="4"/>
  <c r="AT63" i="4" s="1"/>
  <c r="AW63" i="4" s="1"/>
  <c r="AS63" i="4" s="1"/>
  <c r="BA63" i="4" s="1"/>
  <c r="AL62" i="4"/>
  <c r="AT62" i="4" s="1"/>
  <c r="AW62" i="4" s="1"/>
  <c r="AS62" i="4" s="1"/>
  <c r="BA62" i="4" s="1"/>
  <c r="AL39" i="4"/>
  <c r="AT39" i="4" s="1"/>
  <c r="AW39" i="4" s="1"/>
  <c r="AS39" i="4" s="1"/>
  <c r="BA39" i="4" s="1"/>
  <c r="AL21" i="4"/>
  <c r="AT21" i="4" s="1"/>
  <c r="AW21" i="4" s="1"/>
  <c r="AS21" i="4" s="1"/>
  <c r="BA21" i="4" s="1"/>
  <c r="AL25" i="4"/>
  <c r="AT25" i="4" s="1"/>
  <c r="AW25" i="4" s="1"/>
  <c r="AS25" i="4" s="1"/>
  <c r="BA25" i="4" s="1"/>
  <c r="AL26" i="4"/>
  <c r="AT26" i="4" s="1"/>
  <c r="AW26" i="4" s="1"/>
  <c r="AS26" i="4" s="1"/>
  <c r="BA26" i="4" s="1"/>
  <c r="AL22" i="4"/>
  <c r="AT22" i="4" s="1"/>
  <c r="AW22" i="4" s="1"/>
  <c r="AS22" i="4" s="1"/>
  <c r="BA22" i="4" s="1"/>
  <c r="AL23" i="4"/>
  <c r="AT23" i="4" s="1"/>
  <c r="AW23" i="4" s="1"/>
  <c r="AS23" i="4" s="1"/>
  <c r="BA23" i="4" s="1"/>
  <c r="AL24" i="4"/>
  <c r="AT24" i="4" s="1"/>
  <c r="AW24" i="4" s="1"/>
  <c r="AS24" i="4" s="1"/>
  <c r="BA24" i="4" s="1"/>
  <c r="AL19" i="4"/>
  <c r="AT19" i="4" s="1"/>
  <c r="AW19" i="4" s="1"/>
  <c r="AS19" i="4" s="1"/>
  <c r="BA19" i="4" s="1"/>
  <c r="AL59" i="4"/>
  <c r="AT59" i="4" s="1"/>
  <c r="AW59" i="4" s="1"/>
  <c r="AS59" i="4" s="1"/>
  <c r="BA59" i="4" s="1"/>
  <c r="AW40" i="4"/>
  <c r="AS40" i="4" s="1"/>
  <c r="BA40" i="4" s="1"/>
  <c r="AL38" i="4"/>
  <c r="AT38" i="4" s="1"/>
  <c r="AW38" i="4" s="1"/>
  <c r="AS38" i="4" s="1"/>
  <c r="BA38" i="4" s="1"/>
  <c r="AL17" i="4"/>
  <c r="AT17" i="4" s="1"/>
  <c r="AW17" i="4" s="1"/>
  <c r="AS17" i="4" s="1"/>
  <c r="BA17" i="4" s="1"/>
  <c r="AL69" i="4"/>
  <c r="AT69" i="4" s="1"/>
  <c r="AW69" i="4" s="1"/>
  <c r="AS69" i="4" s="1"/>
  <c r="BA69" i="4" s="1"/>
  <c r="AL115" i="4"/>
  <c r="AT115" i="4" s="1"/>
  <c r="AW115" i="4" s="1"/>
  <c r="AS115" i="4" s="1"/>
  <c r="BA115" i="4" s="1"/>
  <c r="AL114" i="4"/>
  <c r="AT114" i="4" s="1"/>
  <c r="AW114" i="4" s="1"/>
  <c r="AS114" i="4" s="1"/>
  <c r="BA114" i="4" s="1"/>
  <c r="AL113" i="4"/>
  <c r="AL111" i="4"/>
  <c r="AL110" i="4"/>
  <c r="AL109" i="4"/>
  <c r="AL108" i="4"/>
  <c r="AL107" i="4"/>
  <c r="AL105" i="4"/>
  <c r="AL104" i="4"/>
  <c r="AL103" i="4"/>
  <c r="AL102" i="4"/>
  <c r="AL101" i="4"/>
  <c r="AL100" i="4"/>
  <c r="AL99" i="4"/>
  <c r="AL98" i="4"/>
  <c r="AL97" i="4"/>
  <c r="AL96" i="4"/>
  <c r="AL95" i="4"/>
  <c r="AL94" i="4"/>
  <c r="AL93" i="4"/>
  <c r="AL92" i="4"/>
  <c r="AT92" i="4" s="1"/>
  <c r="AW92" i="4" s="1"/>
  <c r="AS92" i="4" s="1"/>
  <c r="BA92" i="4" s="1"/>
  <c r="AL91" i="4"/>
  <c r="AL90" i="4"/>
  <c r="AL89" i="4"/>
  <c r="AL88" i="4"/>
  <c r="AL86" i="4"/>
  <c r="AL85" i="4"/>
  <c r="AL84" i="4"/>
  <c r="AL83" i="4"/>
  <c r="AL82" i="4"/>
  <c r="AT82" i="4" s="1"/>
  <c r="AW82" i="4" s="1"/>
  <c r="AS82" i="4" s="1"/>
  <c r="BA82" i="4" s="1"/>
  <c r="AL80" i="4"/>
  <c r="AL79" i="4"/>
  <c r="AL78" i="4"/>
  <c r="AL77" i="4"/>
  <c r="AL76" i="4"/>
  <c r="AL75" i="4"/>
  <c r="AL74" i="4"/>
  <c r="AL73" i="4"/>
  <c r="AL72" i="4"/>
  <c r="AL71" i="4"/>
  <c r="AL70" i="4"/>
  <c r="AL68" i="4"/>
  <c r="AT68" i="4" s="1"/>
  <c r="AW68" i="4" s="1"/>
  <c r="AS68" i="4" s="1"/>
  <c r="BA68" i="4" s="1"/>
  <c r="AL67" i="4"/>
  <c r="AL66" i="4"/>
  <c r="AL65" i="4"/>
  <c r="AL64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T45" i="4" s="1"/>
  <c r="AW45" i="4" s="1"/>
  <c r="AS45" i="4" s="1"/>
  <c r="BA45" i="4" s="1"/>
  <c r="AL44" i="4"/>
  <c r="AT44" i="4" s="1"/>
  <c r="AW44" i="4" s="1"/>
  <c r="AS44" i="4" s="1"/>
  <c r="BA44" i="4" s="1"/>
  <c r="AL43" i="4"/>
  <c r="AL42" i="4"/>
  <c r="AL37" i="4"/>
  <c r="AT37" i="4" s="1"/>
  <c r="AW37" i="4" s="1"/>
  <c r="AS37" i="4" s="1"/>
  <c r="BA37" i="4" s="1"/>
  <c r="AL36" i="4"/>
  <c r="AL35" i="4"/>
  <c r="AL34" i="4"/>
  <c r="AL33" i="4"/>
  <c r="AL32" i="4"/>
  <c r="AL31" i="4"/>
  <c r="AL30" i="4"/>
  <c r="AL29" i="4"/>
  <c r="AL27" i="4"/>
  <c r="AL18" i="4"/>
  <c r="AL16" i="4"/>
  <c r="AL15" i="4"/>
  <c r="AL14" i="4"/>
  <c r="AL13" i="4"/>
  <c r="AL12" i="4"/>
  <c r="AL11" i="4"/>
  <c r="AL10" i="4"/>
  <c r="AL8" i="4"/>
  <c r="AT125" i="4"/>
  <c r="AW125" i="4" s="1"/>
  <c r="AS125" i="4" s="1"/>
  <c r="BA125" i="4" s="1"/>
  <c r="G130" i="4"/>
  <c r="AU123" i="4"/>
  <c r="AU122" i="4"/>
  <c r="AU121" i="4"/>
  <c r="AU120" i="4"/>
  <c r="AU119" i="4"/>
  <c r="AU118" i="4"/>
  <c r="AU113" i="4"/>
  <c r="AU112" i="4"/>
  <c r="AU111" i="4"/>
  <c r="AU110" i="4"/>
  <c r="AU109" i="4"/>
  <c r="AU108" i="4"/>
  <c r="AU107" i="4"/>
  <c r="AU106" i="4"/>
  <c r="AU105" i="4"/>
  <c r="AU104" i="4"/>
  <c r="AU103" i="4"/>
  <c r="AU102" i="4"/>
  <c r="AU101" i="4"/>
  <c r="AU100" i="4"/>
  <c r="AU99" i="4"/>
  <c r="AU98" i="4"/>
  <c r="AU97" i="4"/>
  <c r="AU96" i="4"/>
  <c r="AU95" i="4"/>
  <c r="AU94" i="4"/>
  <c r="AU93" i="4"/>
  <c r="AU91" i="4"/>
  <c r="AU90" i="4"/>
  <c r="AU89" i="4"/>
  <c r="AU88" i="4"/>
  <c r="AU86" i="4"/>
  <c r="AU84" i="4"/>
  <c r="AU83" i="4"/>
  <c r="AU80" i="4"/>
  <c r="AU79" i="4"/>
  <c r="AU78" i="4"/>
  <c r="AU77" i="4"/>
  <c r="AU76" i="4"/>
  <c r="AU75" i="4"/>
  <c r="AU74" i="4"/>
  <c r="AU73" i="4"/>
  <c r="AU72" i="4"/>
  <c r="AU71" i="4"/>
  <c r="AU67" i="4"/>
  <c r="AU66" i="4"/>
  <c r="AU65" i="4"/>
  <c r="AU64" i="4"/>
  <c r="AU58" i="4"/>
  <c r="AU57" i="4"/>
  <c r="AU56" i="4"/>
  <c r="AU55" i="4"/>
  <c r="AU54" i="4"/>
  <c r="AU53" i="4"/>
  <c r="AU52" i="4"/>
  <c r="AU51" i="4"/>
  <c r="AU50" i="4"/>
  <c r="AU48" i="4"/>
  <c r="AU47" i="4"/>
  <c r="AU46" i="4"/>
  <c r="AU43" i="4"/>
  <c r="AU42" i="4"/>
  <c r="AU36" i="4"/>
  <c r="AU35" i="4"/>
  <c r="AU34" i="4"/>
  <c r="AU33" i="4"/>
  <c r="AU32" i="4"/>
  <c r="AU29" i="4"/>
  <c r="AU27" i="4"/>
  <c r="AU16" i="4"/>
  <c r="AU15" i="4"/>
  <c r="AU14" i="4"/>
  <c r="AU13" i="4"/>
  <c r="AU12" i="4"/>
  <c r="AU11" i="4"/>
  <c r="AU10" i="4"/>
  <c r="AU8" i="4"/>
  <c r="AV123" i="4"/>
  <c r="AV122" i="4"/>
  <c r="AV121" i="4"/>
  <c r="AV120" i="4"/>
  <c r="AV119" i="4"/>
  <c r="AV118" i="4"/>
  <c r="AV113" i="4"/>
  <c r="AV112" i="4"/>
  <c r="AV111" i="4"/>
  <c r="AV110" i="4"/>
  <c r="AV109" i="4"/>
  <c r="AV108" i="4"/>
  <c r="AV107" i="4"/>
  <c r="AV106" i="4"/>
  <c r="AV105" i="4"/>
  <c r="AV104" i="4"/>
  <c r="AV103" i="4"/>
  <c r="AV102" i="4"/>
  <c r="AV101" i="4"/>
  <c r="AV100" i="4"/>
  <c r="AV99" i="4"/>
  <c r="AV98" i="4"/>
  <c r="AV97" i="4"/>
  <c r="AV96" i="4"/>
  <c r="AV95" i="4"/>
  <c r="AV94" i="4"/>
  <c r="AV93" i="4"/>
  <c r="AV91" i="4"/>
  <c r="AV90" i="4"/>
  <c r="AV89" i="4"/>
  <c r="AV88" i="4"/>
  <c r="AV86" i="4"/>
  <c r="AV84" i="4"/>
  <c r="AV83" i="4"/>
  <c r="AV80" i="4"/>
  <c r="AV79" i="4"/>
  <c r="AV78" i="4"/>
  <c r="AV77" i="4"/>
  <c r="AV76" i="4"/>
  <c r="AV75" i="4"/>
  <c r="AV74" i="4"/>
  <c r="AV73" i="4"/>
  <c r="AV72" i="4"/>
  <c r="AV71" i="4"/>
  <c r="AV67" i="4"/>
  <c r="AV66" i="4"/>
  <c r="AV65" i="4"/>
  <c r="AV64" i="4"/>
  <c r="AV58" i="4"/>
  <c r="AV57" i="4"/>
  <c r="AV56" i="4"/>
  <c r="AV55" i="4"/>
  <c r="AV54" i="4"/>
  <c r="AV53" i="4"/>
  <c r="AV52" i="4"/>
  <c r="AV51" i="4"/>
  <c r="AV50" i="4"/>
  <c r="AV48" i="4"/>
  <c r="AV47" i="4"/>
  <c r="AV46" i="4"/>
  <c r="AV43" i="4"/>
  <c r="AV42" i="4"/>
  <c r="AV36" i="4"/>
  <c r="AV35" i="4"/>
  <c r="AV34" i="4"/>
  <c r="AV33" i="4"/>
  <c r="AV32" i="4"/>
  <c r="AV30" i="4"/>
  <c r="AV29" i="4"/>
  <c r="AV27" i="4"/>
  <c r="AV16" i="4"/>
  <c r="AV15" i="4"/>
  <c r="AV14" i="4"/>
  <c r="AV13" i="4"/>
  <c r="AV12" i="4"/>
  <c r="AV11" i="4"/>
  <c r="AV10" i="4"/>
  <c r="AV8" i="4"/>
  <c r="AU18" i="4"/>
  <c r="AV18" i="4"/>
  <c r="AU31" i="4"/>
  <c r="AV31" i="4"/>
  <c r="AU49" i="4"/>
  <c r="AV49" i="4"/>
  <c r="AU70" i="4"/>
  <c r="AV70" i="4"/>
  <c r="AU85" i="4"/>
  <c r="AV85" i="4"/>
  <c r="AU117" i="4"/>
  <c r="AV117" i="4"/>
  <c r="I7" i="4" l="1"/>
  <c r="U7" i="4" s="1"/>
  <c r="I116" i="4"/>
  <c r="U116" i="4" s="1"/>
  <c r="I125" i="4"/>
  <c r="U125" i="4" s="1"/>
  <c r="I68" i="4"/>
  <c r="U68" i="4" s="1"/>
  <c r="I115" i="4"/>
  <c r="U115" i="4" s="1"/>
  <c r="I51" i="4"/>
  <c r="U51" i="4" s="1"/>
  <c r="I114" i="4"/>
  <c r="U114" i="4" s="1"/>
  <c r="I9" i="4"/>
  <c r="U9" i="4" s="1"/>
  <c r="I10" i="4"/>
  <c r="U10" i="4" s="1"/>
  <c r="I11" i="4"/>
  <c r="U11" i="4" s="1"/>
  <c r="I12" i="4"/>
  <c r="U12" i="4" s="1"/>
  <c r="I13" i="4"/>
  <c r="U13" i="4" s="1"/>
  <c r="I14" i="4"/>
  <c r="U14" i="4" s="1"/>
  <c r="I15" i="4"/>
  <c r="U15" i="4" s="1"/>
  <c r="I16" i="4"/>
  <c r="U16" i="4" s="1"/>
  <c r="I17" i="4"/>
  <c r="U17" i="4" s="1"/>
  <c r="I19" i="4"/>
  <c r="U19" i="4" s="1"/>
  <c r="I20" i="4"/>
  <c r="U20" i="4" s="1"/>
  <c r="I21" i="4"/>
  <c r="U21" i="4" s="1"/>
  <c r="I22" i="4"/>
  <c r="U22" i="4" s="1"/>
  <c r="I23" i="4"/>
  <c r="U23" i="4" s="1"/>
  <c r="I24" i="4"/>
  <c r="U24" i="4" s="1"/>
  <c r="I25" i="4"/>
  <c r="U25" i="4" s="1"/>
  <c r="I26" i="4"/>
  <c r="U26" i="4" s="1"/>
  <c r="I27" i="4"/>
  <c r="U27" i="4" s="1"/>
  <c r="I28" i="4"/>
  <c r="U28" i="4" s="1"/>
  <c r="I29" i="4"/>
  <c r="U29" i="4" s="1"/>
  <c r="I30" i="4"/>
  <c r="U30" i="4" s="1"/>
  <c r="I32" i="4"/>
  <c r="U32" i="4" s="1"/>
  <c r="I33" i="4"/>
  <c r="U33" i="4" s="1"/>
  <c r="I34" i="4"/>
  <c r="U34" i="4" s="1"/>
  <c r="I35" i="4"/>
  <c r="U35" i="4" s="1"/>
  <c r="I36" i="4"/>
  <c r="U36" i="4" s="1"/>
  <c r="I37" i="4"/>
  <c r="U37" i="4" s="1"/>
  <c r="I38" i="4"/>
  <c r="U38" i="4" s="1"/>
  <c r="I39" i="4"/>
  <c r="U39" i="4" s="1"/>
  <c r="I40" i="4"/>
  <c r="U40" i="4" s="1"/>
  <c r="I41" i="4"/>
  <c r="U41" i="4" s="1"/>
  <c r="I42" i="4"/>
  <c r="U42" i="4" s="1"/>
  <c r="I43" i="4"/>
  <c r="U43" i="4" s="1"/>
  <c r="I44" i="4"/>
  <c r="U44" i="4" s="1"/>
  <c r="I45" i="4"/>
  <c r="U45" i="4" s="1"/>
  <c r="I46" i="4"/>
  <c r="U46" i="4" s="1"/>
  <c r="I47" i="4"/>
  <c r="U47" i="4" s="1"/>
  <c r="I48" i="4"/>
  <c r="U48" i="4" s="1"/>
  <c r="I50" i="4"/>
  <c r="U50" i="4" s="1"/>
  <c r="I52" i="4"/>
  <c r="U52" i="4" s="1"/>
  <c r="I53" i="4"/>
  <c r="U53" i="4" s="1"/>
  <c r="I54" i="4"/>
  <c r="U54" i="4" s="1"/>
  <c r="I55" i="4"/>
  <c r="U55" i="4" s="1"/>
  <c r="I56" i="4"/>
  <c r="U56" i="4" s="1"/>
  <c r="I57" i="4"/>
  <c r="U57" i="4" s="1"/>
  <c r="I58" i="4"/>
  <c r="U58" i="4" s="1"/>
  <c r="I59" i="4"/>
  <c r="U59" i="4" s="1"/>
  <c r="I60" i="4"/>
  <c r="U60" i="4" s="1"/>
  <c r="I61" i="4"/>
  <c r="U61" i="4" s="1"/>
  <c r="I62" i="4"/>
  <c r="U62" i="4" s="1"/>
  <c r="I63" i="4"/>
  <c r="U63" i="4" s="1"/>
  <c r="I64" i="4"/>
  <c r="U64" i="4" s="1"/>
  <c r="I65" i="4"/>
  <c r="U65" i="4" s="1"/>
  <c r="I66" i="4"/>
  <c r="U66" i="4" s="1"/>
  <c r="I67" i="4"/>
  <c r="U67" i="4" s="1"/>
  <c r="I69" i="4"/>
  <c r="U69" i="4" s="1"/>
  <c r="I71" i="4"/>
  <c r="U71" i="4" s="1"/>
  <c r="I72" i="4"/>
  <c r="U72" i="4" s="1"/>
  <c r="I73" i="4"/>
  <c r="U73" i="4" s="1"/>
  <c r="I74" i="4"/>
  <c r="U74" i="4" s="1"/>
  <c r="I75" i="4"/>
  <c r="U75" i="4" s="1"/>
  <c r="I76" i="4"/>
  <c r="U76" i="4" s="1"/>
  <c r="I77" i="4"/>
  <c r="U77" i="4" s="1"/>
  <c r="I78" i="4"/>
  <c r="U78" i="4" s="1"/>
  <c r="I79" i="4"/>
  <c r="U79" i="4" s="1"/>
  <c r="I80" i="4"/>
  <c r="U80" i="4" s="1"/>
  <c r="I81" i="4"/>
  <c r="U81" i="4" s="1"/>
  <c r="I82" i="4"/>
  <c r="U82" i="4" s="1"/>
  <c r="I83" i="4"/>
  <c r="U83" i="4" s="1"/>
  <c r="I84" i="4"/>
  <c r="U84" i="4" s="1"/>
  <c r="I86" i="4"/>
  <c r="U86" i="4" s="1"/>
  <c r="I87" i="4"/>
  <c r="U87" i="4" s="1"/>
  <c r="I88" i="4"/>
  <c r="U88" i="4" s="1"/>
  <c r="I89" i="4"/>
  <c r="U89" i="4" s="1"/>
  <c r="I90" i="4"/>
  <c r="U90" i="4" s="1"/>
  <c r="I91" i="4"/>
  <c r="U91" i="4" s="1"/>
  <c r="I92" i="4"/>
  <c r="U92" i="4" s="1"/>
  <c r="I93" i="4"/>
  <c r="U93" i="4" s="1"/>
  <c r="I94" i="4"/>
  <c r="U94" i="4" s="1"/>
  <c r="I95" i="4"/>
  <c r="U95" i="4" s="1"/>
  <c r="I96" i="4"/>
  <c r="U96" i="4" s="1"/>
  <c r="I97" i="4"/>
  <c r="U97" i="4" s="1"/>
  <c r="I98" i="4"/>
  <c r="U98" i="4" s="1"/>
  <c r="I99" i="4"/>
  <c r="U99" i="4" s="1"/>
  <c r="I100" i="4"/>
  <c r="U100" i="4" s="1"/>
  <c r="I101" i="4"/>
  <c r="U101" i="4" s="1"/>
  <c r="I102" i="4"/>
  <c r="U102" i="4" s="1"/>
  <c r="I103" i="4"/>
  <c r="U103" i="4" s="1"/>
  <c r="I104" i="4"/>
  <c r="U104" i="4" s="1"/>
  <c r="I105" i="4"/>
  <c r="U105" i="4" s="1"/>
  <c r="I106" i="4"/>
  <c r="U106" i="4" s="1"/>
  <c r="I107" i="4"/>
  <c r="U107" i="4" s="1"/>
  <c r="I108" i="4"/>
  <c r="U108" i="4" s="1"/>
  <c r="I109" i="4"/>
  <c r="U109" i="4" s="1"/>
  <c r="I110" i="4"/>
  <c r="U110" i="4" s="1"/>
  <c r="I111" i="4"/>
  <c r="U111" i="4" s="1"/>
  <c r="I112" i="4"/>
  <c r="U112" i="4" s="1"/>
  <c r="I113" i="4"/>
  <c r="U113" i="4" s="1"/>
  <c r="I118" i="4"/>
  <c r="U118" i="4" s="1"/>
  <c r="I119" i="4"/>
  <c r="U119" i="4" s="1"/>
  <c r="I120" i="4"/>
  <c r="U120" i="4" s="1"/>
  <c r="I121" i="4"/>
  <c r="U121" i="4" s="1"/>
  <c r="I122" i="4"/>
  <c r="U122" i="4" s="1"/>
  <c r="I123" i="4"/>
  <c r="U123" i="4" s="1"/>
  <c r="I124" i="4"/>
  <c r="U124" i="4" s="1"/>
  <c r="I126" i="4"/>
  <c r="U126" i="4" s="1"/>
  <c r="AT122" i="4"/>
  <c r="AW122" i="4" s="1"/>
  <c r="AT120" i="4"/>
  <c r="AW120" i="4" s="1"/>
  <c r="AT118" i="4"/>
  <c r="AW118" i="4" s="1"/>
  <c r="AT113" i="4"/>
  <c r="AW113" i="4" s="1"/>
  <c r="AT107" i="4"/>
  <c r="AW107" i="4" s="1"/>
  <c r="AT73" i="4"/>
  <c r="AW73" i="4" s="1"/>
  <c r="AT67" i="4"/>
  <c r="AW67" i="4" s="1"/>
  <c r="AT64" i="4"/>
  <c r="AW64" i="4" s="1"/>
  <c r="AT56" i="4"/>
  <c r="AW56" i="4" s="1"/>
  <c r="AT55" i="4"/>
  <c r="AW55" i="4" s="1"/>
  <c r="AT52" i="4"/>
  <c r="AW52" i="4" s="1"/>
  <c r="AT51" i="4"/>
  <c r="AW51" i="4" s="1"/>
  <c r="AT46" i="4"/>
  <c r="AW46" i="4" s="1"/>
  <c r="AT43" i="4"/>
  <c r="AW43" i="4" s="1"/>
  <c r="AT35" i="4"/>
  <c r="AW35" i="4" s="1"/>
  <c r="AT32" i="4"/>
  <c r="AW32" i="4" s="1"/>
  <c r="AS32" i="4" l="1"/>
  <c r="BA32" i="4" s="1"/>
  <c r="AS35" i="4"/>
  <c r="BA35" i="4" s="1"/>
  <c r="AS43" i="4"/>
  <c r="BA43" i="4" s="1"/>
  <c r="AS46" i="4"/>
  <c r="BA46" i="4" s="1"/>
  <c r="AS51" i="4"/>
  <c r="BA51" i="4" s="1"/>
  <c r="AS52" i="4"/>
  <c r="BA52" i="4" s="1"/>
  <c r="AS55" i="4"/>
  <c r="BA55" i="4" s="1"/>
  <c r="AS56" i="4"/>
  <c r="BA56" i="4" s="1"/>
  <c r="AS64" i="4"/>
  <c r="BA64" i="4" s="1"/>
  <c r="AS67" i="4"/>
  <c r="BA67" i="4" s="1"/>
  <c r="AS73" i="4"/>
  <c r="BA73" i="4" s="1"/>
  <c r="AS107" i="4"/>
  <c r="BA107" i="4" s="1"/>
  <c r="AS113" i="4"/>
  <c r="BA113" i="4" s="1"/>
  <c r="AS118" i="4"/>
  <c r="BA118" i="4" s="1"/>
  <c r="AS120" i="4"/>
  <c r="BA120" i="4" s="1"/>
  <c r="AS122" i="4"/>
  <c r="BA122" i="4" s="1"/>
  <c r="J117" i="4"/>
  <c r="L117" i="4" s="1"/>
  <c r="V117" i="4" s="1"/>
  <c r="G117" i="4"/>
  <c r="I117" i="4" s="1"/>
  <c r="U117" i="4" s="1"/>
  <c r="J85" i="4"/>
  <c r="L85" i="4" s="1"/>
  <c r="V85" i="4" s="1"/>
  <c r="G85" i="4"/>
  <c r="I85" i="4" s="1"/>
  <c r="U85" i="4" s="1"/>
  <c r="J70" i="4"/>
  <c r="L70" i="4" s="1"/>
  <c r="V70" i="4" s="1"/>
  <c r="G70" i="4"/>
  <c r="I70" i="4" s="1"/>
  <c r="U70" i="4" s="1"/>
  <c r="J49" i="4"/>
  <c r="L49" i="4" s="1"/>
  <c r="V49" i="4" s="1"/>
  <c r="G49" i="4"/>
  <c r="I49" i="4" s="1"/>
  <c r="U49" i="4" s="1"/>
  <c r="J31" i="4"/>
  <c r="L31" i="4" s="1"/>
  <c r="V31" i="4" s="1"/>
  <c r="G31" i="4"/>
  <c r="I31" i="4" s="1"/>
  <c r="U31" i="4" s="1"/>
  <c r="J18" i="4"/>
  <c r="L18" i="4" s="1"/>
  <c r="V18" i="4" s="1"/>
  <c r="G18" i="4"/>
  <c r="I18" i="4" s="1"/>
  <c r="U18" i="4" s="1"/>
  <c r="J8" i="4" l="1"/>
  <c r="L8" i="4" s="1"/>
  <c r="V8" i="4" s="1"/>
  <c r="G8" i="4"/>
  <c r="I8" i="4" s="1"/>
  <c r="U8" i="4" s="1"/>
  <c r="J118" i="1" l="1"/>
  <c r="D126" i="4" s="1"/>
  <c r="J116" i="1" l="1"/>
  <c r="D124" i="4" s="1"/>
  <c r="J115" i="1"/>
  <c r="D123" i="4" s="1"/>
  <c r="J111" i="1"/>
  <c r="D119" i="4" s="1"/>
  <c r="J114" i="1"/>
  <c r="D122" i="4" s="1"/>
  <c r="J113" i="1"/>
  <c r="D121" i="4" s="1"/>
  <c r="J112" i="1"/>
  <c r="D120" i="4" s="1"/>
  <c r="J110" i="1"/>
  <c r="D118" i="4" s="1"/>
  <c r="J106" i="1"/>
  <c r="D113" i="4" s="1"/>
  <c r="J105" i="1"/>
  <c r="D112" i="4" s="1"/>
  <c r="J104" i="1"/>
  <c r="D111" i="4" s="1"/>
  <c r="J103" i="1"/>
  <c r="D110" i="4" s="1"/>
  <c r="J102" i="1"/>
  <c r="D109" i="4" s="1"/>
  <c r="J101" i="1"/>
  <c r="D108" i="4" s="1"/>
  <c r="J100" i="1"/>
  <c r="D107" i="4" s="1"/>
  <c r="J99" i="1"/>
  <c r="D106" i="4" s="1"/>
  <c r="J98" i="1"/>
  <c r="D105" i="4" s="1"/>
  <c r="J97" i="1"/>
  <c r="D104" i="4" s="1"/>
  <c r="J96" i="1"/>
  <c r="D103" i="4" s="1"/>
  <c r="J95" i="1"/>
  <c r="D102" i="4" s="1"/>
  <c r="J94" i="1"/>
  <c r="D101" i="4" s="1"/>
  <c r="J93" i="1"/>
  <c r="D100" i="4" s="1"/>
  <c r="J92" i="1"/>
  <c r="D99" i="4" s="1"/>
  <c r="J91" i="1"/>
  <c r="D98" i="4" s="1"/>
  <c r="J90" i="1"/>
  <c r="D97" i="4" s="1"/>
  <c r="J89" i="1"/>
  <c r="D96" i="4" s="1"/>
  <c r="J88" i="1"/>
  <c r="D95" i="4" s="1"/>
  <c r="J86" i="1"/>
  <c r="D93" i="4" s="1"/>
  <c r="J85" i="1"/>
  <c r="D92" i="4" s="1"/>
  <c r="J84" i="1"/>
  <c r="D91" i="4" s="1"/>
  <c r="J83" i="1"/>
  <c r="D90" i="4" s="1"/>
  <c r="J82" i="1"/>
  <c r="D89" i="4" s="1"/>
  <c r="J81" i="1"/>
  <c r="D88" i="4" s="1"/>
  <c r="J80" i="1"/>
  <c r="D87" i="4" s="1"/>
  <c r="J79" i="1"/>
  <c r="D86" i="4" s="1"/>
  <c r="J87" i="1"/>
  <c r="D94" i="4" s="1"/>
  <c r="J78" i="1"/>
  <c r="D84" i="4" s="1"/>
  <c r="J77" i="1"/>
  <c r="D83" i="4" s="1"/>
  <c r="J75" i="1"/>
  <c r="D81" i="4" s="1"/>
  <c r="J74" i="1"/>
  <c r="D80" i="4" s="1"/>
  <c r="J73" i="1"/>
  <c r="D79" i="4" s="1"/>
  <c r="J72" i="1"/>
  <c r="D78" i="4" s="1"/>
  <c r="J71" i="1"/>
  <c r="D77" i="4" s="1"/>
  <c r="J70" i="1"/>
  <c r="D76" i="4" s="1"/>
  <c r="J69" i="1"/>
  <c r="D75" i="4" s="1"/>
  <c r="J68" i="1"/>
  <c r="D74" i="4" s="1"/>
  <c r="J67" i="1"/>
  <c r="D73" i="4" s="1"/>
  <c r="J65" i="1"/>
  <c r="D71" i="4" s="1"/>
  <c r="J66" i="1"/>
  <c r="D72" i="4" s="1"/>
  <c r="J76" i="1"/>
  <c r="D82" i="4" s="1"/>
  <c r="J62" i="1"/>
  <c r="D67" i="4" s="1"/>
  <c r="J61" i="1"/>
  <c r="D66" i="4" s="1"/>
  <c r="J60" i="1"/>
  <c r="D65" i="4" s="1"/>
  <c r="J59" i="1"/>
  <c r="D64" i="4" s="1"/>
  <c r="J58" i="1"/>
  <c r="D63" i="4" s="1"/>
  <c r="J57" i="1"/>
  <c r="D62" i="4" s="1"/>
  <c r="J47" i="1"/>
  <c r="D52" i="4" s="1"/>
  <c r="J56" i="1"/>
  <c r="D61" i="4" s="1"/>
  <c r="J55" i="1"/>
  <c r="D60" i="4" s="1"/>
  <c r="J54" i="1"/>
  <c r="D59" i="4" s="1"/>
  <c r="J53" i="1"/>
  <c r="D58" i="4" s="1"/>
  <c r="J64" i="1"/>
  <c r="D69" i="4" s="1"/>
  <c r="J50" i="1"/>
  <c r="D55" i="4" s="1"/>
  <c r="J49" i="1"/>
  <c r="D54" i="4" s="1"/>
  <c r="J52" i="1"/>
  <c r="D57" i="4" s="1"/>
  <c r="J46" i="1"/>
  <c r="D51" i="4" s="1"/>
  <c r="J51" i="1"/>
  <c r="D56" i="4" s="1"/>
  <c r="J48" i="1"/>
  <c r="D53" i="4" s="1"/>
  <c r="J45" i="1"/>
  <c r="D50" i="4" s="1"/>
  <c r="J44" i="1"/>
  <c r="D48" i="4" s="1"/>
  <c r="J32" i="1"/>
  <c r="D36" i="4" s="1"/>
  <c r="J43" i="1"/>
  <c r="D47" i="4" s="1"/>
  <c r="J42" i="1"/>
  <c r="D46" i="4" s="1"/>
  <c r="J41" i="1"/>
  <c r="D45" i="4" s="1"/>
  <c r="J40" i="1"/>
  <c r="D44" i="4" s="1"/>
  <c r="J39" i="1"/>
  <c r="D43" i="4" s="1"/>
  <c r="J38" i="1"/>
  <c r="D42" i="4" s="1"/>
  <c r="J37" i="1"/>
  <c r="D41" i="4" s="1"/>
  <c r="J29" i="1"/>
  <c r="D33" i="4" s="1"/>
  <c r="J30" i="1"/>
  <c r="D34" i="4" s="1"/>
  <c r="J36" i="1"/>
  <c r="D40" i="4" s="1"/>
  <c r="J35" i="1"/>
  <c r="D39" i="4" s="1"/>
  <c r="J34" i="1"/>
  <c r="D38" i="4" s="1"/>
  <c r="J33" i="1"/>
  <c r="D37" i="4" s="1"/>
  <c r="D32" i="4"/>
  <c r="J31" i="1"/>
  <c r="D35" i="4" s="1"/>
  <c r="J27" i="1"/>
  <c r="D30" i="4" s="1"/>
  <c r="J18" i="1"/>
  <c r="D21" i="4" s="1"/>
  <c r="J26" i="1"/>
  <c r="D29" i="4" s="1"/>
  <c r="J25" i="1"/>
  <c r="D28" i="4" s="1"/>
  <c r="J24" i="1"/>
  <c r="D27" i="4" s="1"/>
  <c r="J23" i="1"/>
  <c r="D26" i="4" s="1"/>
  <c r="J22" i="1"/>
  <c r="D25" i="4" s="1"/>
  <c r="J20" i="1"/>
  <c r="D23" i="4" s="1"/>
  <c r="J21" i="1"/>
  <c r="D24" i="4" s="1"/>
  <c r="J17" i="1"/>
  <c r="D20" i="4" s="1"/>
  <c r="J19" i="1"/>
  <c r="D22" i="4" s="1"/>
  <c r="J16" i="1"/>
  <c r="D19" i="4" s="1"/>
  <c r="J15" i="1"/>
  <c r="D17" i="4" s="1"/>
  <c r="J14" i="1"/>
  <c r="J13" i="1"/>
  <c r="D15" i="4" s="1"/>
  <c r="J12" i="1"/>
  <c r="D14" i="4" s="1"/>
  <c r="J9" i="1"/>
  <c r="D11" i="4" s="1"/>
  <c r="D12" i="4"/>
  <c r="D9" i="4"/>
  <c r="J8" i="1"/>
  <c r="D10" i="4" s="1"/>
  <c r="J11" i="1"/>
  <c r="D13" i="4" s="1"/>
  <c r="D16" i="4" l="1"/>
  <c r="D7" i="4" s="1"/>
  <c r="J120" i="1"/>
  <c r="D49" i="4"/>
  <c r="D70" i="4"/>
  <c r="D18" i="4"/>
  <c r="D31" i="4"/>
  <c r="D85" i="4"/>
  <c r="D117" i="4"/>
  <c r="D127" i="4" l="1"/>
  <c r="D130" i="4" s="1"/>
  <c r="F116" i="4" s="1"/>
  <c r="T116" i="4" s="1"/>
  <c r="Y116" i="4" s="1"/>
  <c r="S116" i="4" s="1"/>
  <c r="AY116" i="4" s="1"/>
  <c r="BB116" i="4" s="1"/>
  <c r="AX116" i="4" s="1"/>
  <c r="AT10" i="4"/>
  <c r="AW10" i="4" s="1"/>
  <c r="AT36" i="4"/>
  <c r="AW36" i="4" s="1"/>
  <c r="AT42" i="4"/>
  <c r="AW42" i="4" s="1"/>
  <c r="AT57" i="4"/>
  <c r="AW57" i="4" s="1"/>
  <c r="AT66" i="4"/>
  <c r="AW66" i="4" s="1"/>
  <c r="AT71" i="4"/>
  <c r="AW71" i="4" s="1"/>
  <c r="AT74" i="4"/>
  <c r="AW74" i="4" s="1"/>
  <c r="AT83" i="4"/>
  <c r="AW83" i="4" s="1"/>
  <c r="AT84" i="4"/>
  <c r="AW84" i="4" s="1"/>
  <c r="AT89" i="4"/>
  <c r="AW89" i="4" s="1"/>
  <c r="AT91" i="4"/>
  <c r="AW91" i="4" s="1"/>
  <c r="AT110" i="4"/>
  <c r="AW110" i="4" s="1"/>
  <c r="AT112" i="4"/>
  <c r="AW112" i="4" s="1"/>
  <c r="AT121" i="4"/>
  <c r="AW121" i="4" s="1"/>
  <c r="D8" i="4"/>
  <c r="AT7" i="4"/>
  <c r="AW7" i="4" s="1"/>
  <c r="AT8" i="4"/>
  <c r="AW8" i="4" s="1"/>
  <c r="AT11" i="4"/>
  <c r="AW11" i="4" s="1"/>
  <c r="AT13" i="4"/>
  <c r="AW13" i="4" s="1"/>
  <c r="AT15" i="4"/>
  <c r="AW15" i="4" s="1"/>
  <c r="AT29" i="4"/>
  <c r="AW29" i="4" s="1"/>
  <c r="AT31" i="4"/>
  <c r="AW31" i="4" s="1"/>
  <c r="AT33" i="4"/>
  <c r="AW33" i="4" s="1"/>
  <c r="AT47" i="4"/>
  <c r="AW47" i="4" s="1"/>
  <c r="AT49" i="4"/>
  <c r="AW49" i="4" s="1"/>
  <c r="AT53" i="4"/>
  <c r="AW53" i="4" s="1"/>
  <c r="AT75" i="4"/>
  <c r="AW75" i="4" s="1"/>
  <c r="AT77" i="4"/>
  <c r="AW77" i="4" s="1"/>
  <c r="AT79" i="4"/>
  <c r="AW79" i="4" s="1"/>
  <c r="AT85" i="4"/>
  <c r="AW85" i="4" s="1"/>
  <c r="AT96" i="4"/>
  <c r="AW96" i="4" s="1"/>
  <c r="AT100" i="4"/>
  <c r="AW100" i="4" s="1"/>
  <c r="AT104" i="4"/>
  <c r="AW104" i="4" s="1"/>
  <c r="AT108" i="4"/>
  <c r="AW108" i="4" s="1"/>
  <c r="AT12" i="4"/>
  <c r="AW12" i="4" s="1"/>
  <c r="AT14" i="4"/>
  <c r="AW14" i="4" s="1"/>
  <c r="AT16" i="4"/>
  <c r="AW16" i="4" s="1"/>
  <c r="AT18" i="4"/>
  <c r="AW18" i="4" s="1"/>
  <c r="AT27" i="4"/>
  <c r="AW27" i="4" s="1"/>
  <c r="AT30" i="4"/>
  <c r="AW30" i="4" s="1"/>
  <c r="AT34" i="4"/>
  <c r="AW34" i="4" s="1"/>
  <c r="AT48" i="4"/>
  <c r="AW48" i="4" s="1"/>
  <c r="AT50" i="4"/>
  <c r="AW50" i="4" s="1"/>
  <c r="AT54" i="4"/>
  <c r="AW54" i="4" s="1"/>
  <c r="AT58" i="4"/>
  <c r="AW58" i="4" s="1"/>
  <c r="AT65" i="4"/>
  <c r="AW65" i="4" s="1"/>
  <c r="AT70" i="4"/>
  <c r="AW70" i="4" s="1"/>
  <c r="AT72" i="4"/>
  <c r="AW72" i="4" s="1"/>
  <c r="AT76" i="4"/>
  <c r="AW76" i="4" s="1"/>
  <c r="AT78" i="4"/>
  <c r="AW78" i="4" s="1"/>
  <c r="AT80" i="4"/>
  <c r="AW80" i="4" s="1"/>
  <c r="AT86" i="4"/>
  <c r="AW86" i="4" s="1"/>
  <c r="AT88" i="4"/>
  <c r="AW88" i="4" s="1"/>
  <c r="AT90" i="4"/>
  <c r="AW90" i="4" s="1"/>
  <c r="AT93" i="4"/>
  <c r="AW93" i="4" s="1"/>
  <c r="AT95" i="4"/>
  <c r="AW95" i="4" s="1"/>
  <c r="AT97" i="4"/>
  <c r="AW97" i="4" s="1"/>
  <c r="AT99" i="4"/>
  <c r="AW99" i="4" s="1"/>
  <c r="AT101" i="4"/>
  <c r="AW101" i="4" s="1"/>
  <c r="AT103" i="4"/>
  <c r="AW103" i="4" s="1"/>
  <c r="AT105" i="4"/>
  <c r="AW105" i="4" s="1"/>
  <c r="AT109" i="4"/>
  <c r="AW109" i="4" s="1"/>
  <c r="AT111" i="4"/>
  <c r="AW111" i="4" s="1"/>
  <c r="AT119" i="4"/>
  <c r="AW119" i="4" s="1"/>
  <c r="BA126" i="4"/>
  <c r="AT94" i="4"/>
  <c r="AW94" i="4" s="1"/>
  <c r="AT98" i="4"/>
  <c r="AW98" i="4" s="1"/>
  <c r="AT102" i="4"/>
  <c r="AW102" i="4" s="1"/>
  <c r="AT106" i="4"/>
  <c r="AW106" i="4" s="1"/>
  <c r="AT123" i="4"/>
  <c r="AW123" i="4" s="1"/>
  <c r="F86" i="4" l="1"/>
  <c r="T86" i="4" s="1"/>
  <c r="Y86" i="4" s="1"/>
  <c r="S86" i="4" s="1"/>
  <c r="F77" i="4"/>
  <c r="T77" i="4" s="1"/>
  <c r="Y77" i="4" s="1"/>
  <c r="S77" i="4" s="1"/>
  <c r="AY77" i="4" s="1"/>
  <c r="F83" i="4"/>
  <c r="T83" i="4" s="1"/>
  <c r="Y83" i="4" s="1"/>
  <c r="S83" i="4" s="1"/>
  <c r="AY83" i="4" s="1"/>
  <c r="F69" i="4"/>
  <c r="T69" i="4" s="1"/>
  <c r="Y69" i="4" s="1"/>
  <c r="S69" i="4" s="1"/>
  <c r="AY69" i="4" s="1"/>
  <c r="BB69" i="4" s="1"/>
  <c r="AX69" i="4" s="1"/>
  <c r="F62" i="4"/>
  <c r="T62" i="4" s="1"/>
  <c r="Y62" i="4" s="1"/>
  <c r="S62" i="4" s="1"/>
  <c r="AY62" i="4" s="1"/>
  <c r="BB62" i="4" s="1"/>
  <c r="AX62" i="4" s="1"/>
  <c r="F122" i="4"/>
  <c r="T122" i="4" s="1"/>
  <c r="Y122" i="4" s="1"/>
  <c r="S122" i="4" s="1"/>
  <c r="AY122" i="4" s="1"/>
  <c r="F70" i="4"/>
  <c r="T70" i="4" s="1"/>
  <c r="Y70" i="4" s="1"/>
  <c r="S70" i="4" s="1"/>
  <c r="F95" i="4"/>
  <c r="T95" i="4" s="1"/>
  <c r="Y95" i="4" s="1"/>
  <c r="S95" i="4" s="1"/>
  <c r="F47" i="4"/>
  <c r="T47" i="4" s="1"/>
  <c r="Y47" i="4" s="1"/>
  <c r="S47" i="4" s="1"/>
  <c r="AY47" i="4" s="1"/>
  <c r="F37" i="4"/>
  <c r="T37" i="4" s="1"/>
  <c r="Y37" i="4" s="1"/>
  <c r="S37" i="4" s="1"/>
  <c r="AY37" i="4" s="1"/>
  <c r="BB37" i="4" s="1"/>
  <c r="AX37" i="4" s="1"/>
  <c r="F54" i="4"/>
  <c r="T54" i="4" s="1"/>
  <c r="Y54" i="4" s="1"/>
  <c r="S54" i="4" s="1"/>
  <c r="AY54" i="4" s="1"/>
  <c r="F66" i="4"/>
  <c r="T66" i="4" s="1"/>
  <c r="Y66" i="4" s="1"/>
  <c r="S66" i="4" s="1"/>
  <c r="AY66" i="4" s="1"/>
  <c r="F17" i="4"/>
  <c r="T17" i="4" s="1"/>
  <c r="Y17" i="4" s="1"/>
  <c r="S17" i="4" s="1"/>
  <c r="F26" i="4"/>
  <c r="T26" i="4" s="1"/>
  <c r="Y26" i="4" s="1"/>
  <c r="S26" i="4" s="1"/>
  <c r="AY26" i="4" s="1"/>
  <c r="BB26" i="4" s="1"/>
  <c r="AX26" i="4" s="1"/>
  <c r="F34" i="4"/>
  <c r="T34" i="4" s="1"/>
  <c r="Y34" i="4" s="1"/>
  <c r="S34" i="4" s="1"/>
  <c r="AY34" i="4" s="1"/>
  <c r="F90" i="4"/>
  <c r="T90" i="4" s="1"/>
  <c r="Y90" i="4" s="1"/>
  <c r="S90" i="4" s="1"/>
  <c r="AY90" i="4" s="1"/>
  <c r="F96" i="4"/>
  <c r="T96" i="4" s="1"/>
  <c r="Y96" i="4" s="1"/>
  <c r="S96" i="4" s="1"/>
  <c r="F105" i="4"/>
  <c r="F98" i="4"/>
  <c r="F55" i="4"/>
  <c r="F111" i="4"/>
  <c r="T111" i="4" s="1"/>
  <c r="Y111" i="4" s="1"/>
  <c r="S111" i="4" s="1"/>
  <c r="F106" i="4"/>
  <c r="T106" i="4" s="1"/>
  <c r="Y106" i="4" s="1"/>
  <c r="S106" i="4" s="1"/>
  <c r="AY106" i="4" s="1"/>
  <c r="F91" i="4"/>
  <c r="T91" i="4" s="1"/>
  <c r="Y91" i="4" s="1"/>
  <c r="S91" i="4" s="1"/>
  <c r="AY91" i="4" s="1"/>
  <c r="F110" i="4"/>
  <c r="T110" i="4" s="1"/>
  <c r="Y110" i="4" s="1"/>
  <c r="S110" i="4" s="1"/>
  <c r="AY110" i="4" s="1"/>
  <c r="F52" i="4"/>
  <c r="T52" i="4" s="1"/>
  <c r="Y52" i="4" s="1"/>
  <c r="S52" i="4" s="1"/>
  <c r="AY52" i="4" s="1"/>
  <c r="BB52" i="4" s="1"/>
  <c r="AX52" i="4" s="1"/>
  <c r="F50" i="4"/>
  <c r="T50" i="4" s="1"/>
  <c r="Y50" i="4" s="1"/>
  <c r="S50" i="4" s="1"/>
  <c r="AY50" i="4" s="1"/>
  <c r="F20" i="4"/>
  <c r="T20" i="4" s="1"/>
  <c r="Y20" i="4" s="1"/>
  <c r="S20" i="4" s="1"/>
  <c r="AY20" i="4" s="1"/>
  <c r="BB20" i="4" s="1"/>
  <c r="AX20" i="4" s="1"/>
  <c r="F9" i="4"/>
  <c r="T9" i="4" s="1"/>
  <c r="Y9" i="4" s="1"/>
  <c r="S9" i="4" s="1"/>
  <c r="F31" i="4"/>
  <c r="T31" i="4" s="1"/>
  <c r="Y31" i="4" s="1"/>
  <c r="S31" i="4" s="1"/>
  <c r="F94" i="4"/>
  <c r="T94" i="4" s="1"/>
  <c r="Y94" i="4" s="1"/>
  <c r="S94" i="4" s="1"/>
  <c r="F40" i="4"/>
  <c r="T40" i="4" s="1"/>
  <c r="Y40" i="4" s="1"/>
  <c r="S40" i="4" s="1"/>
  <c r="AY40" i="4" s="1"/>
  <c r="BB40" i="4" s="1"/>
  <c r="AX40" i="4" s="1"/>
  <c r="F107" i="4"/>
  <c r="T107" i="4" s="1"/>
  <c r="Y107" i="4" s="1"/>
  <c r="S107" i="4" s="1"/>
  <c r="AY107" i="4" s="1"/>
  <c r="BB107" i="4" s="1"/>
  <c r="AX107" i="4" s="1"/>
  <c r="F58" i="4"/>
  <c r="T58" i="4" s="1"/>
  <c r="Y58" i="4" s="1"/>
  <c r="S58" i="4" s="1"/>
  <c r="AY58" i="4" s="1"/>
  <c r="F41" i="4"/>
  <c r="T41" i="4" s="1"/>
  <c r="Y41" i="4" s="1"/>
  <c r="S41" i="4" s="1"/>
  <c r="AY41" i="4" s="1"/>
  <c r="BB41" i="4" s="1"/>
  <c r="AX41" i="4" s="1"/>
  <c r="F101" i="4"/>
  <c r="T101" i="4" s="1"/>
  <c r="Y101" i="4" s="1"/>
  <c r="S101" i="4" s="1"/>
  <c r="AY101" i="4" s="1"/>
  <c r="F97" i="4"/>
  <c r="T97" i="4" s="1"/>
  <c r="Y97" i="4" s="1"/>
  <c r="S97" i="4" s="1"/>
  <c r="AY97" i="4" s="1"/>
  <c r="F44" i="4"/>
  <c r="T44" i="4" s="1"/>
  <c r="Y44" i="4" s="1"/>
  <c r="S44" i="4" s="1"/>
  <c r="AY44" i="4" s="1"/>
  <c r="BB44" i="4" s="1"/>
  <c r="AX44" i="4" s="1"/>
  <c r="F46" i="4"/>
  <c r="T46" i="4" s="1"/>
  <c r="Y46" i="4" s="1"/>
  <c r="S46" i="4" s="1"/>
  <c r="AY46" i="4" s="1"/>
  <c r="BB46" i="4" s="1"/>
  <c r="AX46" i="4" s="1"/>
  <c r="F33" i="4"/>
  <c r="T33" i="4" s="1"/>
  <c r="Y33" i="4" s="1"/>
  <c r="S33" i="4" s="1"/>
  <c r="AY33" i="4" s="1"/>
  <c r="F25" i="4"/>
  <c r="T25" i="4" s="1"/>
  <c r="Y25" i="4" s="1"/>
  <c r="S25" i="4" s="1"/>
  <c r="AY25" i="4" s="1"/>
  <c r="BB25" i="4" s="1"/>
  <c r="AX25" i="4" s="1"/>
  <c r="F124" i="4"/>
  <c r="T124" i="4" s="1"/>
  <c r="Y124" i="4" s="1"/>
  <c r="S124" i="4" s="1"/>
  <c r="AY124" i="4" s="1"/>
  <c r="BB124" i="4" s="1"/>
  <c r="AX124" i="4" s="1"/>
  <c r="F61" i="4"/>
  <c r="T61" i="4" s="1"/>
  <c r="Y61" i="4" s="1"/>
  <c r="S61" i="4" s="1"/>
  <c r="AY61" i="4" s="1"/>
  <c r="BB61" i="4" s="1"/>
  <c r="AX61" i="4" s="1"/>
  <c r="F74" i="4"/>
  <c r="T74" i="4" s="1"/>
  <c r="Y74" i="4" s="1"/>
  <c r="S74" i="4" s="1"/>
  <c r="AY74" i="4" s="1"/>
  <c r="F65" i="4"/>
  <c r="T65" i="4" s="1"/>
  <c r="Y65" i="4" s="1"/>
  <c r="S65" i="4" s="1"/>
  <c r="AY65" i="4" s="1"/>
  <c r="F81" i="4"/>
  <c r="T81" i="4" s="1"/>
  <c r="Y81" i="4" s="1"/>
  <c r="S81" i="4" s="1"/>
  <c r="AY81" i="4" s="1"/>
  <c r="BB81" i="4" s="1"/>
  <c r="AX81" i="4" s="1"/>
  <c r="F79" i="4"/>
  <c r="T79" i="4" s="1"/>
  <c r="Y79" i="4" s="1"/>
  <c r="S79" i="4" s="1"/>
  <c r="F29" i="4"/>
  <c r="T29" i="4" s="1"/>
  <c r="Y29" i="4" s="1"/>
  <c r="S29" i="4" s="1"/>
  <c r="AY29" i="4" s="1"/>
  <c r="F38" i="4"/>
  <c r="T38" i="4" s="1"/>
  <c r="Y38" i="4" s="1"/>
  <c r="S38" i="4" s="1"/>
  <c r="AY38" i="4" s="1"/>
  <c r="BB38" i="4" s="1"/>
  <c r="AX38" i="4" s="1"/>
  <c r="F88" i="4"/>
  <c r="T88" i="4" s="1"/>
  <c r="Y88" i="4" s="1"/>
  <c r="S88" i="4" s="1"/>
  <c r="AY88" i="4" s="1"/>
  <c r="F53" i="4"/>
  <c r="T53" i="4" s="1"/>
  <c r="Y53" i="4" s="1"/>
  <c r="S53" i="4" s="1"/>
  <c r="AY53" i="4" s="1"/>
  <c r="F100" i="4"/>
  <c r="T100" i="4" s="1"/>
  <c r="Y100" i="4" s="1"/>
  <c r="S100" i="4" s="1"/>
  <c r="AY100" i="4" s="1"/>
  <c r="F80" i="4"/>
  <c r="F60" i="4"/>
  <c r="T60" i="4" s="1"/>
  <c r="Y60" i="4" s="1"/>
  <c r="S60" i="4" s="1"/>
  <c r="AY60" i="4" s="1"/>
  <c r="BB60" i="4" s="1"/>
  <c r="AX60" i="4" s="1"/>
  <c r="F14" i="4"/>
  <c r="T14" i="4" s="1"/>
  <c r="Y14" i="4" s="1"/>
  <c r="S14" i="4" s="1"/>
  <c r="F59" i="4"/>
  <c r="T59" i="4" s="1"/>
  <c r="Y59" i="4" s="1"/>
  <c r="S59" i="4" s="1"/>
  <c r="AY59" i="4" s="1"/>
  <c r="BB59" i="4" s="1"/>
  <c r="AX59" i="4" s="1"/>
  <c r="F108" i="4"/>
  <c r="T108" i="4" s="1"/>
  <c r="Y108" i="4" s="1"/>
  <c r="S108" i="4" s="1"/>
  <c r="AY108" i="4" s="1"/>
  <c r="F84" i="4"/>
  <c r="F67" i="4"/>
  <c r="T67" i="4" s="1"/>
  <c r="Y67" i="4" s="1"/>
  <c r="S67" i="4" s="1"/>
  <c r="AY67" i="4" s="1"/>
  <c r="BB67" i="4" s="1"/>
  <c r="AX67" i="4" s="1"/>
  <c r="F30" i="4"/>
  <c r="T30" i="4" s="1"/>
  <c r="Y30" i="4" s="1"/>
  <c r="S30" i="4" s="1"/>
  <c r="AY30" i="4" s="1"/>
  <c r="F123" i="4"/>
  <c r="T123" i="4" s="1"/>
  <c r="Y123" i="4" s="1"/>
  <c r="S123" i="4" s="1"/>
  <c r="AY123" i="4" s="1"/>
  <c r="F103" i="4"/>
  <c r="T103" i="4" s="1"/>
  <c r="Y103" i="4" s="1"/>
  <c r="S103" i="4" s="1"/>
  <c r="AY103" i="4" s="1"/>
  <c r="F11" i="4"/>
  <c r="T11" i="4" s="1"/>
  <c r="Y11" i="4" s="1"/>
  <c r="S11" i="4" s="1"/>
  <c r="AY11" i="4" s="1"/>
  <c r="F39" i="4"/>
  <c r="T39" i="4" s="1"/>
  <c r="Y39" i="4" s="1"/>
  <c r="S39" i="4" s="1"/>
  <c r="AY39" i="4" s="1"/>
  <c r="BB39" i="4" s="1"/>
  <c r="AX39" i="4" s="1"/>
  <c r="F109" i="4"/>
  <c r="T109" i="4" s="1"/>
  <c r="Y109" i="4" s="1"/>
  <c r="S109" i="4" s="1"/>
  <c r="AY109" i="4" s="1"/>
  <c r="F57" i="4"/>
  <c r="T57" i="4" s="1"/>
  <c r="Y57" i="4" s="1"/>
  <c r="S57" i="4" s="1"/>
  <c r="AY57" i="4" s="1"/>
  <c r="F42" i="4"/>
  <c r="T42" i="4" s="1"/>
  <c r="Y42" i="4" s="1"/>
  <c r="S42" i="4" s="1"/>
  <c r="AY42" i="4" s="1"/>
  <c r="F43" i="4"/>
  <c r="T43" i="4" s="1"/>
  <c r="Y43" i="4" s="1"/>
  <c r="S43" i="4" s="1"/>
  <c r="AY43" i="4" s="1"/>
  <c r="BB43" i="4" s="1"/>
  <c r="AX43" i="4" s="1"/>
  <c r="F104" i="4"/>
  <c r="T104" i="4" s="1"/>
  <c r="Y104" i="4" s="1"/>
  <c r="S104" i="4" s="1"/>
  <c r="AY104" i="4" s="1"/>
  <c r="F63" i="4"/>
  <c r="T63" i="4" s="1"/>
  <c r="Y63" i="4" s="1"/>
  <c r="S63" i="4" s="1"/>
  <c r="AY63" i="4" s="1"/>
  <c r="BB63" i="4" s="1"/>
  <c r="AX63" i="4" s="1"/>
  <c r="F28" i="4"/>
  <c r="T28" i="4" s="1"/>
  <c r="Y28" i="4" s="1"/>
  <c r="S28" i="4" s="1"/>
  <c r="AY28" i="4" s="1"/>
  <c r="BB28" i="4" s="1"/>
  <c r="AX28" i="4" s="1"/>
  <c r="F24" i="4"/>
  <c r="T24" i="4" s="1"/>
  <c r="Y24" i="4" s="1"/>
  <c r="S24" i="4" s="1"/>
  <c r="AY24" i="4" s="1"/>
  <c r="BB24" i="4" s="1"/>
  <c r="AX24" i="4" s="1"/>
  <c r="F82" i="4"/>
  <c r="T82" i="4" s="1"/>
  <c r="Y82" i="4" s="1"/>
  <c r="S82" i="4" s="1"/>
  <c r="AY82" i="4" s="1"/>
  <c r="BB82" i="4" s="1"/>
  <c r="AX82" i="4" s="1"/>
  <c r="F87" i="4"/>
  <c r="T87" i="4" s="1"/>
  <c r="Y87" i="4" s="1"/>
  <c r="S87" i="4" s="1"/>
  <c r="AY87" i="4" s="1"/>
  <c r="BB87" i="4" s="1"/>
  <c r="AX87" i="4" s="1"/>
  <c r="F36" i="4"/>
  <c r="T36" i="4" s="1"/>
  <c r="Y36" i="4" s="1"/>
  <c r="S36" i="4" s="1"/>
  <c r="AY36" i="4" s="1"/>
  <c r="F121" i="4"/>
  <c r="T121" i="4" s="1"/>
  <c r="Y121" i="4" s="1"/>
  <c r="S121" i="4" s="1"/>
  <c r="AY121" i="4" s="1"/>
  <c r="F76" i="4"/>
  <c r="T76" i="4" s="1"/>
  <c r="Y76" i="4" s="1"/>
  <c r="S76" i="4" s="1"/>
  <c r="AY76" i="4" s="1"/>
  <c r="F27" i="4"/>
  <c r="F15" i="4"/>
  <c r="T15" i="4" s="1"/>
  <c r="Y15" i="4" s="1"/>
  <c r="S15" i="4" s="1"/>
  <c r="AY15" i="4" s="1"/>
  <c r="F78" i="4"/>
  <c r="T78" i="4" s="1"/>
  <c r="Y78" i="4" s="1"/>
  <c r="S78" i="4" s="1"/>
  <c r="F16" i="4"/>
  <c r="T16" i="4" s="1"/>
  <c r="Y16" i="4" s="1"/>
  <c r="S16" i="4" s="1"/>
  <c r="AY16" i="4" s="1"/>
  <c r="F48" i="4"/>
  <c r="T48" i="4" s="1"/>
  <c r="Y48" i="4" s="1"/>
  <c r="S48" i="4" s="1"/>
  <c r="AY48" i="4" s="1"/>
  <c r="F35" i="4"/>
  <c r="T35" i="4" s="1"/>
  <c r="Y35" i="4" s="1"/>
  <c r="S35" i="4" s="1"/>
  <c r="AY35" i="4" s="1"/>
  <c r="F68" i="4"/>
  <c r="T68" i="4" s="1"/>
  <c r="Y68" i="4" s="1"/>
  <c r="S68" i="4" s="1"/>
  <c r="AY68" i="4" s="1"/>
  <c r="BB68" i="4" s="1"/>
  <c r="AX68" i="4" s="1"/>
  <c r="AS123" i="4"/>
  <c r="BA123" i="4" s="1"/>
  <c r="AS106" i="4"/>
  <c r="BA106" i="4" s="1"/>
  <c r="AS102" i="4"/>
  <c r="BA102" i="4" s="1"/>
  <c r="AS98" i="4"/>
  <c r="BA98" i="4" s="1"/>
  <c r="AS94" i="4"/>
  <c r="BA94" i="4" s="1"/>
  <c r="AS119" i="4"/>
  <c r="BA119" i="4" s="1"/>
  <c r="AS111" i="4"/>
  <c r="BA111" i="4" s="1"/>
  <c r="AS109" i="4"/>
  <c r="BA109" i="4" s="1"/>
  <c r="AS105" i="4"/>
  <c r="BA105" i="4" s="1"/>
  <c r="AS103" i="4"/>
  <c r="BA103" i="4" s="1"/>
  <c r="AS101" i="4"/>
  <c r="BA101" i="4" s="1"/>
  <c r="BB101" i="4" s="1"/>
  <c r="AX101" i="4" s="1"/>
  <c r="AS99" i="4"/>
  <c r="BA99" i="4" s="1"/>
  <c r="AS97" i="4"/>
  <c r="BA97" i="4" s="1"/>
  <c r="AS95" i="4"/>
  <c r="BA95" i="4" s="1"/>
  <c r="AS93" i="4"/>
  <c r="BA93" i="4" s="1"/>
  <c r="AS90" i="4"/>
  <c r="BA90" i="4" s="1"/>
  <c r="AS88" i="4"/>
  <c r="BA88" i="4" s="1"/>
  <c r="BB88" i="4" s="1"/>
  <c r="AX88" i="4" s="1"/>
  <c r="AS86" i="4"/>
  <c r="BA86" i="4" s="1"/>
  <c r="AS80" i="4"/>
  <c r="BA80" i="4" s="1"/>
  <c r="AS78" i="4"/>
  <c r="BA78" i="4" s="1"/>
  <c r="AS76" i="4"/>
  <c r="BA76" i="4" s="1"/>
  <c r="AS72" i="4"/>
  <c r="BA72" i="4" s="1"/>
  <c r="AS70" i="4"/>
  <c r="BA70" i="4" s="1"/>
  <c r="AS65" i="4"/>
  <c r="BA65" i="4" s="1"/>
  <c r="AS58" i="4"/>
  <c r="BA58" i="4" s="1"/>
  <c r="AS54" i="4"/>
  <c r="BA54" i="4" s="1"/>
  <c r="AS50" i="4"/>
  <c r="BA50" i="4" s="1"/>
  <c r="AS48" i="4"/>
  <c r="BA48" i="4" s="1"/>
  <c r="AS34" i="4"/>
  <c r="BA34" i="4" s="1"/>
  <c r="BB34" i="4" s="1"/>
  <c r="AX34" i="4" s="1"/>
  <c r="AS30" i="4"/>
  <c r="BA30" i="4" s="1"/>
  <c r="AS27" i="4"/>
  <c r="BA27" i="4" s="1"/>
  <c r="AS18" i="4"/>
  <c r="BA18" i="4" s="1"/>
  <c r="AS16" i="4"/>
  <c r="BA16" i="4" s="1"/>
  <c r="AS14" i="4"/>
  <c r="BA14" i="4" s="1"/>
  <c r="AS12" i="4"/>
  <c r="BA12" i="4" s="1"/>
  <c r="AS108" i="4"/>
  <c r="BA108" i="4" s="1"/>
  <c r="AS104" i="4"/>
  <c r="BA104" i="4" s="1"/>
  <c r="AS100" i="4"/>
  <c r="BA100" i="4" s="1"/>
  <c r="AS96" i="4"/>
  <c r="BA96" i="4" s="1"/>
  <c r="AS85" i="4"/>
  <c r="BA85" i="4" s="1"/>
  <c r="AS79" i="4"/>
  <c r="BA79" i="4" s="1"/>
  <c r="AS77" i="4"/>
  <c r="BA77" i="4" s="1"/>
  <c r="AS75" i="4"/>
  <c r="BA75" i="4" s="1"/>
  <c r="AS53" i="4"/>
  <c r="BA53" i="4" s="1"/>
  <c r="BB53" i="4" s="1"/>
  <c r="AX53" i="4" s="1"/>
  <c r="AS49" i="4"/>
  <c r="BA49" i="4" s="1"/>
  <c r="AS47" i="4"/>
  <c r="BA47" i="4" s="1"/>
  <c r="AS33" i="4"/>
  <c r="BA33" i="4" s="1"/>
  <c r="AS31" i="4"/>
  <c r="BA31" i="4" s="1"/>
  <c r="AS29" i="4"/>
  <c r="BA29" i="4" s="1"/>
  <c r="BB29" i="4" s="1"/>
  <c r="AX29" i="4" s="1"/>
  <c r="AS15" i="4"/>
  <c r="BA15" i="4" s="1"/>
  <c r="AS13" i="4"/>
  <c r="BA13" i="4" s="1"/>
  <c r="AS11" i="4"/>
  <c r="BA11" i="4" s="1"/>
  <c r="AS8" i="4"/>
  <c r="BA8" i="4" s="1"/>
  <c r="AS7" i="4"/>
  <c r="BA7" i="4" s="1"/>
  <c r="AS121" i="4"/>
  <c r="BA121" i="4" s="1"/>
  <c r="BB121" i="4" s="1"/>
  <c r="AX121" i="4" s="1"/>
  <c r="AS112" i="4"/>
  <c r="BA112" i="4" s="1"/>
  <c r="AS110" i="4"/>
  <c r="BA110" i="4" s="1"/>
  <c r="AS91" i="4"/>
  <c r="BA91" i="4" s="1"/>
  <c r="AS89" i="4"/>
  <c r="BA89" i="4" s="1"/>
  <c r="AS84" i="4"/>
  <c r="BA84" i="4" s="1"/>
  <c r="AS83" i="4"/>
  <c r="BA83" i="4" s="1"/>
  <c r="BB83" i="4" s="1"/>
  <c r="AX83" i="4" s="1"/>
  <c r="AS74" i="4"/>
  <c r="BA74" i="4" s="1"/>
  <c r="AS71" i="4"/>
  <c r="BA71" i="4" s="1"/>
  <c r="AS66" i="4"/>
  <c r="BA66" i="4" s="1"/>
  <c r="AS57" i="4"/>
  <c r="BA57" i="4" s="1"/>
  <c r="AS36" i="4"/>
  <c r="BA36" i="4" s="1"/>
  <c r="AS10" i="4"/>
  <c r="BA10" i="4" s="1"/>
  <c r="AS42" i="4"/>
  <c r="BA42" i="4" s="1"/>
  <c r="F102" i="4"/>
  <c r="T102" i="4" s="1"/>
  <c r="Y102" i="4" s="1"/>
  <c r="S102" i="4" s="1"/>
  <c r="AY102" i="4" s="1"/>
  <c r="F93" i="4"/>
  <c r="T93" i="4" s="1"/>
  <c r="Y93" i="4" s="1"/>
  <c r="S93" i="4" s="1"/>
  <c r="AY93" i="4" s="1"/>
  <c r="F126" i="4"/>
  <c r="T126" i="4" s="1"/>
  <c r="Y126" i="4" s="1"/>
  <c r="S126" i="4" s="1"/>
  <c r="F13" i="4"/>
  <c r="T13" i="4" s="1"/>
  <c r="Y13" i="4" s="1"/>
  <c r="S13" i="4" s="1"/>
  <c r="AY13" i="4" s="1"/>
  <c r="F18" i="4"/>
  <c r="T18" i="4" s="1"/>
  <c r="Y18" i="4" s="1"/>
  <c r="S18" i="4" s="1"/>
  <c r="AY18" i="4" s="1"/>
  <c r="F85" i="4"/>
  <c r="T85" i="4" s="1"/>
  <c r="Y85" i="4" s="1"/>
  <c r="S85" i="4" s="1"/>
  <c r="F92" i="4"/>
  <c r="T92" i="4" s="1"/>
  <c r="Y92" i="4" s="1"/>
  <c r="S92" i="4" s="1"/>
  <c r="F49" i="4"/>
  <c r="T49" i="4" s="1"/>
  <c r="Y49" i="4" s="1"/>
  <c r="S49" i="4" s="1"/>
  <c r="AY49" i="4" s="1"/>
  <c r="F10" i="4"/>
  <c r="T10" i="4" s="1"/>
  <c r="Y10" i="4" s="1"/>
  <c r="S10" i="4" s="1"/>
  <c r="AY10" i="4" s="1"/>
  <c r="F23" i="4"/>
  <c r="T23" i="4" s="1"/>
  <c r="Y23" i="4" s="1"/>
  <c r="S23" i="4" s="1"/>
  <c r="AY23" i="4" s="1"/>
  <c r="BB23" i="4" s="1"/>
  <c r="AX23" i="4" s="1"/>
  <c r="F45" i="4"/>
  <c r="T45" i="4" s="1"/>
  <c r="Y45" i="4" s="1"/>
  <c r="S45" i="4" s="1"/>
  <c r="AY45" i="4" s="1"/>
  <c r="BB45" i="4" s="1"/>
  <c r="AX45" i="4" s="1"/>
  <c r="F32" i="4"/>
  <c r="T32" i="4" s="1"/>
  <c r="Y32" i="4" s="1"/>
  <c r="S32" i="4" s="1"/>
  <c r="AY32" i="4" s="1"/>
  <c r="BB32" i="4" s="1"/>
  <c r="AX32" i="4" s="1"/>
  <c r="F56" i="4"/>
  <c r="T56" i="4" s="1"/>
  <c r="Y56" i="4" s="1"/>
  <c r="S56" i="4" s="1"/>
  <c r="AY56" i="4" s="1"/>
  <c r="F64" i="4"/>
  <c r="T64" i="4" s="1"/>
  <c r="Y64" i="4" s="1"/>
  <c r="S64" i="4" s="1"/>
  <c r="AY64" i="4" s="1"/>
  <c r="BB64" i="4" s="1"/>
  <c r="AX64" i="4" s="1"/>
  <c r="F73" i="4"/>
  <c r="T73" i="4" s="1"/>
  <c r="Y73" i="4" s="1"/>
  <c r="S73" i="4" s="1"/>
  <c r="AY73" i="4" s="1"/>
  <c r="BB73" i="4" s="1"/>
  <c r="AX73" i="4" s="1"/>
  <c r="F75" i="4"/>
  <c r="T75" i="4" s="1"/>
  <c r="Y75" i="4" s="1"/>
  <c r="S75" i="4" s="1"/>
  <c r="AY75" i="4" s="1"/>
  <c r="F112" i="4"/>
  <c r="T112" i="4" s="1"/>
  <c r="Y112" i="4" s="1"/>
  <c r="S112" i="4" s="1"/>
  <c r="AY112" i="4" s="1"/>
  <c r="F99" i="4"/>
  <c r="T99" i="4" s="1"/>
  <c r="Y99" i="4" s="1"/>
  <c r="S99" i="4" s="1"/>
  <c r="AY99" i="4" s="1"/>
  <c r="BB99" i="4" s="1"/>
  <c r="AX99" i="4" s="1"/>
  <c r="F113" i="4"/>
  <c r="T113" i="4" s="1"/>
  <c r="Y113" i="4" s="1"/>
  <c r="S113" i="4" s="1"/>
  <c r="F8" i="4"/>
  <c r="T8" i="4" s="1"/>
  <c r="Y8" i="4" s="1"/>
  <c r="S8" i="4" s="1"/>
  <c r="AY8" i="4" s="1"/>
  <c r="F7" i="4"/>
  <c r="F125" i="4"/>
  <c r="T125" i="4" s="1"/>
  <c r="Y125" i="4" s="1"/>
  <c r="S125" i="4" s="1"/>
  <c r="AY125" i="4" s="1"/>
  <c r="BB125" i="4" s="1"/>
  <c r="AX125" i="4" s="1"/>
  <c r="F72" i="4"/>
  <c r="T72" i="4" s="1"/>
  <c r="Y72" i="4" s="1"/>
  <c r="S72" i="4" s="1"/>
  <c r="AY72" i="4" s="1"/>
  <c r="T55" i="4"/>
  <c r="Y55" i="4" s="1"/>
  <c r="S55" i="4" s="1"/>
  <c r="AY55" i="4" s="1"/>
  <c r="T84" i="4"/>
  <c r="Y84" i="4" s="1"/>
  <c r="S84" i="4" s="1"/>
  <c r="AY84" i="4" s="1"/>
  <c r="T80" i="4"/>
  <c r="Y80" i="4" s="1"/>
  <c r="S80" i="4" s="1"/>
  <c r="AY80" i="4" s="1"/>
  <c r="F51" i="4"/>
  <c r="F19" i="4"/>
  <c r="T19" i="4" s="1"/>
  <c r="Y19" i="4" s="1"/>
  <c r="S19" i="4" s="1"/>
  <c r="AY19" i="4" s="1"/>
  <c r="BB19" i="4" s="1"/>
  <c r="AX19" i="4" s="1"/>
  <c r="T98" i="4"/>
  <c r="Y98" i="4" s="1"/>
  <c r="S98" i="4" s="1"/>
  <c r="AY98" i="4" s="1"/>
  <c r="T105" i="4"/>
  <c r="Y105" i="4" s="1"/>
  <c r="S105" i="4" s="1"/>
  <c r="AY105" i="4" s="1"/>
  <c r="T27" i="4"/>
  <c r="Y27" i="4" s="1"/>
  <c r="S27" i="4" s="1"/>
  <c r="AY27" i="4" s="1"/>
  <c r="BB35" i="4"/>
  <c r="AX35" i="4" s="1"/>
  <c r="F89" i="4"/>
  <c r="T89" i="4" s="1"/>
  <c r="Y89" i="4" s="1"/>
  <c r="S89" i="4" s="1"/>
  <c r="F118" i="4"/>
  <c r="T118" i="4" s="1"/>
  <c r="Y118" i="4" s="1"/>
  <c r="S118" i="4" s="1"/>
  <c r="AY118" i="4" s="1"/>
  <c r="BB118" i="4" s="1"/>
  <c r="AX118" i="4" s="1"/>
  <c r="AY14" i="4"/>
  <c r="F71" i="4"/>
  <c r="F22" i="4"/>
  <c r="F120" i="4"/>
  <c r="T120" i="4" s="1"/>
  <c r="Y120" i="4" s="1"/>
  <c r="S120" i="4" s="1"/>
  <c r="AY120" i="4" s="1"/>
  <c r="BB120" i="4" s="1"/>
  <c r="AX120" i="4" s="1"/>
  <c r="F21" i="4"/>
  <c r="F12" i="4"/>
  <c r="F117" i="4"/>
  <c r="T117" i="4" s="1"/>
  <c r="Y117" i="4" s="1"/>
  <c r="S117" i="4" s="1"/>
  <c r="AY117" i="4" s="1"/>
  <c r="F119" i="4"/>
  <c r="T119" i="4" s="1"/>
  <c r="Y119" i="4" s="1"/>
  <c r="S119" i="4" s="1"/>
  <c r="F115" i="4"/>
  <c r="T115" i="4" s="1"/>
  <c r="Y115" i="4" s="1"/>
  <c r="S115" i="4" s="1"/>
  <c r="AT117" i="4"/>
  <c r="AW117" i="4" s="1"/>
  <c r="F114" i="4"/>
  <c r="T114" i="4" s="1"/>
  <c r="Y114" i="4" s="1"/>
  <c r="S114" i="4" s="1"/>
  <c r="AY114" i="4" s="1"/>
  <c r="BB114" i="4" s="1"/>
  <c r="AX114" i="4" s="1"/>
  <c r="BB91" i="4"/>
  <c r="AX91" i="4" s="1"/>
  <c r="AY113" i="4"/>
  <c r="BB113" i="4" s="1"/>
  <c r="AX113" i="4" s="1"/>
  <c r="AY86" i="4"/>
  <c r="BB86" i="4" s="1"/>
  <c r="AX86" i="4" s="1"/>
  <c r="AY92" i="4"/>
  <c r="BB92" i="4" s="1"/>
  <c r="AX92" i="4" s="1"/>
  <c r="AY111" i="4"/>
  <c r="AY96" i="4"/>
  <c r="AY94" i="4"/>
  <c r="AY78" i="4"/>
  <c r="AY70" i="4"/>
  <c r="BB47" i="4"/>
  <c r="AX47" i="4" s="1"/>
  <c r="AY31" i="4"/>
  <c r="BB122" i="4"/>
  <c r="AX122" i="4" s="1"/>
  <c r="AY17" i="4"/>
  <c r="BB17" i="4" s="1"/>
  <c r="AX17" i="4" s="1"/>
  <c r="AY126" i="4"/>
  <c r="BB126" i="4" s="1"/>
  <c r="AX126" i="4" s="1"/>
  <c r="AY85" i="4"/>
  <c r="AY95" i="4"/>
  <c r="AY79" i="4"/>
  <c r="BB54" i="4"/>
  <c r="AX54" i="4" s="1"/>
  <c r="BB95" i="4" l="1"/>
  <c r="AX95" i="4" s="1"/>
  <c r="BB78" i="4"/>
  <c r="AX78" i="4" s="1"/>
  <c r="BB14" i="4"/>
  <c r="AX14" i="4" s="1"/>
  <c r="BB72" i="4"/>
  <c r="AX72" i="4" s="1"/>
  <c r="BB10" i="4"/>
  <c r="AX10" i="4" s="1"/>
  <c r="BB75" i="4"/>
  <c r="AX75" i="4" s="1"/>
  <c r="BB102" i="4"/>
  <c r="AX102" i="4" s="1"/>
  <c r="BB85" i="4"/>
  <c r="AX85" i="4" s="1"/>
  <c r="BB31" i="4"/>
  <c r="AX31" i="4" s="1"/>
  <c r="BB18" i="4"/>
  <c r="AX18" i="4" s="1"/>
  <c r="BB94" i="4"/>
  <c r="AX94" i="4" s="1"/>
  <c r="BB111" i="4"/>
  <c r="AX111" i="4" s="1"/>
  <c r="BB79" i="4"/>
  <c r="AX79" i="4" s="1"/>
  <c r="BB70" i="4"/>
  <c r="AX70" i="4" s="1"/>
  <c r="BB96" i="4"/>
  <c r="AX96" i="4" s="1"/>
  <c r="BB8" i="4"/>
  <c r="AX8" i="4" s="1"/>
  <c r="BB49" i="4"/>
  <c r="AX49" i="4" s="1"/>
  <c r="BB93" i="4"/>
  <c r="AX93" i="4" s="1"/>
  <c r="BB112" i="4"/>
  <c r="AX112" i="4" s="1"/>
  <c r="BB13" i="4"/>
  <c r="AX13" i="4" s="1"/>
  <c r="BB16" i="4"/>
  <c r="AX16" i="4" s="1"/>
  <c r="BB15" i="4"/>
  <c r="AX15" i="4" s="1"/>
  <c r="BB76" i="4"/>
  <c r="AX76" i="4" s="1"/>
  <c r="BB36" i="4"/>
  <c r="AX36" i="4" s="1"/>
  <c r="BB104" i="4"/>
  <c r="AX104" i="4" s="1"/>
  <c r="BB109" i="4"/>
  <c r="AX109" i="4" s="1"/>
  <c r="BB11" i="4"/>
  <c r="AX11" i="4" s="1"/>
  <c r="BB123" i="4"/>
  <c r="AX123" i="4" s="1"/>
  <c r="BB108" i="4"/>
  <c r="AX108" i="4" s="1"/>
  <c r="BB65" i="4"/>
  <c r="AX65" i="4" s="1"/>
  <c r="BB97" i="4"/>
  <c r="AX97" i="4" s="1"/>
  <c r="BB50" i="4"/>
  <c r="AX50" i="4" s="1"/>
  <c r="BB110" i="4"/>
  <c r="AX110" i="4" s="1"/>
  <c r="BB106" i="4"/>
  <c r="AX106" i="4" s="1"/>
  <c r="BB90" i="4"/>
  <c r="AX90" i="4" s="1"/>
  <c r="BB66" i="4"/>
  <c r="AX66" i="4" s="1"/>
  <c r="BB77" i="4"/>
  <c r="AX77" i="4" s="1"/>
  <c r="BB57" i="4"/>
  <c r="AX57" i="4" s="1"/>
  <c r="BB30" i="4"/>
  <c r="AX30" i="4" s="1"/>
  <c r="BB74" i="4"/>
  <c r="AX74" i="4" s="1"/>
  <c r="BB33" i="4"/>
  <c r="AX33" i="4" s="1"/>
  <c r="BB58" i="4"/>
  <c r="AX58" i="4" s="1"/>
  <c r="AY115" i="4"/>
  <c r="BB115" i="4" s="1"/>
  <c r="AX115" i="4" s="1"/>
  <c r="AY119" i="4"/>
  <c r="BB119" i="4" s="1"/>
  <c r="AX119" i="4" s="1"/>
  <c r="AY89" i="4"/>
  <c r="BB89" i="4" s="1"/>
  <c r="AX89" i="4" s="1"/>
  <c r="T7" i="4"/>
  <c r="Y7" i="4" s="1"/>
  <c r="S7" i="4" s="1"/>
  <c r="AY7" i="4" s="1"/>
  <c r="BB7" i="4" s="1"/>
  <c r="AX7" i="4" s="1"/>
  <c r="AS117" i="4"/>
  <c r="BA117" i="4" s="1"/>
  <c r="BB117" i="4" s="1"/>
  <c r="AX117" i="4" s="1"/>
  <c r="BB42" i="4"/>
  <c r="AX42" i="4" s="1"/>
  <c r="BB100" i="4"/>
  <c r="AX100" i="4" s="1"/>
  <c r="BB103" i="4"/>
  <c r="AX103" i="4" s="1"/>
  <c r="BB48" i="4"/>
  <c r="AX48" i="4" s="1"/>
  <c r="BB80" i="4"/>
  <c r="AX80" i="4" s="1"/>
  <c r="BB84" i="4"/>
  <c r="AX84" i="4" s="1"/>
  <c r="BB55" i="4"/>
  <c r="AX55" i="4" s="1"/>
  <c r="T21" i="4"/>
  <c r="Y21" i="4" s="1"/>
  <c r="S21" i="4" s="1"/>
  <c r="AY21" i="4" s="1"/>
  <c r="BB21" i="4" s="1"/>
  <c r="AX21" i="4" s="1"/>
  <c r="T22" i="4"/>
  <c r="Y22" i="4" s="1"/>
  <c r="S22" i="4" s="1"/>
  <c r="AY22" i="4" s="1"/>
  <c r="BB22" i="4" s="1"/>
  <c r="AX22" i="4" s="1"/>
  <c r="BB27" i="4"/>
  <c r="AX27" i="4" s="1"/>
  <c r="BB105" i="4"/>
  <c r="AX105" i="4" s="1"/>
  <c r="BB98" i="4"/>
  <c r="AX98" i="4" s="1"/>
  <c r="T51" i="4"/>
  <c r="Y51" i="4" s="1"/>
  <c r="S51" i="4" s="1"/>
  <c r="T12" i="4"/>
  <c r="Y12" i="4" s="1"/>
  <c r="S12" i="4" s="1"/>
  <c r="AY12" i="4" s="1"/>
  <c r="BB12" i="4" s="1"/>
  <c r="AX12" i="4" s="1"/>
  <c r="T71" i="4"/>
  <c r="Y71" i="4" s="1"/>
  <c r="S71" i="4" s="1"/>
  <c r="AY71" i="4" s="1"/>
  <c r="BB71" i="4" s="1"/>
  <c r="AX71" i="4" s="1"/>
  <c r="BB56" i="4"/>
  <c r="AX56" i="4" s="1"/>
  <c r="AY9" i="4"/>
  <c r="BB9" i="4" s="1"/>
  <c r="AX9" i="4" s="1"/>
  <c r="AY51" i="4" l="1"/>
  <c r="BB51" i="4" s="1"/>
  <c r="AX51" i="4" s="1"/>
</calcChain>
</file>

<file path=xl/comments1.xml><?xml version="1.0" encoding="utf-8"?>
<comments xmlns="http://schemas.openxmlformats.org/spreadsheetml/2006/main">
  <authors>
    <author>kab302_teacher</author>
  </authors>
  <commentLis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Q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AA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AD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AK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AN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AQ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</commentList>
</comments>
</file>

<file path=xl/sharedStrings.xml><?xml version="1.0" encoding="utf-8"?>
<sst xmlns="http://schemas.openxmlformats.org/spreadsheetml/2006/main" count="515" uniqueCount="242">
  <si>
    <t>№</t>
  </si>
  <si>
    <t>Железнодорожный</t>
  </si>
  <si>
    <t>Центральный</t>
  </si>
  <si>
    <t>Кировский</t>
  </si>
  <si>
    <t>Ленинский</t>
  </si>
  <si>
    <t>Октябрьский</t>
  </si>
  <si>
    <t>Свердловский</t>
  </si>
  <si>
    <t>Советский</t>
  </si>
  <si>
    <t>МАТЕМАТИКА, 4 класс</t>
  </si>
  <si>
    <t>Код ОУ по КИАСУО</t>
  </si>
  <si>
    <t>Район</t>
  </si>
  <si>
    <t>Наименование ОУ (кратко)</t>
  </si>
  <si>
    <t>средний балл</t>
  </si>
  <si>
    <t>распределение баллов в %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</si>
  <si>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</si>
  <si>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</si>
  <si>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</si>
  <si>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</si>
  <si>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</si>
  <si>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</si>
  <si>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</si>
  <si>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</si>
  <si>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</si>
  <si>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</si>
  <si>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</si>
  <si>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</si>
  <si>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</si>
  <si>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</si>
  <si>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</si>
  <si>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</si>
  <si>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</si>
  <si>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</si>
  <si>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</si>
  <si>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</si>
  <si>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</si>
  <si>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</si>
  <si>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</si>
  <si>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</si>
  <si>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</si>
  <si>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</si>
  <si>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</si>
  <si>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</si>
  <si>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</si>
  <si>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</si>
  <si>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</si>
  <si>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</si>
  <si>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</si>
  <si>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</si>
  <si>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</si>
  <si>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</si>
  <si>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</si>
  <si>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</si>
  <si>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</si>
  <si>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</si>
  <si>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</si>
  <si>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</si>
  <si>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</si>
  <si>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</si>
  <si>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</si>
  <si>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Общий игог</t>
  </si>
  <si>
    <t>МБОУ Лицей № 8</t>
  </si>
  <si>
    <t>Расчётное среднее значение по городу:</t>
  </si>
  <si>
    <t>Среднее значение по городу принято:</t>
  </si>
  <si>
    <t>МАОУ Лицей № 9 "Лидер"</t>
  </si>
  <si>
    <t>Расчётное среднее значение</t>
  </si>
  <si>
    <t>A</t>
  </si>
  <si>
    <t>- отлично</t>
  </si>
  <si>
    <t>C</t>
  </si>
  <si>
    <t xml:space="preserve">- нормально </t>
  </si>
  <si>
    <t>B</t>
  </si>
  <si>
    <t>- хорошо</t>
  </si>
  <si>
    <t>D</t>
  </si>
  <si>
    <t>- критично</t>
  </si>
  <si>
    <t>Граница А-В</t>
  </si>
  <si>
    <t>Граница В-С</t>
  </si>
  <si>
    <t>Граница С-D</t>
  </si>
  <si>
    <t>ДОСТИЖЕНИЕ ОБРАЗОВАТЕЛЬНЫХ РЕЗУЛЬТАТОВ</t>
  </si>
  <si>
    <t>ЦЕНТРАЛЬНЫЙ РАЙОН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</si>
  <si>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</si>
  <si>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</si>
  <si>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</si>
  <si>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</si>
  <si>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</si>
  <si>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</si>
  <si>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Матем-4 ср. балл ОУ</t>
  </si>
  <si>
    <t>Матем-4 ср. балл по городу</t>
  </si>
  <si>
    <t>Матем-4 Индекс успешности</t>
  </si>
  <si>
    <t>РусЯз-4 ср. балл ОУ</t>
  </si>
  <si>
    <t>ОкрМир-4 ср. балл ОУ</t>
  </si>
  <si>
    <t>ОкрМир-4 ср. балл по городу</t>
  </si>
  <si>
    <t>ОкрМир-4 Индекс успешности</t>
  </si>
  <si>
    <t>РусЯз-4 ср. балл по городу</t>
  </si>
  <si>
    <t>РусЯз-4 Индекс успешности</t>
  </si>
  <si>
    <t>ЧитГр-4 ср. балл по городу</t>
  </si>
  <si>
    <t>ЧитГр-4 Индекс успешности</t>
  </si>
  <si>
    <t>ГрПр-4 ср. балл по городу</t>
  </si>
  <si>
    <t>ГрПр-4 Индекс успешности</t>
  </si>
  <si>
    <t>Цифра 1</t>
  </si>
  <si>
    <t>Цифра 2</t>
  </si>
  <si>
    <t>Цифра 3</t>
  </si>
  <si>
    <t>Цифра 4</t>
  </si>
  <si>
    <t>Среднее значение</t>
  </si>
  <si>
    <t>Цифра 5</t>
  </si>
  <si>
    <t>4 класс</t>
  </si>
  <si>
    <t>Матем-9 ср. балл по городу</t>
  </si>
  <si>
    <t>Матем-9 ср. балл ОУ</t>
  </si>
  <si>
    <t>Матем-9 Индекс успешности</t>
  </si>
  <si>
    <t>РусЯз-9 ср. балл ОУ</t>
  </si>
  <si>
    <t>РусЯз-9 ср. балл по городу</t>
  </si>
  <si>
    <t>РусЯз-9 Индекс успешности</t>
  </si>
  <si>
    <t>Матем-11 профиль ср. балл ОУ</t>
  </si>
  <si>
    <t>Матем-11 профиль ср. балл по городу</t>
  </si>
  <si>
    <t>Матем-11 профиль Индекс успешности</t>
  </si>
  <si>
    <t>Матем-11 базовый ср. балл по городу</t>
  </si>
  <si>
    <t>Матем-11 базовый ср. балл ОУ</t>
  </si>
  <si>
    <t>Матем-11 базовый Индекс успешности</t>
  </si>
  <si>
    <t>РусЯз-11 ср. балл ОУ</t>
  </si>
  <si>
    <t>РусЯз-11 ср. балл по городу</t>
  </si>
  <si>
    <t>РусЯз-11 Индекс успешности</t>
  </si>
  <si>
    <t>http://4ege.ru/materials_podgotovka/2797-perevod-ballov-ege-v-ocenki.html</t>
  </si>
  <si>
    <t>ИТОГ 4+9+11</t>
  </si>
  <si>
    <t>РУССКИЙ ЯЗЫК, 4 КЛАСС</t>
  </si>
  <si>
    <t>ОКРУЖАЮЩИЙ МИР, 4 КЛАСС</t>
  </si>
  <si>
    <t>результат выполнения</t>
  </si>
  <si>
    <t>%</t>
  </si>
  <si>
    <t>базовый уровень</t>
  </si>
  <si>
    <t>повышенный уровень</t>
  </si>
  <si>
    <t>% повышен + база</t>
  </si>
  <si>
    <t>ЧИТАТЕЛЬСКАЯ ГРАМОТНОСТЬ, 4 КЛАСС</t>
  </si>
  <si>
    <t>ГРУППОВОЙ ПРОЕКТ, 4 КЛАСС</t>
  </si>
  <si>
    <t>ниже базового</t>
  </si>
  <si>
    <t>МАТЕМАТИКА, 9 КЛАСС</t>
  </si>
  <si>
    <t>РУССКИЙ ЯЗЫК, 9 КЛАСС</t>
  </si>
  <si>
    <t>менее 27</t>
  </si>
  <si>
    <t>80-99</t>
  </si>
  <si>
    <t>менее 24</t>
  </si>
  <si>
    <t>средний балл ОУ</t>
  </si>
  <si>
    <t>РУССКИЙ ЯЗЫК, 11 КЛАСС</t>
  </si>
  <si>
    <t>МАОУ Лицей № 6 "Перспектива"</t>
  </si>
  <si>
    <t>По городу Красноярску</t>
  </si>
  <si>
    <t>Среднее значение, определённое ГУО</t>
  </si>
  <si>
    <t>Математика 4 класс</t>
  </si>
  <si>
    <t>Русский язык 4 класс</t>
  </si>
  <si>
    <t>Окружающий мир 4 класс</t>
  </si>
  <si>
    <t>Читательская грамот. 4 класс</t>
  </si>
  <si>
    <t>Групповой проект 4 класс</t>
  </si>
  <si>
    <t>9 класс</t>
  </si>
  <si>
    <t>Математ. 11 класс базовый</t>
  </si>
  <si>
    <t>Математ. 11 класс профиль</t>
  </si>
  <si>
    <t>Русский язык 11 класс</t>
  </si>
  <si>
    <t>11 класс</t>
  </si>
  <si>
    <t>среднее значение</t>
  </si>
  <si>
    <t>Русский язык 9 класс</t>
  </si>
  <si>
    <t>Математика 9 класс</t>
  </si>
  <si>
    <t>МАТЕМАТИКА базовый уровень, 11 КЛАСС</t>
  </si>
  <si>
    <t>МАТЕМАТИКА профильный уровень, 11 КЛАСС</t>
  </si>
  <si>
    <t>отлично</t>
  </si>
  <si>
    <t xml:space="preserve">хорошо </t>
  </si>
  <si>
    <t>нормально</t>
  </si>
  <si>
    <t>критично</t>
  </si>
  <si>
    <t>Цифра 4 класс</t>
  </si>
  <si>
    <t>Цифра 9 класс</t>
  </si>
  <si>
    <t>Цифра 11 класс</t>
  </si>
  <si>
    <t>Перевод баллов ЕГЭ и ОГЭ в отметки:</t>
  </si>
  <si>
    <t xml:space="preserve">МБОУ СШ № 10 </t>
  </si>
  <si>
    <t xml:space="preserve">МБОУ СШ № 86 </t>
  </si>
  <si>
    <t xml:space="preserve">МАОУ Гимназия № 11 </t>
  </si>
  <si>
    <t>МАОУ СШ № 150</t>
  </si>
  <si>
    <t>МАОУ СШ № 149</t>
  </si>
  <si>
    <t>МАОУ СШ № 145</t>
  </si>
  <si>
    <t>МАОУ СШ № 143</t>
  </si>
  <si>
    <t>МАОУ СШ "Комплекс Покровский"</t>
  </si>
  <si>
    <t>70-79</t>
  </si>
  <si>
    <t>Чел.</t>
  </si>
  <si>
    <t>МАОУ Гимназия № 8</t>
  </si>
  <si>
    <t>МАОУ Лицей № 28</t>
  </si>
  <si>
    <t>МАОУ СШ  № 12</t>
  </si>
  <si>
    <t>МАОУ СШ № 19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</si>
  <si>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</si>
  <si>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</si>
  <si>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</si>
  <si>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</si>
  <si>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</si>
  <si>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</si>
  <si>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</si>
  <si>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</si>
  <si>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</si>
  <si>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</si>
  <si>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</si>
  <si>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159</t>
  </si>
  <si>
    <t>МБОУ Гимназия № 3</t>
  </si>
  <si>
    <t>МАОУ Школа-интернат № 1</t>
  </si>
  <si>
    <t>МАОУ СШ № 3</t>
  </si>
  <si>
    <t xml:space="preserve">МАОУ СШ № 72 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</si>
  <si>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</si>
  <si>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</si>
  <si>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</si>
  <si>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</si>
  <si>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</si>
  <si>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</si>
  <si>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</si>
  <si>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</si>
  <si>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</si>
  <si>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</si>
  <si>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</si>
  <si>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</si>
  <si>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</si>
  <si>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</si>
  <si>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</si>
  <si>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</si>
  <si>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</si>
  <si>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</si>
  <si>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</si>
  <si>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</si>
  <si>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</si>
  <si>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</si>
  <si>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</si>
  <si>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</si>
  <si>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</si>
  <si>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</si>
  <si>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</si>
  <si>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</si>
  <si>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</si>
  <si>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>ЧитГр-4 ср. % ОУ</t>
  </si>
  <si>
    <t>ГрПр-4 ср. % ОУ</t>
  </si>
  <si>
    <t>МАОУ СШ " 155</t>
  </si>
  <si>
    <t>27-38</t>
  </si>
  <si>
    <t>39-69</t>
  </si>
  <si>
    <t>24-39</t>
  </si>
  <si>
    <t>40-69</t>
  </si>
  <si>
    <t>МАОУ СШ № 63</t>
  </si>
  <si>
    <t>МАОУ СШ № 91</t>
  </si>
  <si>
    <t>МАОУ СШ № 98</t>
  </si>
  <si>
    <t>МАОУ СШ № 129</t>
  </si>
  <si>
    <t>МАОУ СШ № 147</t>
  </si>
  <si>
    <t>2024-2025 учебный год</t>
  </si>
  <si>
    <t>отметки по 5 -балльной шкале</t>
  </si>
  <si>
    <t>МАОУ СШ № 160</t>
  </si>
  <si>
    <t xml:space="preserve">МБОУ СОШ № 10 </t>
  </si>
  <si>
    <t>МАОУ СШ "Комплекс "Покровский"</t>
  </si>
  <si>
    <t>МАОУ СШ № 155</t>
  </si>
  <si>
    <t>2024 - 2025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</si>
</sst>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i/>
      <sz val="8"/>
      <color rgb="FF000000"/>
      <name val="Calibri"/>
      <family val="2"/>
      <charset val="204"/>
      <scheme val="minor"/>
    </font>
    <font>
      <b/>
      <i/>
      <sz val="8"/>
      <color rgb="FF0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rgb="FF000000"/>
      <name val="Calibri"/>
    </font>
    <font>
      <b/>
      <i/>
      <sz val="11"/>
      <color rgb="FF000000"/>
      <name val="Calibri"/>
      <family val="2"/>
      <charset val="204"/>
      <scheme val="minor"/>
    </font>
    <font>
      <i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0C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9933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9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FFCCCC"/>
        <bgColor rgb="FFFFFFCC"/>
      </patternFill>
    </fill>
    <fill>
      <patternFill patternType="solid">
        <fgColor rgb="FFD9E1F2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D9E1F2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1">
    <xf numFmtId="0" fontId="0" fillId="0" borderId="0"/>
    <xf numFmtId="0" fontId="7" fillId="0" borderId="0"/>
    <xf numFmtId="0" fontId="1" fillId="0" borderId="0"/>
    <xf numFmtId="0" fontId="8" fillId="0" borderId="0"/>
    <xf numFmtId="165" fontId="11" fillId="0" borderId="0" applyBorder="0" applyProtection="0"/>
    <xf numFmtId="0" fontId="8" fillId="0" borderId="0"/>
    <xf numFmtId="0" fontId="11" fillId="0" borderId="0"/>
    <xf numFmtId="0" fontId="27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165" fontId="11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006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21" xfId="0" applyFont="1" applyBorder="1" applyAlignment="1">
      <alignment horizontal="center" vertical="center"/>
    </xf>
    <xf numFmtId="0" fontId="0" fillId="0" borderId="0" xfId="0" applyFont="1" applyFill="1" applyAlignment="1"/>
    <xf numFmtId="0" fontId="4" fillId="2" borderId="7" xfId="0" applyFont="1" applyFill="1" applyBorder="1" applyAlignment="1">
      <alignment wrapText="1"/>
    </xf>
    <xf numFmtId="0" fontId="0" fillId="0" borderId="0" xfId="0" applyFont="1" applyBorder="1" applyAlignment="1"/>
    <xf numFmtId="0" fontId="4" fillId="2" borderId="16" xfId="0" applyFont="1" applyFill="1" applyBorder="1" applyAlignment="1">
      <alignment wrapText="1"/>
    </xf>
    <xf numFmtId="0" fontId="0" fillId="2" borderId="0" xfId="0" applyFont="1" applyFill="1" applyBorder="1" applyAlignment="1"/>
    <xf numFmtId="2" fontId="0" fillId="0" borderId="0" xfId="0" applyNumberFormat="1" applyFont="1" applyBorder="1" applyAlignment="1"/>
    <xf numFmtId="0" fontId="4" fillId="2" borderId="17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6" fillId="0" borderId="0" xfId="0" applyFont="1"/>
    <xf numFmtId="0" fontId="6" fillId="6" borderId="0" xfId="0" applyFont="1" applyFill="1"/>
    <xf numFmtId="2" fontId="4" fillId="2" borderId="22" xfId="0" applyNumberFormat="1" applyFont="1" applyFill="1" applyBorder="1" applyAlignment="1">
      <alignment horizontal="center" wrapText="1"/>
    </xf>
    <xf numFmtId="2" fontId="4" fillId="2" borderId="24" xfId="0" applyNumberFormat="1" applyFont="1" applyFill="1" applyBorder="1" applyAlignment="1">
      <alignment horizontal="center" wrapText="1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center" wrapText="1"/>
    </xf>
    <xf numFmtId="2" fontId="4" fillId="2" borderId="28" xfId="0" applyNumberFormat="1" applyFont="1" applyFill="1" applyBorder="1" applyAlignment="1">
      <alignment horizontal="center" wrapText="1"/>
    </xf>
    <xf numFmtId="2" fontId="3" fillId="2" borderId="13" xfId="0" applyNumberFormat="1" applyFont="1" applyFill="1" applyBorder="1" applyAlignment="1">
      <alignment horizontal="right" wrapText="1"/>
    </xf>
    <xf numFmtId="0" fontId="4" fillId="3" borderId="8" xfId="0" applyFont="1" applyFill="1" applyBorder="1" applyAlignment="1">
      <alignment wrapText="1"/>
    </xf>
    <xf numFmtId="0" fontId="4" fillId="3" borderId="15" xfId="0" applyFont="1" applyFill="1" applyBorder="1" applyAlignment="1">
      <alignment wrapText="1"/>
    </xf>
    <xf numFmtId="0" fontId="7" fillId="0" borderId="0" xfId="1"/>
    <xf numFmtId="0" fontId="6" fillId="0" borderId="0" xfId="1" applyFont="1"/>
    <xf numFmtId="0" fontId="7" fillId="0" borderId="23" xfId="1" applyBorder="1"/>
    <xf numFmtId="0" fontId="7" fillId="0" borderId="9" xfId="1" applyBorder="1"/>
    <xf numFmtId="0" fontId="7" fillId="0" borderId="29" xfId="1" applyBorder="1"/>
    <xf numFmtId="0" fontId="7" fillId="0" borderId="27" xfId="1" applyBorder="1"/>
    <xf numFmtId="0" fontId="3" fillId="7" borderId="0" xfId="0" applyFont="1" applyFill="1" applyAlignment="1">
      <alignment horizontal="center"/>
    </xf>
    <xf numFmtId="49" fontId="13" fillId="0" borderId="0" xfId="0" applyNumberFormat="1" applyFont="1" applyBorder="1" applyAlignment="1">
      <alignment horizontal="left"/>
    </xf>
    <xf numFmtId="0" fontId="3" fillId="6" borderId="0" xfId="0" applyFont="1" applyFill="1" applyAlignment="1">
      <alignment horizontal="center"/>
    </xf>
    <xf numFmtId="0" fontId="14" fillId="0" borderId="0" xfId="1" applyFont="1"/>
    <xf numFmtId="0" fontId="2" fillId="0" borderId="33" xfId="0" applyFont="1" applyBorder="1" applyAlignment="1"/>
    <xf numFmtId="0" fontId="7" fillId="0" borderId="32" xfId="1" applyBorder="1"/>
    <xf numFmtId="0" fontId="2" fillId="0" borderId="33" xfId="0" applyFont="1" applyFill="1" applyBorder="1" applyAlignment="1"/>
    <xf numFmtId="0" fontId="4" fillId="3" borderId="41" xfId="0" applyFont="1" applyFill="1" applyBorder="1" applyAlignment="1">
      <alignment wrapText="1"/>
    </xf>
    <xf numFmtId="0" fontId="13" fillId="0" borderId="0" xfId="0" applyFont="1" applyBorder="1" applyAlignment="1">
      <alignment horizontal="right"/>
    </xf>
    <xf numFmtId="0" fontId="3" fillId="6" borderId="0" xfId="1" applyFont="1" applyFill="1" applyAlignment="1">
      <alignment horizontal="center"/>
    </xf>
    <xf numFmtId="0" fontId="1" fillId="0" borderId="40" xfId="2" applyFont="1" applyBorder="1" applyAlignment="1">
      <alignment horizontal="center"/>
    </xf>
    <xf numFmtId="0" fontId="1" fillId="0" borderId="33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0" borderId="7" xfId="2" applyFont="1" applyBorder="1" applyAlignment="1">
      <alignment horizontal="center"/>
    </xf>
    <xf numFmtId="0" fontId="0" fillId="0" borderId="16" xfId="2" applyFont="1" applyBorder="1" applyAlignment="1">
      <alignment horizontal="center"/>
    </xf>
    <xf numFmtId="0" fontId="0" fillId="0" borderId="33" xfId="2" applyFont="1" applyBorder="1" applyAlignment="1">
      <alignment horizontal="center"/>
    </xf>
    <xf numFmtId="0" fontId="1" fillId="0" borderId="16" xfId="2" applyFont="1" applyBorder="1" applyAlignment="1">
      <alignment horizontal="center"/>
    </xf>
    <xf numFmtId="0" fontId="1" fillId="0" borderId="7" xfId="2" applyFont="1" applyFill="1" applyBorder="1" applyAlignment="1">
      <alignment horizontal="center"/>
    </xf>
    <xf numFmtId="0" fontId="1" fillId="0" borderId="10" xfId="2" applyFont="1" applyBorder="1" applyAlignment="1">
      <alignment horizontal="center"/>
    </xf>
    <xf numFmtId="2" fontId="4" fillId="3" borderId="7" xfId="1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0" borderId="29" xfId="0" applyNumberFormat="1" applyFont="1" applyFill="1" applyBorder="1" applyAlignment="1">
      <alignment horizontal="center" wrapText="1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30" xfId="0" applyNumberFormat="1" applyFont="1" applyFill="1" applyBorder="1" applyAlignment="1">
      <alignment horizontal="center" vertical="center"/>
    </xf>
    <xf numFmtId="2" fontId="4" fillId="0" borderId="7" xfId="1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24" xfId="0" applyNumberFormat="1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center" vertical="center"/>
    </xf>
    <xf numFmtId="2" fontId="3" fillId="0" borderId="43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2" fontId="7" fillId="0" borderId="29" xfId="1" applyNumberFormat="1" applyFill="1" applyBorder="1"/>
    <xf numFmtId="166" fontId="16" fillId="0" borderId="51" xfId="0" applyNumberFormat="1" applyFont="1" applyBorder="1"/>
    <xf numFmtId="2" fontId="3" fillId="0" borderId="38" xfId="0" applyNumberFormat="1" applyFont="1" applyFill="1" applyBorder="1" applyAlignment="1">
      <alignment horizontal="left" vertical="center"/>
    </xf>
    <xf numFmtId="2" fontId="3" fillId="0" borderId="37" xfId="0" applyNumberFormat="1" applyFont="1" applyFill="1" applyBorder="1" applyAlignment="1">
      <alignment horizontal="left" vertical="center"/>
    </xf>
    <xf numFmtId="2" fontId="3" fillId="0" borderId="36" xfId="1" applyNumberFormat="1" applyFont="1" applyFill="1" applyBorder="1" applyAlignment="1">
      <alignment horizontal="left"/>
    </xf>
    <xf numFmtId="2" fontId="2" fillId="0" borderId="35" xfId="1" applyNumberFormat="1" applyFont="1" applyFill="1" applyBorder="1" applyAlignment="1">
      <alignment horizontal="left"/>
    </xf>
    <xf numFmtId="2" fontId="3" fillId="0" borderId="35" xfId="0" applyNumberFormat="1" applyFont="1" applyFill="1" applyBorder="1" applyAlignment="1">
      <alignment horizontal="left" wrapText="1"/>
    </xf>
    <xf numFmtId="2" fontId="4" fillId="0" borderId="14" xfId="0" applyNumberFormat="1" applyFont="1" applyFill="1" applyBorder="1" applyAlignment="1">
      <alignment horizontal="center" vertical="center"/>
    </xf>
    <xf numFmtId="2" fontId="1" fillId="0" borderId="44" xfId="1" applyNumberFormat="1" applyFont="1" applyFill="1" applyBorder="1"/>
    <xf numFmtId="0" fontId="10" fillId="0" borderId="44" xfId="1" applyFont="1" applyFill="1" applyBorder="1" applyAlignment="1">
      <alignment horizontal="right" vertical="center"/>
    </xf>
    <xf numFmtId="0" fontId="7" fillId="0" borderId="44" xfId="1" applyBorder="1"/>
    <xf numFmtId="2" fontId="7" fillId="0" borderId="45" xfId="1" applyNumberFormat="1" applyBorder="1"/>
    <xf numFmtId="0" fontId="7" fillId="0" borderId="45" xfId="1" applyBorder="1"/>
    <xf numFmtId="2" fontId="4" fillId="0" borderId="6" xfId="0" applyNumberFormat="1" applyFont="1" applyFill="1" applyBorder="1" applyAlignment="1">
      <alignment horizontal="center" wrapText="1"/>
    </xf>
    <xf numFmtId="2" fontId="16" fillId="0" borderId="14" xfId="0" applyNumberFormat="1" applyFont="1" applyBorder="1"/>
    <xf numFmtId="2" fontId="1" fillId="0" borderId="23" xfId="2" applyNumberFormat="1" applyFont="1" applyFill="1" applyBorder="1" applyAlignment="1">
      <alignment horizontal="center"/>
    </xf>
    <xf numFmtId="2" fontId="1" fillId="0" borderId="27" xfId="2" applyNumberFormat="1" applyFont="1" applyFill="1" applyBorder="1" applyAlignment="1">
      <alignment horizontal="center"/>
    </xf>
    <xf numFmtId="2" fontId="1" fillId="0" borderId="29" xfId="2" applyNumberFormat="1" applyFont="1" applyFill="1" applyBorder="1" applyAlignment="1">
      <alignment horizontal="center"/>
    </xf>
    <xf numFmtId="2" fontId="18" fillId="0" borderId="29" xfId="2" applyNumberFormat="1" applyFont="1" applyFill="1" applyBorder="1" applyAlignment="1">
      <alignment horizontal="center"/>
    </xf>
    <xf numFmtId="2" fontId="2" fillId="0" borderId="35" xfId="1" applyNumberFormat="1" applyFont="1" applyBorder="1" applyAlignment="1">
      <alignment horizontal="left"/>
    </xf>
    <xf numFmtId="2" fontId="2" fillId="0" borderId="53" xfId="1" applyNumberFormat="1" applyFont="1" applyBorder="1" applyAlignment="1">
      <alignment horizontal="left"/>
    </xf>
    <xf numFmtId="166" fontId="16" fillId="0" borderId="55" xfId="0" applyNumberFormat="1" applyFont="1" applyBorder="1"/>
    <xf numFmtId="2" fontId="16" fillId="0" borderId="41" xfId="0" applyNumberFormat="1" applyFont="1" applyBorder="1"/>
    <xf numFmtId="166" fontId="16" fillId="0" borderId="35" xfId="0" applyNumberFormat="1" applyFont="1" applyBorder="1"/>
    <xf numFmtId="166" fontId="16" fillId="0" borderId="53" xfId="0" applyNumberFormat="1" applyFont="1" applyBorder="1"/>
    <xf numFmtId="166" fontId="16" fillId="0" borderId="21" xfId="0" applyNumberFormat="1" applyFont="1" applyBorder="1"/>
    <xf numFmtId="2" fontId="2" fillId="10" borderId="58" xfId="0" applyNumberFormat="1" applyFont="1" applyFill="1" applyBorder="1" applyAlignment="1">
      <alignment horizontal="center" vertical="center"/>
    </xf>
    <xf numFmtId="2" fontId="2" fillId="10" borderId="59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/>
    <xf numFmtId="2" fontId="4" fillId="2" borderId="31" xfId="0" applyNumberFormat="1" applyFont="1" applyFill="1" applyBorder="1" applyAlignment="1">
      <alignment horizontal="center" wrapText="1"/>
    </xf>
    <xf numFmtId="2" fontId="2" fillId="0" borderId="0" xfId="1" applyNumberFormat="1" applyFont="1" applyBorder="1"/>
    <xf numFmtId="2" fontId="9" fillId="0" borderId="13" xfId="1" applyNumberFormat="1" applyFont="1" applyBorder="1"/>
    <xf numFmtId="2" fontId="2" fillId="0" borderId="7" xfId="1" applyNumberFormat="1" applyFont="1" applyBorder="1"/>
    <xf numFmtId="2" fontId="15" fillId="0" borderId="47" xfId="1" applyNumberFormat="1" applyFont="1" applyBorder="1"/>
    <xf numFmtId="2" fontId="2" fillId="0" borderId="7" xfId="1" applyNumberFormat="1" applyFont="1" applyBorder="1" applyAlignment="1">
      <alignment horizontal="right"/>
    </xf>
    <xf numFmtId="0" fontId="20" fillId="0" borderId="11" xfId="0" applyFont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2" fontId="1" fillId="2" borderId="24" xfId="2" applyNumberFormat="1" applyFont="1" applyFill="1" applyBorder="1" applyAlignment="1">
      <alignment horizontal="center" vertical="center"/>
    </xf>
    <xf numFmtId="2" fontId="1" fillId="2" borderId="25" xfId="2" applyNumberFormat="1" applyFont="1" applyFill="1" applyBorder="1" applyAlignment="1">
      <alignment horizontal="center" vertical="center"/>
    </xf>
    <xf numFmtId="2" fontId="2" fillId="0" borderId="7" xfId="2" applyNumberFormat="1" applyFont="1" applyBorder="1" applyAlignment="1">
      <alignment horizontal="right" vertical="center"/>
    </xf>
    <xf numFmtId="2" fontId="4" fillId="17" borderId="30" xfId="0" applyNumberFormat="1" applyFont="1" applyFill="1" applyBorder="1" applyAlignment="1">
      <alignment horizontal="center" vertical="center"/>
    </xf>
    <xf numFmtId="2" fontId="4" fillId="17" borderId="30" xfId="0" applyNumberFormat="1" applyFont="1" applyFill="1" applyBorder="1" applyAlignment="1">
      <alignment horizontal="center"/>
    </xf>
    <xf numFmtId="2" fontId="4" fillId="4" borderId="30" xfId="0" applyNumberFormat="1" applyFont="1" applyFill="1" applyBorder="1" applyAlignment="1">
      <alignment horizontal="center"/>
    </xf>
    <xf numFmtId="2" fontId="4" fillId="16" borderId="30" xfId="0" applyNumberFormat="1" applyFont="1" applyFill="1" applyBorder="1" applyAlignment="1">
      <alignment horizontal="center"/>
    </xf>
    <xf numFmtId="2" fontId="4" fillId="17" borderId="24" xfId="0" applyNumberFormat="1" applyFont="1" applyFill="1" applyBorder="1" applyAlignment="1">
      <alignment horizontal="center"/>
    </xf>
    <xf numFmtId="2" fontId="19" fillId="18" borderId="30" xfId="0" applyNumberFormat="1" applyFont="1" applyFill="1" applyBorder="1" applyAlignment="1">
      <alignment horizontal="center"/>
    </xf>
    <xf numFmtId="2" fontId="4" fillId="17" borderId="31" xfId="0" applyNumberFormat="1" applyFont="1" applyFill="1" applyBorder="1" applyAlignment="1">
      <alignment horizontal="center"/>
    </xf>
    <xf numFmtId="2" fontId="4" fillId="6" borderId="30" xfId="0" applyNumberFormat="1" applyFont="1" applyFill="1" applyBorder="1" applyAlignment="1">
      <alignment horizontal="center"/>
    </xf>
    <xf numFmtId="2" fontId="2" fillId="0" borderId="13" xfId="0" applyNumberFormat="1" applyFont="1" applyBorder="1"/>
    <xf numFmtId="2" fontId="2" fillId="0" borderId="7" xfId="0" applyNumberFormat="1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8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7" fillId="0" borderId="0" xfId="1" applyFont="1" applyAlignment="1">
      <alignment horizontal="left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166" fontId="22" fillId="0" borderId="53" xfId="0" applyNumberFormat="1" applyFont="1" applyBorder="1" applyAlignment="1">
      <alignment horizontal="left"/>
    </xf>
    <xf numFmtId="2" fontId="22" fillId="0" borderId="38" xfId="0" applyNumberFormat="1" applyFont="1" applyBorder="1" applyAlignment="1">
      <alignment horizontal="left"/>
    </xf>
    <xf numFmtId="2" fontId="2" fillId="10" borderId="47" xfId="0" applyNumberFormat="1" applyFont="1" applyFill="1" applyBorder="1" applyAlignment="1">
      <alignment horizontal="left" vertical="center"/>
    </xf>
    <xf numFmtId="0" fontId="15" fillId="0" borderId="33" xfId="0" applyFont="1" applyBorder="1" applyAlignment="1">
      <alignment horizontal="center" vertical="center" wrapText="1"/>
    </xf>
    <xf numFmtId="2" fontId="15" fillId="0" borderId="0" xfId="1" applyNumberFormat="1" applyFont="1" applyBorder="1"/>
    <xf numFmtId="2" fontId="3" fillId="3" borderId="44" xfId="1" applyNumberFormat="1" applyFont="1" applyFill="1" applyBorder="1" applyAlignment="1">
      <alignment horizontal="right"/>
    </xf>
    <xf numFmtId="2" fontId="9" fillId="0" borderId="44" xfId="1" applyNumberFormat="1" applyFont="1" applyBorder="1"/>
    <xf numFmtId="2" fontId="16" fillId="0" borderId="26" xfId="0" applyNumberFormat="1" applyFont="1" applyBorder="1"/>
    <xf numFmtId="2" fontId="15" fillId="0" borderId="34" xfId="1" applyNumberFormat="1" applyFont="1" applyBorder="1"/>
    <xf numFmtId="0" fontId="15" fillId="0" borderId="58" xfId="1" applyFont="1" applyFill="1" applyBorder="1" applyAlignment="1">
      <alignment horizontal="right" vertical="center"/>
    </xf>
    <xf numFmtId="2" fontId="0" fillId="0" borderId="7" xfId="0" applyNumberFormat="1" applyBorder="1" applyAlignment="1">
      <alignment horizontal="center"/>
    </xf>
    <xf numFmtId="2" fontId="0" fillId="0" borderId="7" xfId="0" applyNumberFormat="1" applyFill="1" applyBorder="1" applyAlignment="1">
      <alignment horizontal="center" wrapText="1"/>
    </xf>
    <xf numFmtId="2" fontId="4" fillId="0" borderId="13" xfId="1" applyNumberFormat="1" applyFont="1" applyFill="1" applyBorder="1" applyAlignment="1">
      <alignment horizontal="center"/>
    </xf>
    <xf numFmtId="2" fontId="4" fillId="3" borderId="13" xfId="1" applyNumberFormat="1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Fill="1" applyBorder="1" applyAlignment="1">
      <alignment horizontal="center" wrapText="1"/>
    </xf>
    <xf numFmtId="2" fontId="4" fillId="0" borderId="16" xfId="1" applyNumberFormat="1" applyFont="1" applyFill="1" applyBorder="1" applyAlignment="1">
      <alignment horizontal="center"/>
    </xf>
    <xf numFmtId="2" fontId="4" fillId="3" borderId="16" xfId="1" applyNumberFormat="1" applyFont="1" applyFill="1" applyBorder="1" applyAlignment="1">
      <alignment horizontal="center"/>
    </xf>
    <xf numFmtId="2" fontId="4" fillId="3" borderId="16" xfId="0" applyNumberFormat="1" applyFon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6" xfId="0" applyNumberFormat="1" applyFill="1" applyBorder="1" applyAlignment="1">
      <alignment horizontal="center" wrapText="1"/>
    </xf>
    <xf numFmtId="2" fontId="1" fillId="0" borderId="6" xfId="2" applyNumberFormat="1" applyFont="1" applyFill="1" applyBorder="1" applyAlignment="1">
      <alignment horizontal="center"/>
    </xf>
    <xf numFmtId="2" fontId="2" fillId="10" borderId="61" xfId="0" applyNumberFormat="1" applyFont="1" applyFill="1" applyBorder="1" applyAlignment="1">
      <alignment horizontal="center" vertical="center"/>
    </xf>
    <xf numFmtId="2" fontId="18" fillId="0" borderId="6" xfId="2" applyNumberFormat="1" applyFont="1" applyFill="1" applyBorder="1" applyAlignment="1">
      <alignment horizontal="center"/>
    </xf>
    <xf numFmtId="2" fontId="2" fillId="10" borderId="62" xfId="0" applyNumberFormat="1" applyFont="1" applyFill="1" applyBorder="1" applyAlignment="1">
      <alignment horizontal="center" vertical="center"/>
    </xf>
    <xf numFmtId="2" fontId="4" fillId="0" borderId="11" xfId="1" applyNumberFormat="1" applyFont="1" applyFill="1" applyBorder="1" applyAlignment="1">
      <alignment horizontal="center"/>
    </xf>
    <xf numFmtId="2" fontId="4" fillId="3" borderId="11" xfId="1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1" xfId="0" applyNumberFormat="1" applyFill="1" applyBorder="1" applyAlignment="1">
      <alignment horizontal="center" wrapText="1"/>
    </xf>
    <xf numFmtId="2" fontId="2" fillId="0" borderId="53" xfId="1" applyNumberFormat="1" applyFont="1" applyFill="1" applyBorder="1" applyAlignment="1">
      <alignment horizontal="left"/>
    </xf>
    <xf numFmtId="2" fontId="4" fillId="0" borderId="51" xfId="0" applyNumberFormat="1" applyFont="1" applyFill="1" applyBorder="1" applyAlignment="1">
      <alignment horizontal="center" wrapText="1"/>
    </xf>
    <xf numFmtId="2" fontId="4" fillId="0" borderId="55" xfId="0" applyNumberFormat="1" applyFont="1" applyFill="1" applyBorder="1" applyAlignment="1">
      <alignment horizontal="center" wrapText="1"/>
    </xf>
    <xf numFmtId="2" fontId="4" fillId="0" borderId="49" xfId="0" applyNumberFormat="1" applyFont="1" applyFill="1" applyBorder="1" applyAlignment="1">
      <alignment horizontal="center" wrapText="1"/>
    </xf>
    <xf numFmtId="2" fontId="4" fillId="0" borderId="63" xfId="0" applyNumberFormat="1" applyFont="1" applyFill="1" applyBorder="1" applyAlignment="1">
      <alignment horizontal="center" wrapText="1"/>
    </xf>
    <xf numFmtId="2" fontId="3" fillId="0" borderId="34" xfId="0" applyNumberFormat="1" applyFont="1" applyFill="1" applyBorder="1" applyAlignment="1">
      <alignment horizontal="left" vertical="center"/>
    </xf>
    <xf numFmtId="2" fontId="3" fillId="0" borderId="39" xfId="0" applyNumberFormat="1" applyFont="1" applyFill="1" applyBorder="1" applyAlignment="1">
      <alignment horizontal="center" vertical="center"/>
    </xf>
    <xf numFmtId="2" fontId="3" fillId="0" borderId="64" xfId="0" applyNumberFormat="1" applyFont="1" applyFill="1" applyBorder="1" applyAlignment="1">
      <alignment horizontal="center" vertical="center"/>
    </xf>
    <xf numFmtId="2" fontId="3" fillId="0" borderId="65" xfId="0" applyNumberFormat="1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 wrapText="1"/>
    </xf>
    <xf numFmtId="2" fontId="3" fillId="0" borderId="66" xfId="0" applyNumberFormat="1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2" fontId="16" fillId="0" borderId="38" xfId="0" applyNumberFormat="1" applyFont="1" applyBorder="1"/>
    <xf numFmtId="0" fontId="7" fillId="0" borderId="51" xfId="1" applyFill="1" applyBorder="1"/>
    <xf numFmtId="2" fontId="1" fillId="0" borderId="49" xfId="2" applyNumberFormat="1" applyFont="1" applyFill="1" applyBorder="1" applyAlignment="1">
      <alignment horizontal="center"/>
    </xf>
    <xf numFmtId="2" fontId="1" fillId="0" borderId="50" xfId="2" applyNumberFormat="1" applyFont="1" applyFill="1" applyBorder="1" applyAlignment="1">
      <alignment horizontal="center"/>
    </xf>
    <xf numFmtId="2" fontId="1" fillId="0" borderId="51" xfId="2" applyNumberFormat="1" applyFont="1" applyFill="1" applyBorder="1" applyAlignment="1">
      <alignment horizontal="center"/>
    </xf>
    <xf numFmtId="2" fontId="1" fillId="0" borderId="55" xfId="2" applyNumberFormat="1" applyFont="1" applyFill="1" applyBorder="1" applyAlignment="1">
      <alignment horizontal="center"/>
    </xf>
    <xf numFmtId="2" fontId="18" fillId="0" borderId="51" xfId="2" applyNumberFormat="1" applyFont="1" applyFill="1" applyBorder="1" applyAlignment="1">
      <alignment horizontal="center"/>
    </xf>
    <xf numFmtId="2" fontId="18" fillId="0" borderId="55" xfId="2" applyNumberFormat="1" applyFont="1" applyFill="1" applyBorder="1" applyAlignment="1">
      <alignment horizontal="center"/>
    </xf>
    <xf numFmtId="2" fontId="1" fillId="0" borderId="63" xfId="2" applyNumberFormat="1" applyFont="1" applyFill="1" applyBorder="1" applyAlignment="1">
      <alignment horizontal="center"/>
    </xf>
    <xf numFmtId="2" fontId="1" fillId="0" borderId="19" xfId="2" applyNumberFormat="1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49" fontId="13" fillId="2" borderId="0" xfId="0" applyNumberFormat="1" applyFont="1" applyFill="1" applyBorder="1" applyAlignment="1">
      <alignment horizontal="left"/>
    </xf>
    <xf numFmtId="0" fontId="7" fillId="2" borderId="0" xfId="1" applyFill="1"/>
    <xf numFmtId="0" fontId="12" fillId="0" borderId="35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2" fontId="3" fillId="0" borderId="47" xfId="0" applyNumberFormat="1" applyFont="1" applyFill="1" applyBorder="1" applyAlignment="1">
      <alignment horizontal="left" vertical="center"/>
    </xf>
    <xf numFmtId="2" fontId="3" fillId="0" borderId="62" xfId="0" applyNumberFormat="1" applyFont="1" applyFill="1" applyBorder="1" applyAlignment="1">
      <alignment horizontal="center" vertical="center"/>
    </xf>
    <xf numFmtId="2" fontId="3" fillId="0" borderId="58" xfId="0" applyNumberFormat="1" applyFont="1" applyFill="1" applyBorder="1" applyAlignment="1">
      <alignment horizontal="center" vertical="center"/>
    </xf>
    <xf numFmtId="2" fontId="3" fillId="0" borderId="61" xfId="0" applyNumberFormat="1" applyFont="1" applyFill="1" applyBorder="1" applyAlignment="1">
      <alignment horizontal="center" vertical="center"/>
    </xf>
    <xf numFmtId="2" fontId="3" fillId="0" borderId="52" xfId="0" applyNumberFormat="1" applyFont="1" applyFill="1" applyBorder="1" applyAlignment="1">
      <alignment horizontal="center" vertical="center"/>
    </xf>
    <xf numFmtId="2" fontId="3" fillId="0" borderId="59" xfId="0" applyNumberFormat="1" applyFont="1" applyFill="1" applyBorder="1" applyAlignment="1">
      <alignment horizontal="center" vertical="center"/>
    </xf>
    <xf numFmtId="2" fontId="24" fillId="0" borderId="32" xfId="0" applyNumberFormat="1" applyFont="1" applyFill="1" applyBorder="1" applyAlignment="1">
      <alignment horizontal="left" vertical="center"/>
    </xf>
    <xf numFmtId="2" fontId="24" fillId="0" borderId="70" xfId="0" applyNumberFormat="1" applyFont="1" applyFill="1" applyBorder="1" applyAlignment="1">
      <alignment horizontal="center" vertical="center"/>
    </xf>
    <xf numFmtId="2" fontId="24" fillId="0" borderId="71" xfId="0" applyNumberFormat="1" applyFont="1" applyFill="1" applyBorder="1" applyAlignment="1">
      <alignment horizontal="center" vertical="center"/>
    </xf>
    <xf numFmtId="2" fontId="24" fillId="0" borderId="72" xfId="0" applyNumberFormat="1" applyFont="1" applyFill="1" applyBorder="1" applyAlignment="1">
      <alignment horizontal="center" vertical="center"/>
    </xf>
    <xf numFmtId="2" fontId="24" fillId="0" borderId="73" xfId="0" applyNumberFormat="1" applyFont="1" applyFill="1" applyBorder="1" applyAlignment="1">
      <alignment horizontal="center" vertical="center"/>
    </xf>
    <xf numFmtId="2" fontId="24" fillId="0" borderId="74" xfId="0" applyNumberFormat="1" applyFont="1" applyFill="1" applyBorder="1" applyAlignment="1">
      <alignment horizontal="center" vertical="center"/>
    </xf>
    <xf numFmtId="2" fontId="24" fillId="0" borderId="33" xfId="0" applyNumberFormat="1" applyFont="1" applyFill="1" applyBorder="1" applyAlignment="1">
      <alignment horizontal="left" vertical="center"/>
    </xf>
    <xf numFmtId="2" fontId="24" fillId="0" borderId="44" xfId="0" applyNumberFormat="1" applyFont="1" applyFill="1" applyBorder="1" applyAlignment="1">
      <alignment horizontal="center" vertical="center"/>
    </xf>
    <xf numFmtId="2" fontId="24" fillId="0" borderId="45" xfId="0" applyNumberFormat="1" applyFont="1" applyFill="1" applyBorder="1" applyAlignment="1">
      <alignment horizontal="center" vertical="center"/>
    </xf>
    <xf numFmtId="2" fontId="24" fillId="0" borderId="46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center"/>
    </xf>
    <xf numFmtId="2" fontId="24" fillId="0" borderId="69" xfId="0" applyNumberFormat="1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left" vertical="center"/>
    </xf>
    <xf numFmtId="2" fontId="24" fillId="0" borderId="13" xfId="0" applyNumberFormat="1" applyFont="1" applyFill="1" applyBorder="1" applyAlignment="1">
      <alignment horizontal="center" vertical="center"/>
    </xf>
    <xf numFmtId="2" fontId="24" fillId="0" borderId="7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4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0" fontId="16" fillId="0" borderId="32" xfId="0" applyFont="1" applyBorder="1" applyAlignment="1">
      <alignment textRotation="90"/>
    </xf>
    <xf numFmtId="0" fontId="16" fillId="0" borderId="36" xfId="0" applyFont="1" applyBorder="1" applyAlignment="1">
      <alignment textRotation="90"/>
    </xf>
    <xf numFmtId="0" fontId="16" fillId="0" borderId="34" xfId="0" applyFont="1" applyBorder="1" applyAlignment="1">
      <alignment textRotation="90" wrapText="1"/>
    </xf>
    <xf numFmtId="2" fontId="25" fillId="0" borderId="32" xfId="0" applyNumberFormat="1" applyFont="1" applyFill="1" applyBorder="1" applyAlignment="1">
      <alignment horizontal="left" vertical="center"/>
    </xf>
    <xf numFmtId="2" fontId="25" fillId="0" borderId="36" xfId="0" applyNumberFormat="1" applyFont="1" applyFill="1" applyBorder="1" applyAlignment="1">
      <alignment horizontal="left" vertical="center"/>
    </xf>
    <xf numFmtId="2" fontId="25" fillId="0" borderId="33" xfId="0" applyNumberFormat="1" applyFont="1" applyFill="1" applyBorder="1" applyAlignment="1">
      <alignment horizontal="left" vertical="center" wrapText="1"/>
    </xf>
    <xf numFmtId="0" fontId="16" fillId="0" borderId="53" xfId="0" applyFont="1" applyBorder="1" applyAlignment="1">
      <alignment textRotation="90"/>
    </xf>
    <xf numFmtId="0" fontId="16" fillId="0" borderId="38" xfId="0" applyFont="1" applyBorder="1" applyAlignment="1">
      <alignment textRotation="90" wrapText="1"/>
    </xf>
    <xf numFmtId="0" fontId="4" fillId="2" borderId="27" xfId="0" applyFont="1" applyFill="1" applyBorder="1" applyAlignment="1">
      <alignment wrapText="1"/>
    </xf>
    <xf numFmtId="2" fontId="5" fillId="0" borderId="13" xfId="0" applyNumberFormat="1" applyFont="1" applyBorder="1" applyAlignment="1">
      <alignment vertical="top" wrapText="1"/>
    </xf>
    <xf numFmtId="2" fontId="9" fillId="0" borderId="13" xfId="2" applyNumberFormat="1" applyFont="1" applyBorder="1" applyAlignment="1">
      <alignment horizontal="right" vertical="center"/>
    </xf>
    <xf numFmtId="2" fontId="9" fillId="0" borderId="13" xfId="2" applyNumberFormat="1" applyFont="1" applyFill="1" applyBorder="1"/>
    <xf numFmtId="2" fontId="9" fillId="0" borderId="13" xfId="0" applyNumberFormat="1" applyFont="1" applyBorder="1"/>
    <xf numFmtId="166" fontId="22" fillId="0" borderId="33" xfId="0" applyNumberFormat="1" applyFont="1" applyBorder="1" applyAlignment="1">
      <alignment horizontal="left"/>
    </xf>
    <xf numFmtId="166" fontId="16" fillId="0" borderId="33" xfId="0" applyNumberFormat="1" applyFont="1" applyBorder="1"/>
    <xf numFmtId="166" fontId="16" fillId="0" borderId="0" xfId="0" applyNumberFormat="1" applyFont="1" applyBorder="1"/>
    <xf numFmtId="166" fontId="16" fillId="0" borderId="67" xfId="0" applyNumberFormat="1" applyFont="1" applyBorder="1"/>
    <xf numFmtId="0" fontId="15" fillId="0" borderId="44" xfId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13" borderId="24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2" fontId="7" fillId="0" borderId="31" xfId="1" applyNumberFormat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7" fillId="0" borderId="0" xfId="1" applyBorder="1"/>
    <xf numFmtId="0" fontId="0" fillId="2" borderId="7" xfId="0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2" fontId="0" fillId="13" borderId="51" xfId="0" applyNumberFormat="1" applyFill="1" applyBorder="1" applyAlignment="1">
      <alignment horizontal="center" wrapText="1"/>
    </xf>
    <xf numFmtId="2" fontId="4" fillId="11" borderId="29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 wrapText="1"/>
    </xf>
    <xf numFmtId="2" fontId="1" fillId="0" borderId="7" xfId="0" applyNumberFormat="1" applyFon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 wrapText="1"/>
    </xf>
    <xf numFmtId="2" fontId="0" fillId="12" borderId="51" xfId="0" applyNumberFormat="1" applyFill="1" applyBorder="1" applyAlignment="1">
      <alignment horizontal="center" wrapText="1"/>
    </xf>
    <xf numFmtId="2" fontId="4" fillId="9" borderId="29" xfId="0" applyNumberFormat="1" applyFont="1" applyFill="1" applyBorder="1" applyAlignment="1">
      <alignment horizontal="center"/>
    </xf>
    <xf numFmtId="2" fontId="0" fillId="12" borderId="49" xfId="0" applyNumberFormat="1" applyFill="1" applyBorder="1" applyAlignment="1">
      <alignment horizontal="center" wrapText="1"/>
    </xf>
    <xf numFmtId="2" fontId="4" fillId="4" borderId="23" xfId="0" applyNumberFormat="1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24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3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6" fillId="0" borderId="0" xfId="0" applyFont="1" applyAlignment="1"/>
    <xf numFmtId="9" fontId="0" fillId="0" borderId="0" xfId="0" applyNumberFormat="1" applyFont="1" applyBorder="1" applyAlignment="1"/>
    <xf numFmtId="2" fontId="0" fillId="0" borderId="0" xfId="0" applyNumberFormat="1"/>
    <xf numFmtId="2" fontId="1" fillId="0" borderId="56" xfId="0" applyNumberFormat="1" applyFont="1" applyFill="1" applyBorder="1" applyAlignment="1">
      <alignment horizontal="center"/>
    </xf>
    <xf numFmtId="2" fontId="4" fillId="0" borderId="40" xfId="1" applyNumberFormat="1" applyFont="1" applyFill="1" applyBorder="1" applyAlignment="1">
      <alignment horizontal="center"/>
    </xf>
    <xf numFmtId="2" fontId="3" fillId="0" borderId="42" xfId="0" applyNumberFormat="1" applyFont="1" applyFill="1" applyBorder="1" applyAlignment="1">
      <alignment horizontal="center" vertical="center"/>
    </xf>
    <xf numFmtId="2" fontId="3" fillId="0" borderId="41" xfId="0" applyNumberFormat="1" applyFont="1" applyFill="1" applyBorder="1" applyAlignment="1">
      <alignment horizontal="center" vertical="center"/>
    </xf>
    <xf numFmtId="2" fontId="3" fillId="0" borderId="56" xfId="0" applyNumberFormat="1" applyFont="1" applyFill="1" applyBorder="1" applyAlignment="1">
      <alignment horizontal="center" vertical="center"/>
    </xf>
    <xf numFmtId="2" fontId="4" fillId="3" borderId="40" xfId="1" applyNumberFormat="1" applyFont="1" applyFill="1" applyBorder="1" applyAlignment="1">
      <alignment horizontal="center"/>
    </xf>
    <xf numFmtId="2" fontId="4" fillId="3" borderId="40" xfId="0" applyNumberFormat="1" applyFont="1" applyFill="1" applyBorder="1" applyAlignment="1">
      <alignment horizontal="center"/>
    </xf>
    <xf numFmtId="166" fontId="16" fillId="0" borderId="44" xfId="0" applyNumberFormat="1" applyFont="1" applyBorder="1"/>
    <xf numFmtId="0" fontId="6" fillId="20" borderId="0" xfId="0" applyFont="1" applyFill="1"/>
    <xf numFmtId="2" fontId="0" fillId="13" borderId="49" xfId="0" applyNumberFormat="1" applyFill="1" applyBorder="1" applyAlignment="1">
      <alignment horizontal="center" wrapText="1"/>
    </xf>
    <xf numFmtId="0" fontId="7" fillId="0" borderId="29" xfId="1" applyBorder="1" applyAlignment="1">
      <alignment horizontal="center"/>
    </xf>
    <xf numFmtId="2" fontId="4" fillId="0" borderId="51" xfId="0" applyNumberFormat="1" applyFont="1" applyFill="1" applyBorder="1" applyAlignment="1">
      <alignment horizontal="center"/>
    </xf>
    <xf numFmtId="2" fontId="7" fillId="0" borderId="29" xfId="1" applyNumberFormat="1" applyFill="1" applyBorder="1" applyAlignment="1">
      <alignment horizontal="center"/>
    </xf>
    <xf numFmtId="2" fontId="1" fillId="0" borderId="13" xfId="1" applyNumberFormat="1" applyFont="1" applyFill="1" applyBorder="1" applyAlignment="1">
      <alignment horizontal="center" wrapText="1"/>
    </xf>
    <xf numFmtId="2" fontId="4" fillId="0" borderId="49" xfId="0" applyNumberFormat="1" applyFont="1" applyFill="1" applyBorder="1" applyAlignment="1">
      <alignment horizontal="center"/>
    </xf>
    <xf numFmtId="2" fontId="7" fillId="0" borderId="23" xfId="1" applyNumberFormat="1" applyFill="1" applyBorder="1" applyAlignment="1">
      <alignment horizontal="center"/>
    </xf>
    <xf numFmtId="2" fontId="1" fillId="0" borderId="7" xfId="1" applyNumberFormat="1" applyFont="1" applyFill="1" applyBorder="1" applyAlignment="1">
      <alignment horizontal="center" wrapText="1"/>
    </xf>
    <xf numFmtId="2" fontId="4" fillId="0" borderId="63" xfId="0" applyNumberFormat="1" applyFont="1" applyFill="1" applyBorder="1" applyAlignment="1">
      <alignment horizontal="center"/>
    </xf>
    <xf numFmtId="2" fontId="7" fillId="0" borderId="19" xfId="1" applyNumberFormat="1" applyFill="1" applyBorder="1" applyAlignment="1">
      <alignment horizontal="center"/>
    </xf>
    <xf numFmtId="2" fontId="1" fillId="0" borderId="11" xfId="1" applyNumberFormat="1" applyFont="1" applyFill="1" applyBorder="1" applyAlignment="1">
      <alignment horizontal="center" wrapText="1"/>
    </xf>
    <xf numFmtId="2" fontId="4" fillId="0" borderId="55" xfId="0" applyNumberFormat="1" applyFont="1" applyFill="1" applyBorder="1" applyAlignment="1">
      <alignment horizontal="center"/>
    </xf>
    <xf numFmtId="2" fontId="1" fillId="0" borderId="16" xfId="1" applyNumberFormat="1" applyFont="1" applyFill="1" applyBorder="1" applyAlignment="1">
      <alignment horizontal="center" wrapText="1"/>
    </xf>
    <xf numFmtId="2" fontId="1" fillId="0" borderId="40" xfId="1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/>
    </xf>
    <xf numFmtId="0" fontId="3" fillId="20" borderId="0" xfId="1" applyFont="1" applyFill="1" applyAlignment="1">
      <alignment horizontal="center"/>
    </xf>
    <xf numFmtId="2" fontId="2" fillId="2" borderId="34" xfId="0" applyNumberFormat="1" applyFont="1" applyFill="1" applyBorder="1" applyAlignment="1">
      <alignment horizontal="left" vertical="center"/>
    </xf>
    <xf numFmtId="2" fontId="2" fillId="2" borderId="39" xfId="0" applyNumberFormat="1" applyFont="1" applyFill="1" applyBorder="1" applyAlignment="1">
      <alignment horizontal="center" vertical="center"/>
    </xf>
    <xf numFmtId="2" fontId="2" fillId="2" borderId="42" xfId="0" applyNumberFormat="1" applyFont="1" applyFill="1" applyBorder="1" applyAlignment="1">
      <alignment horizontal="center" vertical="center"/>
    </xf>
    <xf numFmtId="2" fontId="0" fillId="2" borderId="39" xfId="0" applyNumberFormat="1" applyFont="1" applyFill="1" applyBorder="1" applyAlignment="1">
      <alignment horizontal="center" vertical="center"/>
    </xf>
    <xf numFmtId="2" fontId="2" fillId="2" borderId="54" xfId="0" applyNumberFormat="1" applyFont="1" applyFill="1" applyBorder="1" applyAlignment="1">
      <alignment horizontal="center" vertical="center"/>
    </xf>
    <xf numFmtId="2" fontId="0" fillId="0" borderId="29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2" fontId="9" fillId="0" borderId="5" xfId="1" applyNumberFormat="1" applyFont="1" applyBorder="1"/>
    <xf numFmtId="0" fontId="7" fillId="0" borderId="5" xfId="1" applyBorder="1"/>
    <xf numFmtId="2" fontId="9" fillId="0" borderId="45" xfId="1" applyNumberFormat="1" applyFont="1" applyBorder="1"/>
    <xf numFmtId="0" fontId="16" fillId="0" borderId="1" xfId="0" applyFont="1" applyBorder="1" applyAlignment="1">
      <alignment textRotation="90"/>
    </xf>
    <xf numFmtId="0" fontId="16" fillId="0" borderId="2" xfId="0" applyFont="1" applyBorder="1" applyAlignment="1">
      <alignment textRotation="90"/>
    </xf>
    <xf numFmtId="0" fontId="16" fillId="0" borderId="20" xfId="0" applyFont="1" applyBorder="1" applyAlignment="1">
      <alignment textRotation="90" wrapText="1"/>
    </xf>
    <xf numFmtId="166" fontId="22" fillId="0" borderId="7" xfId="0" applyNumberFormat="1" applyFont="1" applyBorder="1" applyAlignment="1">
      <alignment horizontal="left"/>
    </xf>
    <xf numFmtId="2" fontId="22" fillId="0" borderId="7" xfId="0" applyNumberFormat="1" applyFont="1" applyBorder="1" applyAlignment="1">
      <alignment horizontal="left"/>
    </xf>
    <xf numFmtId="166" fontId="22" fillId="0" borderId="49" xfId="0" applyNumberFormat="1" applyFont="1" applyBorder="1" applyAlignment="1">
      <alignment horizontal="left"/>
    </xf>
    <xf numFmtId="2" fontId="15" fillId="0" borderId="68" xfId="1" applyNumberFormat="1" applyFont="1" applyBorder="1"/>
    <xf numFmtId="0" fontId="7" fillId="21" borderId="0" xfId="1" applyFill="1"/>
    <xf numFmtId="0" fontId="7" fillId="21" borderId="0" xfId="1" applyFill="1" applyAlignment="1">
      <alignment horizontal="right"/>
    </xf>
    <xf numFmtId="0" fontId="7" fillId="21" borderId="44" xfId="1" applyFill="1" applyBorder="1"/>
    <xf numFmtId="0" fontId="7" fillId="21" borderId="45" xfId="1" applyFill="1" applyBorder="1"/>
    <xf numFmtId="1" fontId="7" fillId="21" borderId="45" xfId="1" applyNumberFormat="1" applyFill="1" applyBorder="1"/>
    <xf numFmtId="1" fontId="7" fillId="0" borderId="44" xfId="1" applyNumberFormat="1" applyBorder="1"/>
    <xf numFmtId="1" fontId="7" fillId="0" borderId="45" xfId="1" applyNumberFormat="1" applyBorder="1"/>
    <xf numFmtId="2" fontId="19" fillId="2" borderId="24" xfId="0" applyNumberFormat="1" applyFont="1" applyFill="1" applyBorder="1" applyAlignment="1">
      <alignment horizontal="center" wrapText="1"/>
    </xf>
    <xf numFmtId="4" fontId="19" fillId="2" borderId="24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/>
    <xf numFmtId="0" fontId="6" fillId="24" borderId="0" xfId="0" applyFont="1" applyFill="1"/>
    <xf numFmtId="0" fontId="6" fillId="23" borderId="0" xfId="0" applyFont="1" applyFill="1"/>
    <xf numFmtId="0" fontId="2" fillId="0" borderId="10" xfId="0" applyFont="1" applyBorder="1" applyAlignment="1">
      <alignment horizontal="center" vertical="center" wrapText="1"/>
    </xf>
    <xf numFmtId="2" fontId="7" fillId="0" borderId="22" xfId="1" applyNumberFormat="1" applyBorder="1" applyAlignment="1">
      <alignment horizontal="center"/>
    </xf>
    <xf numFmtId="2" fontId="7" fillId="0" borderId="24" xfId="1" applyNumberFormat="1" applyBorder="1" applyAlignment="1">
      <alignment horizontal="center"/>
    </xf>
    <xf numFmtId="2" fontId="7" fillId="0" borderId="25" xfId="1" applyNumberFormat="1" applyBorder="1" applyAlignment="1">
      <alignment horizontal="center"/>
    </xf>
    <xf numFmtId="2" fontId="7" fillId="0" borderId="30" xfId="1" applyNumberFormat="1" applyBorder="1" applyAlignment="1">
      <alignment horizontal="center"/>
    </xf>
    <xf numFmtId="2" fontId="7" fillId="0" borderId="28" xfId="1" applyNumberFormat="1" applyBorder="1" applyAlignment="1">
      <alignment horizontal="center"/>
    </xf>
    <xf numFmtId="2" fontId="0" fillId="2" borderId="22" xfId="1" applyNumberFormat="1" applyFont="1" applyFill="1" applyBorder="1" applyAlignment="1">
      <alignment horizontal="center"/>
    </xf>
    <xf numFmtId="2" fontId="0" fillId="2" borderId="24" xfId="1" applyNumberFormat="1" applyFont="1" applyFill="1" applyBorder="1" applyAlignment="1">
      <alignment horizontal="center"/>
    </xf>
    <xf numFmtId="2" fontId="0" fillId="2" borderId="28" xfId="1" applyNumberFormat="1" applyFont="1" applyFill="1" applyBorder="1" applyAlignment="1">
      <alignment horizontal="center"/>
    </xf>
    <xf numFmtId="2" fontId="0" fillId="2" borderId="25" xfId="1" applyNumberFormat="1" applyFont="1" applyFill="1" applyBorder="1" applyAlignment="1">
      <alignment horizontal="center"/>
    </xf>
    <xf numFmtId="2" fontId="0" fillId="2" borderId="30" xfId="1" applyNumberFormat="1" applyFont="1" applyFill="1" applyBorder="1" applyAlignment="1">
      <alignment horizontal="center"/>
    </xf>
    <xf numFmtId="0" fontId="7" fillId="2" borderId="3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7" fillId="2" borderId="3" xfId="1" applyNumberFormat="1" applyFill="1" applyBorder="1" applyAlignment="1">
      <alignment horizontal="center"/>
    </xf>
    <xf numFmtId="2" fontId="7" fillId="2" borderId="3" xfId="1" applyNumberFormat="1" applyFont="1" applyFill="1" applyBorder="1" applyAlignment="1">
      <alignment horizontal="center"/>
    </xf>
    <xf numFmtId="0" fontId="7" fillId="2" borderId="7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7" fillId="2" borderId="7" xfId="1" applyNumberForma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19" xfId="1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7" fillId="2" borderId="11" xfId="1" applyNumberFormat="1" applyFont="1" applyFill="1" applyBorder="1" applyAlignment="1">
      <alignment horizontal="center"/>
    </xf>
    <xf numFmtId="2" fontId="7" fillId="2" borderId="11" xfId="1" applyNumberFormat="1" applyFill="1" applyBorder="1" applyAlignment="1">
      <alignment horizontal="center"/>
    </xf>
    <xf numFmtId="2" fontId="7" fillId="2" borderId="11" xfId="1" applyNumberFormat="1" applyFont="1" applyFill="1" applyBorder="1" applyAlignment="1">
      <alignment horizontal="center"/>
    </xf>
    <xf numFmtId="0" fontId="7" fillId="2" borderId="13" xfId="1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center"/>
    </xf>
    <xf numFmtId="2" fontId="7" fillId="2" borderId="13" xfId="1" applyNumberFormat="1" applyFill="1" applyBorder="1" applyAlignment="1">
      <alignment horizontal="center"/>
    </xf>
    <xf numFmtId="2" fontId="7" fillId="2" borderId="13" xfId="1" applyNumberFormat="1" applyFont="1" applyFill="1" applyBorder="1" applyAlignment="1">
      <alignment horizontal="center"/>
    </xf>
    <xf numFmtId="0" fontId="7" fillId="2" borderId="16" xfId="1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2" fontId="7" fillId="2" borderId="16" xfId="1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7" fillId="2" borderId="16" xfId="1" applyNumberFormat="1" applyFill="1" applyBorder="1" applyAlignment="1">
      <alignment horizontal="center"/>
    </xf>
    <xf numFmtId="0" fontId="7" fillId="2" borderId="51" xfId="1" applyNumberFormat="1" applyFont="1" applyFill="1" applyBorder="1" applyAlignment="1">
      <alignment horizontal="center"/>
    </xf>
    <xf numFmtId="0" fontId="7" fillId="2" borderId="49" xfId="1" applyNumberFormat="1" applyFont="1" applyFill="1" applyBorder="1" applyAlignment="1">
      <alignment horizontal="center"/>
    </xf>
    <xf numFmtId="0" fontId="7" fillId="2" borderId="10" xfId="1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2" fontId="7" fillId="2" borderId="10" xfId="1" applyNumberFormat="1" applyFill="1" applyBorder="1" applyAlignment="1">
      <alignment horizontal="center"/>
    </xf>
    <xf numFmtId="2" fontId="7" fillId="2" borderId="10" xfId="1" applyNumberFormat="1" applyFont="1" applyFill="1" applyBorder="1" applyAlignment="1">
      <alignment horizontal="center"/>
    </xf>
    <xf numFmtId="0" fontId="0" fillId="2" borderId="17" xfId="1" applyNumberFormat="1" applyFont="1" applyFill="1" applyBorder="1" applyAlignment="1">
      <alignment horizontal="center"/>
    </xf>
    <xf numFmtId="0" fontId="0" fillId="2" borderId="18" xfId="1" applyNumberFormat="1" applyFont="1" applyFill="1" applyBorder="1" applyAlignment="1">
      <alignment horizontal="center"/>
    </xf>
    <xf numFmtId="2" fontId="0" fillId="2" borderId="3" xfId="1" applyNumberFormat="1" applyFont="1" applyFill="1" applyBorder="1" applyAlignment="1">
      <alignment horizontal="center"/>
    </xf>
    <xf numFmtId="0" fontId="0" fillId="2" borderId="3" xfId="1" applyNumberFormat="1" applyFont="1" applyFill="1" applyBorder="1" applyAlignment="1">
      <alignment horizontal="center"/>
    </xf>
    <xf numFmtId="0" fontId="0" fillId="2" borderId="23" xfId="1" applyNumberFormat="1" applyFont="1" applyFill="1" applyBorder="1" applyAlignment="1">
      <alignment horizontal="center"/>
    </xf>
    <xf numFmtId="0" fontId="0" fillId="2" borderId="49" xfId="1" applyNumberFormat="1" applyFont="1" applyFill="1" applyBorder="1" applyAlignment="1">
      <alignment horizontal="center"/>
    </xf>
    <xf numFmtId="2" fontId="0" fillId="2" borderId="7" xfId="1" applyNumberFormat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0" fontId="0" fillId="2" borderId="27" xfId="1" applyNumberFormat="1" applyFont="1" applyFill="1" applyBorder="1" applyAlignment="1">
      <alignment horizontal="center"/>
    </xf>
    <xf numFmtId="0" fontId="0" fillId="2" borderId="50" xfId="1" applyNumberFormat="1" applyFont="1" applyFill="1" applyBorder="1" applyAlignment="1">
      <alignment horizontal="center"/>
    </xf>
    <xf numFmtId="0" fontId="0" fillId="2" borderId="16" xfId="1" applyNumberFormat="1" applyFont="1" applyFill="1" applyBorder="1" applyAlignment="1">
      <alignment horizontal="center"/>
    </xf>
    <xf numFmtId="2" fontId="0" fillId="2" borderId="16" xfId="1" applyNumberFormat="1" applyFont="1" applyFill="1" applyBorder="1" applyAlignment="1">
      <alignment horizontal="center"/>
    </xf>
    <xf numFmtId="0" fontId="0" fillId="2" borderId="19" xfId="1" applyNumberFormat="1" applyFont="1" applyFill="1" applyBorder="1" applyAlignment="1">
      <alignment horizontal="center"/>
    </xf>
    <xf numFmtId="0" fontId="0" fillId="2" borderId="63" xfId="1" applyNumberFormat="1" applyFont="1" applyFill="1" applyBorder="1" applyAlignment="1">
      <alignment horizontal="center"/>
    </xf>
    <xf numFmtId="2" fontId="0" fillId="2" borderId="11" xfId="1" applyNumberFormat="1" applyFont="1" applyFill="1" applyBorder="1" applyAlignment="1">
      <alignment horizontal="center"/>
    </xf>
    <xf numFmtId="0" fontId="0" fillId="2" borderId="11" xfId="1" applyNumberFormat="1" applyFont="1" applyFill="1" applyBorder="1" applyAlignment="1">
      <alignment horizontal="center"/>
    </xf>
    <xf numFmtId="2" fontId="0" fillId="2" borderId="10" xfId="1" applyNumberFormat="1" applyFont="1" applyFill="1" applyBorder="1" applyAlignment="1">
      <alignment horizontal="center"/>
    </xf>
    <xf numFmtId="2" fontId="0" fillId="2" borderId="13" xfId="1" applyNumberFormat="1" applyFont="1" applyFill="1" applyBorder="1" applyAlignment="1">
      <alignment horizontal="center"/>
    </xf>
    <xf numFmtId="0" fontId="0" fillId="2" borderId="29" xfId="1" applyNumberFormat="1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13" xfId="1" applyNumberFormat="1" applyFont="1" applyFill="1" applyBorder="1" applyAlignment="1">
      <alignment horizontal="center"/>
    </xf>
    <xf numFmtId="0" fontId="7" fillId="2" borderId="23" xfId="1" applyNumberFormat="1" applyFont="1" applyFill="1" applyBorder="1" applyAlignment="1">
      <alignment horizontal="center"/>
    </xf>
    <xf numFmtId="0" fontId="0" fillId="2" borderId="51" xfId="1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wrapText="1"/>
    </xf>
    <xf numFmtId="2" fontId="4" fillId="2" borderId="20" xfId="0" applyNumberFormat="1" applyFont="1" applyFill="1" applyBorder="1" applyAlignment="1">
      <alignment horizontal="center" wrapText="1"/>
    </xf>
    <xf numFmtId="2" fontId="0" fillId="2" borderId="24" xfId="0" applyNumberFormat="1" applyFont="1" applyFill="1" applyBorder="1" applyAlignment="1">
      <alignment horizontal="center" wrapText="1"/>
    </xf>
    <xf numFmtId="0" fontId="0" fillId="2" borderId="0" xfId="0" applyFill="1"/>
    <xf numFmtId="0" fontId="0" fillId="0" borderId="75" xfId="0" applyBorder="1"/>
    <xf numFmtId="2" fontId="0" fillId="0" borderId="75" xfId="0" applyNumberFormat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0" fillId="0" borderId="76" xfId="0" applyBorder="1"/>
    <xf numFmtId="2" fontId="0" fillId="0" borderId="76" xfId="0" applyNumberFormat="1" applyBorder="1"/>
    <xf numFmtId="0" fontId="0" fillId="2" borderId="10" xfId="1" applyNumberFormat="1" applyFont="1" applyFill="1" applyBorder="1" applyAlignment="1">
      <alignment horizontal="center"/>
    </xf>
    <xf numFmtId="2" fontId="0" fillId="2" borderId="31" xfId="1" applyNumberFormat="1" applyFont="1" applyFill="1" applyBorder="1" applyAlignment="1">
      <alignment horizontal="center"/>
    </xf>
    <xf numFmtId="2" fontId="0" fillId="0" borderId="79" xfId="0" applyNumberFormat="1" applyBorder="1"/>
    <xf numFmtId="0" fontId="7" fillId="2" borderId="29" xfId="1" applyNumberFormat="1" applyFont="1" applyFill="1" applyBorder="1" applyAlignment="1">
      <alignment horizontal="center"/>
    </xf>
    <xf numFmtId="2" fontId="7" fillId="2" borderId="30" xfId="1" applyNumberFormat="1" applyFill="1" applyBorder="1" applyAlignment="1">
      <alignment horizontal="center"/>
    </xf>
    <xf numFmtId="0" fontId="0" fillId="0" borderId="84" xfId="0" applyBorder="1"/>
    <xf numFmtId="2" fontId="0" fillId="0" borderId="77" xfId="0" applyNumberFormat="1" applyBorder="1"/>
    <xf numFmtId="2" fontId="0" fillId="0" borderId="78" xfId="0" applyNumberFormat="1" applyBorder="1"/>
    <xf numFmtId="0" fontId="4" fillId="3" borderId="45" xfId="0" applyFont="1" applyFill="1" applyBorder="1" applyAlignment="1">
      <alignment wrapText="1"/>
    </xf>
    <xf numFmtId="2" fontId="2" fillId="2" borderId="64" xfId="0" applyNumberFormat="1" applyFont="1" applyFill="1" applyBorder="1" applyAlignment="1">
      <alignment horizontal="center" vertical="center"/>
    </xf>
    <xf numFmtId="166" fontId="16" fillId="0" borderId="49" xfId="0" applyNumberFormat="1" applyFont="1" applyBorder="1"/>
    <xf numFmtId="2" fontId="16" fillId="0" borderId="8" xfId="0" applyNumberFormat="1" applyFont="1" applyBorder="1"/>
    <xf numFmtId="2" fontId="4" fillId="8" borderId="23" xfId="0" applyNumberFormat="1" applyFont="1" applyFill="1" applyBorder="1" applyAlignment="1">
      <alignment horizontal="center"/>
    </xf>
    <xf numFmtId="166" fontId="16" fillId="0" borderId="45" xfId="0" applyNumberFormat="1" applyFont="1" applyBorder="1"/>
    <xf numFmtId="0" fontId="7" fillId="0" borderId="71" xfId="1" applyBorder="1"/>
    <xf numFmtId="2" fontId="4" fillId="0" borderId="27" xfId="0" applyNumberFormat="1" applyFont="1" applyFill="1" applyBorder="1" applyAlignment="1">
      <alignment horizontal="center" wrapText="1"/>
    </xf>
    <xf numFmtId="2" fontId="4" fillId="0" borderId="50" xfId="0" applyNumberFormat="1" applyFont="1" applyFill="1" applyBorder="1" applyAlignment="1">
      <alignment horizontal="center" wrapText="1"/>
    </xf>
    <xf numFmtId="2" fontId="4" fillId="0" borderId="50" xfId="0" applyNumberFormat="1" applyFont="1" applyFill="1" applyBorder="1" applyAlignment="1">
      <alignment horizontal="center"/>
    </xf>
    <xf numFmtId="2" fontId="7" fillId="0" borderId="27" xfId="1" applyNumberFormat="1" applyFill="1" applyBorder="1" applyAlignment="1">
      <alignment horizontal="center"/>
    </xf>
    <xf numFmtId="2" fontId="2" fillId="2" borderId="58" xfId="0" applyNumberFormat="1" applyFont="1" applyFill="1" applyBorder="1" applyAlignment="1">
      <alignment horizontal="center" vertical="center"/>
    </xf>
    <xf numFmtId="2" fontId="3" fillId="10" borderId="28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2" fontId="2" fillId="0" borderId="36" xfId="0" applyNumberFormat="1" applyFont="1" applyFill="1" applyBorder="1" applyAlignment="1">
      <alignment horizontal="left" wrapText="1"/>
    </xf>
    <xf numFmtId="2" fontId="28" fillId="0" borderId="36" xfId="1" applyNumberFormat="1" applyFont="1" applyFill="1" applyBorder="1" applyAlignment="1">
      <alignment horizontal="left"/>
    </xf>
    <xf numFmtId="2" fontId="15" fillId="0" borderId="53" xfId="0" applyNumberFormat="1" applyFont="1" applyFill="1" applyBorder="1" applyAlignment="1">
      <alignment horizontal="left"/>
    </xf>
    <xf numFmtId="2" fontId="15" fillId="0" borderId="35" xfId="0" applyNumberFormat="1" applyFont="1" applyFill="1" applyBorder="1" applyAlignment="1">
      <alignment horizontal="left"/>
    </xf>
    <xf numFmtId="2" fontId="0" fillId="12" borderId="21" xfId="0" applyNumberFormat="1" applyFill="1" applyBorder="1" applyAlignment="1">
      <alignment horizont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2" fontId="4" fillId="27" borderId="19" xfId="0" applyNumberFormat="1" applyFont="1" applyFill="1" applyBorder="1" applyAlignment="1">
      <alignment horizontal="center" vertical="center"/>
    </xf>
    <xf numFmtId="2" fontId="4" fillId="23" borderId="7" xfId="0" applyNumberFormat="1" applyFont="1" applyFill="1" applyBorder="1" applyAlignment="1">
      <alignment horizontal="center" vertical="center" wrapText="1"/>
    </xf>
    <xf numFmtId="2" fontId="4" fillId="23" borderId="23" xfId="0" applyNumberFormat="1" applyFont="1" applyFill="1" applyBorder="1" applyAlignment="1">
      <alignment horizontal="center" vertical="center"/>
    </xf>
    <xf numFmtId="2" fontId="4" fillId="20" borderId="23" xfId="0" applyNumberFormat="1" applyFont="1" applyFill="1" applyBorder="1" applyAlignment="1">
      <alignment horizontal="center" vertical="center"/>
    </xf>
    <xf numFmtId="2" fontId="4" fillId="25" borderId="7" xfId="0" applyNumberFormat="1" applyFont="1" applyFill="1" applyBorder="1" applyAlignment="1">
      <alignment horizontal="center" vertical="center" wrapText="1"/>
    </xf>
    <xf numFmtId="2" fontId="4" fillId="27" borderId="23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2" fontId="4" fillId="28" borderId="23" xfId="0" applyNumberFormat="1" applyFont="1" applyFill="1" applyBorder="1" applyAlignment="1">
      <alignment horizontal="center" vertical="center"/>
    </xf>
    <xf numFmtId="2" fontId="19" fillId="6" borderId="7" xfId="0" applyNumberFormat="1" applyFont="1" applyFill="1" applyBorder="1" applyAlignment="1">
      <alignment horizontal="center" vertical="center" wrapText="1"/>
    </xf>
    <xf numFmtId="2" fontId="19" fillId="23" borderId="7" xfId="0" applyNumberFormat="1" applyFont="1" applyFill="1" applyBorder="1" applyAlignment="1">
      <alignment horizontal="center" vertical="center" wrapText="1"/>
    </xf>
    <xf numFmtId="2" fontId="4" fillId="26" borderId="7" xfId="0" applyNumberFormat="1" applyFont="1" applyFill="1" applyBorder="1" applyAlignment="1">
      <alignment horizontal="center" vertical="center" wrapText="1"/>
    </xf>
    <xf numFmtId="2" fontId="19" fillId="23" borderId="23" xfId="0" applyNumberFormat="1" applyFont="1" applyFill="1" applyBorder="1" applyAlignment="1">
      <alignment horizontal="center" vertical="center"/>
    </xf>
    <xf numFmtId="2" fontId="3" fillId="0" borderId="90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wrapText="1"/>
    </xf>
    <xf numFmtId="2" fontId="1" fillId="0" borderId="89" xfId="0" applyNumberFormat="1" applyFont="1" applyFill="1" applyBorder="1" applyAlignment="1">
      <alignment horizontal="center" wrapText="1"/>
    </xf>
    <xf numFmtId="2" fontId="4" fillId="20" borderId="17" xfId="0" applyNumberFormat="1" applyFont="1" applyFill="1" applyBorder="1" applyAlignment="1">
      <alignment horizontal="center" vertical="center"/>
    </xf>
    <xf numFmtId="2" fontId="3" fillId="0" borderId="37" xfId="0" applyNumberFormat="1" applyFont="1" applyFill="1" applyBorder="1" applyAlignment="1">
      <alignment horizontal="center" vertical="center"/>
    </xf>
    <xf numFmtId="2" fontId="4" fillId="29" borderId="23" xfId="0" applyNumberFormat="1" applyFont="1" applyFill="1" applyBorder="1" applyAlignment="1">
      <alignment horizontal="center" vertical="center"/>
    </xf>
    <xf numFmtId="2" fontId="19" fillId="27" borderId="23" xfId="0" applyNumberFormat="1" applyFont="1" applyFill="1" applyBorder="1" applyAlignment="1">
      <alignment horizontal="center" vertical="center"/>
    </xf>
    <xf numFmtId="2" fontId="4" fillId="27" borderId="17" xfId="0" applyNumberFormat="1" applyFont="1" applyFill="1" applyBorder="1" applyAlignment="1">
      <alignment horizontal="center" vertical="center"/>
    </xf>
    <xf numFmtId="2" fontId="1" fillId="0" borderId="91" xfId="0" applyNumberFormat="1" applyFont="1" applyFill="1" applyBorder="1" applyAlignment="1">
      <alignment horizontal="center" wrapText="1"/>
    </xf>
    <xf numFmtId="2" fontId="3" fillId="0" borderId="92" xfId="0" applyNumberFormat="1" applyFont="1" applyFill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/>
    </xf>
    <xf numFmtId="2" fontId="4" fillId="23" borderId="24" xfId="0" applyNumberFormat="1" applyFont="1" applyFill="1" applyBorder="1" applyAlignment="1">
      <alignment horizontal="center"/>
    </xf>
    <xf numFmtId="2" fontId="4" fillId="25" borderId="28" xfId="0" applyNumberFormat="1" applyFont="1" applyFill="1" applyBorder="1" applyAlignment="1">
      <alignment horizontal="center"/>
    </xf>
    <xf numFmtId="2" fontId="6" fillId="25" borderId="24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center"/>
    </xf>
    <xf numFmtId="2" fontId="4" fillId="6" borderId="24" xfId="0" applyNumberFormat="1" applyFont="1" applyFill="1" applyBorder="1" applyAlignment="1">
      <alignment horizontal="center"/>
    </xf>
    <xf numFmtId="2" fontId="6" fillId="28" borderId="24" xfId="0" applyNumberFormat="1" applyFont="1" applyFill="1" applyBorder="1" applyAlignment="1">
      <alignment horizontal="center"/>
    </xf>
    <xf numFmtId="2" fontId="6" fillId="6" borderId="25" xfId="0" applyNumberFormat="1" applyFont="1" applyFill="1" applyBorder="1" applyAlignment="1">
      <alignment horizontal="center"/>
    </xf>
    <xf numFmtId="2" fontId="4" fillId="20" borderId="24" xfId="0" applyNumberFormat="1" applyFont="1" applyFill="1" applyBorder="1" applyAlignment="1">
      <alignment horizontal="center"/>
    </xf>
    <xf numFmtId="2" fontId="6" fillId="6" borderId="92" xfId="0" applyNumberFormat="1" applyFont="1" applyFill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4" fillId="0" borderId="23" xfId="0" applyFont="1" applyBorder="1"/>
    <xf numFmtId="2" fontId="4" fillId="23" borderId="25" xfId="0" applyNumberFormat="1" applyFont="1" applyFill="1" applyBorder="1" applyAlignment="1">
      <alignment horizontal="center"/>
    </xf>
    <xf numFmtId="2" fontId="6" fillId="23" borderId="24" xfId="0" applyNumberFormat="1" applyFont="1" applyFill="1" applyBorder="1" applyAlignment="1">
      <alignment horizontal="center"/>
    </xf>
    <xf numFmtId="0" fontId="4" fillId="3" borderId="29" xfId="0" applyFont="1" applyFill="1" applyBorder="1" applyAlignment="1">
      <alignment horizontal="right" vertical="center"/>
    </xf>
    <xf numFmtId="0" fontId="4" fillId="0" borderId="29" xfId="0" applyFont="1" applyBorder="1"/>
    <xf numFmtId="2" fontId="4" fillId="25" borderId="24" xfId="0" applyNumberFormat="1" applyFont="1" applyFill="1" applyBorder="1" applyAlignment="1">
      <alignment horizontal="center"/>
    </xf>
    <xf numFmtId="2" fontId="6" fillId="23" borderId="30" xfId="0" applyNumberFormat="1" applyFont="1" applyFill="1" applyBorder="1" applyAlignment="1">
      <alignment horizontal="center"/>
    </xf>
    <xf numFmtId="2" fontId="6" fillId="6" borderId="30" xfId="0" applyNumberFormat="1" applyFont="1" applyFill="1" applyBorder="1" applyAlignment="1">
      <alignment horizontal="center"/>
    </xf>
    <xf numFmtId="2" fontId="6" fillId="23" borderId="92" xfId="0" applyNumberFormat="1" applyFont="1" applyFill="1" applyBorder="1" applyAlignment="1">
      <alignment horizontal="center"/>
    </xf>
    <xf numFmtId="2" fontId="6" fillId="6" borderId="23" xfId="0" applyNumberFormat="1" applyFont="1" applyFill="1" applyBorder="1" applyAlignment="1">
      <alignment horizontal="center" wrapText="1"/>
    </xf>
    <xf numFmtId="0" fontId="4" fillId="0" borderId="19" xfId="0" applyFont="1" applyBorder="1"/>
    <xf numFmtId="2" fontId="4" fillId="23" borderId="24" xfId="0" applyNumberFormat="1" applyFont="1" applyFill="1" applyBorder="1" applyAlignment="1">
      <alignment horizontal="center" vertical="center"/>
    </xf>
    <xf numFmtId="2" fontId="4" fillId="27" borderId="24" xfId="0" applyNumberFormat="1" applyFont="1" applyFill="1" applyBorder="1" applyAlignment="1">
      <alignment horizontal="center"/>
    </xf>
    <xf numFmtId="2" fontId="4" fillId="27" borderId="92" xfId="0" applyNumberFormat="1" applyFont="1" applyFill="1" applyBorder="1" applyAlignment="1">
      <alignment horizontal="center"/>
    </xf>
    <xf numFmtId="2" fontId="19" fillId="23" borderId="24" xfId="0" applyNumberFormat="1" applyFont="1" applyFill="1" applyBorder="1" applyAlignment="1">
      <alignment horizontal="center" vertical="center"/>
    </xf>
    <xf numFmtId="2" fontId="4" fillId="27" borderId="25" xfId="0" applyNumberFormat="1" applyFont="1" applyFill="1" applyBorder="1" applyAlignment="1">
      <alignment horizontal="center"/>
    </xf>
    <xf numFmtId="2" fontId="4" fillId="27" borderId="24" xfId="0" applyNumberFormat="1" applyFont="1" applyFill="1" applyBorder="1" applyAlignment="1">
      <alignment horizontal="center" vertical="center"/>
    </xf>
    <xf numFmtId="2" fontId="4" fillId="23" borderId="92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93" xfId="0" applyBorder="1" applyAlignment="1">
      <alignment horizontal="center"/>
    </xf>
    <xf numFmtId="0" fontId="0" fillId="0" borderId="95" xfId="0" applyBorder="1" applyAlignment="1">
      <alignment horizontal="center"/>
    </xf>
    <xf numFmtId="2" fontId="0" fillId="13" borderId="92" xfId="0" applyNumberFormat="1" applyFill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7" xfId="0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1" fillId="0" borderId="93" xfId="0" applyFont="1" applyBorder="1" applyAlignment="1">
      <alignment horizontal="center"/>
    </xf>
    <xf numFmtId="2" fontId="1" fillId="0" borderId="92" xfId="0" applyNumberFormat="1" applyFont="1" applyFill="1" applyBorder="1" applyAlignment="1">
      <alignment horizontal="center"/>
    </xf>
    <xf numFmtId="0" fontId="4" fillId="0" borderId="17" xfId="0" applyFont="1" applyBorder="1"/>
    <xf numFmtId="0" fontId="1" fillId="0" borderId="23" xfId="0" applyFont="1" applyBorder="1" applyAlignment="1">
      <alignment horizontal="center"/>
    </xf>
    <xf numFmtId="0" fontId="4" fillId="3" borderId="17" xfId="0" applyFont="1" applyFill="1" applyBorder="1" applyAlignment="1">
      <alignment horizontal="right" vertical="center"/>
    </xf>
    <xf numFmtId="2" fontId="4" fillId="20" borderId="92" xfId="0" applyNumberFormat="1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right" vertical="center"/>
    </xf>
    <xf numFmtId="0" fontId="1" fillId="0" borderId="29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3" fillId="30" borderId="0" xfId="0" applyFont="1" applyFill="1" applyAlignment="1">
      <alignment horizontal="center"/>
    </xf>
    <xf numFmtId="2" fontId="4" fillId="2" borderId="92" xfId="0" applyNumberFormat="1" applyFont="1" applyFill="1" applyBorder="1" applyAlignment="1">
      <alignment horizontal="center" wrapText="1"/>
    </xf>
    <xf numFmtId="0" fontId="1" fillId="2" borderId="17" xfId="2" applyFont="1" applyFill="1" applyBorder="1" applyAlignment="1">
      <alignment horizontal="center" vertical="center" wrapText="1"/>
    </xf>
    <xf numFmtId="0" fontId="0" fillId="0" borderId="97" xfId="0" applyBorder="1"/>
    <xf numFmtId="2" fontId="0" fillId="0" borderId="97" xfId="0" applyNumberFormat="1" applyBorder="1"/>
    <xf numFmtId="0" fontId="0" fillId="2" borderId="94" xfId="1" applyNumberFormat="1" applyFont="1" applyFill="1" applyBorder="1" applyAlignment="1">
      <alignment horizontal="center"/>
    </xf>
    <xf numFmtId="2" fontId="0" fillId="2" borderId="93" xfId="1" applyNumberFormat="1" applyFont="1" applyFill="1" applyBorder="1" applyAlignment="1">
      <alignment horizontal="center"/>
    </xf>
    <xf numFmtId="0" fontId="0" fillId="2" borderId="93" xfId="1" applyNumberFormat="1" applyFont="1" applyFill="1" applyBorder="1" applyAlignment="1">
      <alignment horizontal="center"/>
    </xf>
    <xf numFmtId="2" fontId="0" fillId="2" borderId="92" xfId="1" applyNumberFormat="1" applyFont="1" applyFill="1" applyBorder="1" applyAlignment="1">
      <alignment horizontal="center"/>
    </xf>
    <xf numFmtId="0" fontId="7" fillId="2" borderId="93" xfId="1" applyNumberFormat="1" applyFont="1" applyFill="1" applyBorder="1" applyAlignment="1">
      <alignment horizontal="center"/>
    </xf>
    <xf numFmtId="0" fontId="6" fillId="2" borderId="93" xfId="0" applyFont="1" applyFill="1" applyBorder="1" applyAlignment="1">
      <alignment horizontal="center"/>
    </xf>
    <xf numFmtId="2" fontId="6" fillId="2" borderId="93" xfId="0" applyNumberFormat="1" applyFont="1" applyFill="1" applyBorder="1" applyAlignment="1">
      <alignment horizontal="center"/>
    </xf>
    <xf numFmtId="2" fontId="7" fillId="2" borderId="93" xfId="1" applyNumberFormat="1" applyFill="1" applyBorder="1" applyAlignment="1">
      <alignment horizontal="center"/>
    </xf>
    <xf numFmtId="2" fontId="7" fillId="2" borderId="93" xfId="1" applyNumberFormat="1" applyFont="1" applyFill="1" applyBorder="1" applyAlignment="1">
      <alignment horizontal="center"/>
    </xf>
    <xf numFmtId="2" fontId="7" fillId="0" borderId="92" xfId="1" applyNumberFormat="1" applyBorder="1" applyAlignment="1">
      <alignment horizontal="center"/>
    </xf>
    <xf numFmtId="2" fontId="3" fillId="3" borderId="7" xfId="0" applyNumberFormat="1" applyFont="1" applyFill="1" applyBorder="1" applyAlignment="1" applyProtection="1">
      <alignment horizontal="left" vertical="center"/>
      <protection locked="0"/>
    </xf>
    <xf numFmtId="2" fontId="3" fillId="17" borderId="30" xfId="0" applyNumberFormat="1" applyFont="1" applyFill="1" applyBorder="1" applyAlignment="1">
      <alignment horizontal="right"/>
    </xf>
    <xf numFmtId="2" fontId="1" fillId="2" borderId="99" xfId="2" applyNumberFormat="1" applyFont="1" applyFill="1" applyBorder="1" applyAlignment="1">
      <alignment horizontal="center" vertical="center"/>
    </xf>
    <xf numFmtId="2" fontId="3" fillId="3" borderId="36" xfId="0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16" xfId="0" applyFont="1" applyFill="1" applyBorder="1" applyAlignment="1">
      <alignment horizontal="center" wrapText="1"/>
    </xf>
    <xf numFmtId="0" fontId="28" fillId="0" borderId="35" xfId="0" applyFont="1" applyBorder="1"/>
    <xf numFmtId="0" fontId="15" fillId="2" borderId="47" xfId="0" applyFont="1" applyFill="1" applyBorder="1" applyAlignment="1"/>
    <xf numFmtId="0" fontId="15" fillId="0" borderId="36" xfId="1" applyFont="1" applyBorder="1" applyAlignment="1">
      <alignment horizontal="center"/>
    </xf>
    <xf numFmtId="2" fontId="28" fillId="2" borderId="36" xfId="0" applyNumberFormat="1" applyFont="1" applyFill="1" applyBorder="1" applyAlignment="1">
      <alignment horizontal="center"/>
    </xf>
    <xf numFmtId="0" fontId="15" fillId="2" borderId="36" xfId="1" applyNumberFormat="1" applyFont="1" applyFill="1" applyBorder="1" applyAlignment="1">
      <alignment horizontal="center"/>
    </xf>
    <xf numFmtId="2" fontId="15" fillId="2" borderId="36" xfId="1" applyNumberFormat="1" applyFont="1" applyFill="1" applyBorder="1" applyAlignment="1">
      <alignment horizontal="center"/>
    </xf>
    <xf numFmtId="0" fontId="0" fillId="2" borderId="100" xfId="1" applyNumberFormat="1" applyFont="1" applyFill="1" applyBorder="1" applyAlignment="1">
      <alignment horizontal="center"/>
    </xf>
    <xf numFmtId="2" fontId="0" fillId="2" borderId="100" xfId="1" applyNumberFormat="1" applyFont="1" applyFill="1" applyBorder="1" applyAlignment="1">
      <alignment horizontal="center"/>
    </xf>
    <xf numFmtId="2" fontId="0" fillId="2" borderId="99" xfId="1" applyNumberFormat="1" applyFont="1" applyFill="1" applyBorder="1" applyAlignment="1">
      <alignment horizontal="center"/>
    </xf>
    <xf numFmtId="0" fontId="0" fillId="2" borderId="9" xfId="1" applyNumberFormat="1" applyFont="1" applyFill="1" applyBorder="1" applyAlignment="1">
      <alignment horizontal="center"/>
    </xf>
    <xf numFmtId="0" fontId="15" fillId="0" borderId="36" xfId="0" applyFont="1" applyBorder="1" applyAlignment="1">
      <alignment horizontal="center"/>
    </xf>
    <xf numFmtId="2" fontId="15" fillId="2" borderId="36" xfId="0" applyNumberFormat="1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2" fontId="3" fillId="3" borderId="36" xfId="1" applyNumberFormat="1" applyFont="1" applyFill="1" applyBorder="1" applyAlignment="1">
      <alignment horizontal="left"/>
    </xf>
    <xf numFmtId="2" fontId="2" fillId="0" borderId="36" xfId="1" applyNumberFormat="1" applyFont="1" applyFill="1" applyBorder="1" applyAlignment="1">
      <alignment horizontal="left" wrapText="1"/>
    </xf>
    <xf numFmtId="2" fontId="15" fillId="0" borderId="35" xfId="0" applyNumberFormat="1" applyFont="1" applyFill="1" applyBorder="1" applyAlignment="1">
      <alignment horizontal="center"/>
    </xf>
    <xf numFmtId="2" fontId="28" fillId="0" borderId="36" xfId="1" applyNumberFormat="1" applyFont="1" applyFill="1" applyBorder="1" applyAlignment="1">
      <alignment horizontal="center"/>
    </xf>
    <xf numFmtId="2" fontId="3" fillId="0" borderId="34" xfId="0" applyNumberFormat="1" applyFont="1" applyFill="1" applyBorder="1" applyAlignment="1">
      <alignment horizontal="center" vertical="center"/>
    </xf>
    <xf numFmtId="2" fontId="15" fillId="0" borderId="53" xfId="0" applyNumberFormat="1" applyFont="1" applyFill="1" applyBorder="1" applyAlignment="1">
      <alignment horizontal="center"/>
    </xf>
    <xf numFmtId="2" fontId="3" fillId="0" borderId="38" xfId="0" applyNumberFormat="1" applyFont="1" applyFill="1" applyBorder="1" applyAlignment="1">
      <alignment horizontal="center" vertical="center"/>
    </xf>
    <xf numFmtId="2" fontId="28" fillId="0" borderId="35" xfId="0" applyNumberFormat="1" applyFont="1" applyFill="1" applyBorder="1" applyAlignment="1">
      <alignment horizontal="center" wrapText="1"/>
    </xf>
    <xf numFmtId="2" fontId="28" fillId="0" borderId="53" xfId="0" applyNumberFormat="1" applyFont="1" applyFill="1" applyBorder="1" applyAlignment="1">
      <alignment horizontal="center" wrapText="1"/>
    </xf>
    <xf numFmtId="0" fontId="4" fillId="2" borderId="100" xfId="0" applyFont="1" applyFill="1" applyBorder="1" applyAlignment="1">
      <alignment horizontal="center" wrapText="1"/>
    </xf>
    <xf numFmtId="0" fontId="4" fillId="2" borderId="100" xfId="0" applyFont="1" applyFill="1" applyBorder="1" applyAlignment="1">
      <alignment wrapText="1"/>
    </xf>
    <xf numFmtId="2" fontId="4" fillId="2" borderId="99" xfId="0" applyNumberFormat="1" applyFont="1" applyFill="1" applyBorder="1" applyAlignment="1">
      <alignment horizontal="center" wrapText="1"/>
    </xf>
    <xf numFmtId="0" fontId="7" fillId="2" borderId="100" xfId="1" applyNumberFormat="1" applyFont="1" applyFill="1" applyBorder="1" applyAlignment="1">
      <alignment horizontal="center"/>
    </xf>
    <xf numFmtId="0" fontId="6" fillId="2" borderId="100" xfId="0" applyFont="1" applyFill="1" applyBorder="1" applyAlignment="1">
      <alignment horizontal="center"/>
    </xf>
    <xf numFmtId="2" fontId="6" fillId="2" borderId="100" xfId="0" applyNumberFormat="1" applyFont="1" applyFill="1" applyBorder="1" applyAlignment="1">
      <alignment horizontal="center"/>
    </xf>
    <xf numFmtId="2" fontId="7" fillId="2" borderId="100" xfId="1" applyNumberFormat="1" applyFill="1" applyBorder="1" applyAlignment="1">
      <alignment horizontal="center"/>
    </xf>
    <xf numFmtId="2" fontId="7" fillId="2" borderId="100" xfId="1" applyNumberFormat="1" applyFont="1" applyFill="1" applyBorder="1" applyAlignment="1">
      <alignment horizontal="center"/>
    </xf>
    <xf numFmtId="2" fontId="7" fillId="0" borderId="99" xfId="1" applyNumberFormat="1" applyBorder="1" applyAlignment="1">
      <alignment horizontal="center"/>
    </xf>
    <xf numFmtId="2" fontId="4" fillId="17" borderId="99" xfId="0" applyNumberFormat="1" applyFont="1" applyFill="1" applyBorder="1" applyAlignment="1">
      <alignment horizontal="center"/>
    </xf>
    <xf numFmtId="0" fontId="0" fillId="0" borderId="100" xfId="0" applyBorder="1" applyAlignment="1">
      <alignment horizontal="center"/>
    </xf>
    <xf numFmtId="2" fontId="6" fillId="23" borderId="99" xfId="0" applyNumberFormat="1" applyFont="1" applyFill="1" applyBorder="1" applyAlignment="1">
      <alignment horizontal="center"/>
    </xf>
    <xf numFmtId="0" fontId="1" fillId="0" borderId="100" xfId="0" applyFont="1" applyBorder="1" applyAlignment="1">
      <alignment horizontal="center"/>
    </xf>
    <xf numFmtId="2" fontId="4" fillId="20" borderId="99" xfId="0" applyNumberFormat="1" applyFont="1" applyFill="1" applyBorder="1" applyAlignment="1">
      <alignment horizontal="center"/>
    </xf>
    <xf numFmtId="2" fontId="28" fillId="3" borderId="88" xfId="0" applyNumberFormat="1" applyFont="1" applyFill="1" applyBorder="1" applyAlignment="1">
      <alignment horizontal="left" vertical="center"/>
    </xf>
    <xf numFmtId="2" fontId="2" fillId="0" borderId="36" xfId="0" applyNumberFormat="1" applyFont="1" applyBorder="1" applyAlignment="1">
      <alignment horizontal="left"/>
    </xf>
    <xf numFmtId="2" fontId="18" fillId="0" borderId="23" xfId="2" applyNumberFormat="1" applyFont="1" applyFill="1" applyBorder="1" applyAlignment="1">
      <alignment horizontal="center"/>
    </xf>
    <xf numFmtId="2" fontId="18" fillId="0" borderId="49" xfId="2" applyNumberFormat="1" applyFont="1" applyFill="1" applyBorder="1" applyAlignment="1">
      <alignment horizontal="center"/>
    </xf>
    <xf numFmtId="166" fontId="16" fillId="0" borderId="23" xfId="0" applyNumberFormat="1" applyFont="1" applyBorder="1"/>
    <xf numFmtId="0" fontId="28" fillId="2" borderId="36" xfId="0" applyFont="1" applyFill="1" applyBorder="1" applyAlignment="1">
      <alignment horizontal="center" wrapText="1"/>
    </xf>
    <xf numFmtId="2" fontId="15" fillId="0" borderId="81" xfId="0" applyNumberFormat="1" applyFont="1" applyBorder="1"/>
    <xf numFmtId="0" fontId="15" fillId="0" borderId="82" xfId="0" applyFont="1" applyBorder="1"/>
    <xf numFmtId="0" fontId="15" fillId="0" borderId="83" xfId="0" applyFont="1" applyBorder="1"/>
    <xf numFmtId="2" fontId="29" fillId="2" borderId="25" xfId="0" applyNumberFormat="1" applyFont="1" applyFill="1" applyBorder="1" applyAlignment="1">
      <alignment horizontal="center" wrapText="1"/>
    </xf>
    <xf numFmtId="1" fontId="28" fillId="2" borderId="36" xfId="0" applyNumberFormat="1" applyFont="1" applyFill="1" applyBorder="1" applyAlignment="1">
      <alignment horizontal="center" wrapText="1"/>
    </xf>
    <xf numFmtId="2" fontId="15" fillId="0" borderId="82" xfId="0" applyNumberFormat="1" applyFont="1" applyBorder="1"/>
    <xf numFmtId="2" fontId="15" fillId="0" borderId="83" xfId="0" applyNumberFormat="1" applyFont="1" applyBorder="1"/>
    <xf numFmtId="2" fontId="29" fillId="2" borderId="31" xfId="0" applyNumberFormat="1" applyFont="1" applyFill="1" applyBorder="1" applyAlignment="1">
      <alignment horizontal="center" wrapText="1"/>
    </xf>
    <xf numFmtId="2" fontId="29" fillId="0" borderId="25" xfId="1" applyNumberFormat="1" applyFont="1" applyBorder="1" applyAlignment="1">
      <alignment horizontal="right"/>
    </xf>
    <xf numFmtId="2" fontId="29" fillId="0" borderId="31" xfId="1" applyNumberFormat="1" applyFont="1" applyBorder="1" applyAlignment="1">
      <alignment horizontal="right"/>
    </xf>
    <xf numFmtId="0" fontId="15" fillId="2" borderId="35" xfId="2" applyFont="1" applyFill="1" applyBorder="1" applyAlignment="1">
      <alignment horizontal="center" vertical="center"/>
    </xf>
    <xf numFmtId="0" fontId="15" fillId="2" borderId="36" xfId="2" applyFont="1" applyFill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0" fontId="15" fillId="2" borderId="35" xfId="2" applyFont="1" applyFill="1" applyBorder="1" applyAlignment="1">
      <alignment horizontal="center"/>
    </xf>
    <xf numFmtId="0" fontId="15" fillId="2" borderId="36" xfId="2" applyFont="1" applyFill="1" applyBorder="1" applyAlignment="1">
      <alignment horizontal="center"/>
    </xf>
    <xf numFmtId="2" fontId="9" fillId="2" borderId="37" xfId="2" applyNumberFormat="1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4" xfId="0" applyFont="1" applyBorder="1"/>
    <xf numFmtId="0" fontId="1" fillId="0" borderId="75" xfId="20" applyBorder="1"/>
    <xf numFmtId="2" fontId="1" fillId="0" borderId="75" xfId="20" applyNumberFormat="1" applyBorder="1"/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1" xfId="0" applyBorder="1" applyAlignment="1">
      <alignment horizontal="center"/>
    </xf>
    <xf numFmtId="2" fontId="6" fillId="6" borderId="31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40" xfId="0" applyFont="1" applyBorder="1" applyAlignment="1">
      <alignment horizontal="center"/>
    </xf>
    <xf numFmtId="2" fontId="4" fillId="23" borderId="31" xfId="0" applyNumberFormat="1" applyFont="1" applyFill="1" applyBorder="1" applyAlignment="1">
      <alignment horizontal="center"/>
    </xf>
    <xf numFmtId="2" fontId="4" fillId="6" borderId="56" xfId="0" applyNumberFormat="1" applyFont="1" applyFill="1" applyBorder="1" applyAlignment="1">
      <alignment horizontal="center" vertical="center"/>
    </xf>
    <xf numFmtId="2" fontId="4" fillId="6" borderId="24" xfId="0" applyNumberFormat="1" applyFont="1" applyFill="1" applyBorder="1" applyAlignment="1">
      <alignment horizontal="center" vertical="center"/>
    </xf>
    <xf numFmtId="2" fontId="4" fillId="23" borderId="30" xfId="0" applyNumberFormat="1" applyFont="1" applyFill="1" applyBorder="1" applyAlignment="1">
      <alignment horizontal="center"/>
    </xf>
    <xf numFmtId="2" fontId="4" fillId="6" borderId="56" xfId="0" applyNumberFormat="1" applyFont="1" applyFill="1" applyBorder="1" applyAlignment="1">
      <alignment horizontal="center"/>
    </xf>
    <xf numFmtId="2" fontId="4" fillId="6" borderId="99" xfId="0" applyNumberFormat="1" applyFont="1" applyFill="1" applyBorder="1" applyAlignment="1">
      <alignment horizontal="center"/>
    </xf>
    <xf numFmtId="2" fontId="4" fillId="23" borderId="99" xfId="0" applyNumberFormat="1" applyFont="1" applyFill="1" applyBorder="1" applyAlignment="1">
      <alignment horizontal="center"/>
    </xf>
    <xf numFmtId="2" fontId="4" fillId="6" borderId="31" xfId="0" applyNumberFormat="1" applyFont="1" applyFill="1" applyBorder="1" applyAlignment="1">
      <alignment horizontal="center"/>
    </xf>
    <xf numFmtId="2" fontId="4" fillId="6" borderId="8" xfId="0" applyNumberFormat="1" applyFont="1" applyFill="1" applyBorder="1" applyAlignment="1">
      <alignment horizontal="center" vertical="center"/>
    </xf>
    <xf numFmtId="2" fontId="4" fillId="6" borderId="26" xfId="0" applyNumberFormat="1" applyFont="1" applyFill="1" applyBorder="1" applyAlignment="1">
      <alignment horizontal="center" vertical="center"/>
    </xf>
    <xf numFmtId="1" fontId="1" fillId="2" borderId="93" xfId="2" applyNumberFormat="1" applyFon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43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2" fontId="0" fillId="2" borderId="95" xfId="0" applyNumberFormat="1" applyFill="1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30" fillId="2" borderId="45" xfId="1" applyNumberFormat="1" applyFont="1" applyFill="1" applyBorder="1"/>
    <xf numFmtId="0" fontId="30" fillId="2" borderId="45" xfId="1" applyFont="1" applyFill="1" applyBorder="1"/>
    <xf numFmtId="2" fontId="0" fillId="0" borderId="6" xfId="1" applyNumberFormat="1" applyFont="1" applyFill="1" applyBorder="1" applyAlignment="1">
      <alignment horizontal="center"/>
    </xf>
    <xf numFmtId="2" fontId="7" fillId="0" borderId="6" xfId="1" applyNumberFormat="1" applyFill="1" applyBorder="1" applyAlignment="1">
      <alignment horizontal="center"/>
    </xf>
    <xf numFmtId="2" fontId="4" fillId="0" borderId="29" xfId="1" applyNumberFormat="1" applyFont="1" applyFill="1" applyBorder="1" applyAlignment="1">
      <alignment horizontal="center"/>
    </xf>
    <xf numFmtId="2" fontId="4" fillId="0" borderId="6" xfId="1" applyNumberFormat="1" applyFont="1" applyFill="1" applyBorder="1" applyAlignment="1">
      <alignment horizontal="center"/>
    </xf>
    <xf numFmtId="166" fontId="22" fillId="0" borderId="50" xfId="0" applyNumberFormat="1" applyFont="1" applyBorder="1" applyAlignment="1">
      <alignment horizontal="left"/>
    </xf>
    <xf numFmtId="166" fontId="22" fillId="0" borderId="16" xfId="0" applyNumberFormat="1" applyFont="1" applyBorder="1" applyAlignment="1">
      <alignment horizontal="left"/>
    </xf>
    <xf numFmtId="2" fontId="22" fillId="0" borderId="16" xfId="0" applyNumberFormat="1" applyFont="1" applyBorder="1" applyAlignment="1">
      <alignment horizontal="left"/>
    </xf>
    <xf numFmtId="166" fontId="22" fillId="0" borderId="51" xfId="0" applyNumberFormat="1" applyFont="1" applyBorder="1" applyAlignment="1">
      <alignment horizontal="left"/>
    </xf>
    <xf numFmtId="166" fontId="22" fillId="0" borderId="13" xfId="0" applyNumberFormat="1" applyFont="1" applyBorder="1" applyAlignment="1">
      <alignment horizontal="left"/>
    </xf>
    <xf numFmtId="2" fontId="22" fillId="0" borderId="13" xfId="0" applyNumberFormat="1" applyFont="1" applyBorder="1" applyAlignment="1">
      <alignment horizontal="left"/>
    </xf>
    <xf numFmtId="166" fontId="22" fillId="0" borderId="35" xfId="0" applyNumberFormat="1" applyFont="1" applyBorder="1" applyAlignment="1">
      <alignment horizontal="left"/>
    </xf>
    <xf numFmtId="166" fontId="22" fillId="0" borderId="36" xfId="0" applyNumberFormat="1" applyFont="1" applyBorder="1" applyAlignment="1">
      <alignment horizontal="left"/>
    </xf>
    <xf numFmtId="2" fontId="22" fillId="0" borderId="37" xfId="0" applyNumberFormat="1" applyFont="1" applyBorder="1" applyAlignment="1">
      <alignment horizontal="left"/>
    </xf>
    <xf numFmtId="0" fontId="3" fillId="24" borderId="0" xfId="0" applyFont="1" applyFill="1" applyAlignment="1">
      <alignment horizontal="center"/>
    </xf>
    <xf numFmtId="0" fontId="3" fillId="23" borderId="0" xfId="0" applyFont="1" applyFill="1" applyAlignment="1">
      <alignment horizontal="center"/>
    </xf>
    <xf numFmtId="0" fontId="3" fillId="23" borderId="0" xfId="1" applyFont="1" applyFill="1" applyAlignment="1">
      <alignment horizontal="center"/>
    </xf>
    <xf numFmtId="0" fontId="3" fillId="24" borderId="0" xfId="1" applyFont="1" applyFill="1" applyAlignment="1">
      <alignment horizontal="center"/>
    </xf>
    <xf numFmtId="0" fontId="1" fillId="0" borderId="6" xfId="0" applyFont="1" applyBorder="1" applyAlignment="1">
      <alignment horizontal="right"/>
    </xf>
    <xf numFmtId="0" fontId="7" fillId="0" borderId="17" xfId="1" applyBorder="1"/>
    <xf numFmtId="0" fontId="1" fillId="0" borderId="100" xfId="2" applyFont="1" applyBorder="1" applyAlignment="1">
      <alignment horizontal="center"/>
    </xf>
    <xf numFmtId="0" fontId="4" fillId="3" borderId="99" xfId="0" applyFont="1" applyFill="1" applyBorder="1" applyAlignment="1">
      <alignment wrapText="1"/>
    </xf>
    <xf numFmtId="0" fontId="4" fillId="3" borderId="24" xfId="0" applyFont="1" applyFill="1" applyBorder="1" applyAlignment="1">
      <alignment wrapText="1"/>
    </xf>
    <xf numFmtId="0" fontId="4" fillId="3" borderId="28" xfId="0" applyFont="1" applyFill="1" applyBorder="1" applyAlignment="1">
      <alignment wrapText="1"/>
    </xf>
    <xf numFmtId="0" fontId="4" fillId="3" borderId="66" xfId="0" applyFont="1" applyFill="1" applyBorder="1" applyAlignment="1">
      <alignment wrapText="1"/>
    </xf>
    <xf numFmtId="0" fontId="27" fillId="0" borderId="76" xfId="110" applyBorder="1"/>
    <xf numFmtId="2" fontId="27" fillId="0" borderId="76" xfId="110" applyNumberFormat="1" applyBorder="1"/>
    <xf numFmtId="2" fontId="27" fillId="0" borderId="103" xfId="110" applyNumberFormat="1" applyBorder="1"/>
    <xf numFmtId="0" fontId="7" fillId="2" borderId="55" xfId="1" applyNumberFormat="1" applyFont="1" applyFill="1" applyBorder="1" applyAlignment="1">
      <alignment horizontal="center"/>
    </xf>
    <xf numFmtId="2" fontId="4" fillId="6" borderId="99" xfId="0" applyNumberFormat="1" applyFont="1" applyFill="1" applyBorder="1" applyAlignment="1">
      <alignment horizontal="center" vertical="center"/>
    </xf>
    <xf numFmtId="0" fontId="7" fillId="2" borderId="6" xfId="1" applyNumberFormat="1" applyFont="1" applyFill="1" applyBorder="1" applyAlignment="1">
      <alignment horizontal="center"/>
    </xf>
    <xf numFmtId="0" fontId="4" fillId="3" borderId="40" xfId="0" applyFont="1" applyFill="1" applyBorder="1" applyAlignment="1">
      <alignment wrapText="1"/>
    </xf>
    <xf numFmtId="0" fontId="27" fillId="0" borderId="103" xfId="110" applyBorder="1"/>
    <xf numFmtId="0" fontId="4" fillId="3" borderId="7" xfId="0" applyFont="1" applyFill="1" applyBorder="1" applyAlignment="1">
      <alignment wrapText="1"/>
    </xf>
    <xf numFmtId="0" fontId="27" fillId="0" borderId="75" xfId="110" applyBorder="1"/>
    <xf numFmtId="2" fontId="27" fillId="0" borderId="75" xfId="110" applyNumberFormat="1" applyBorder="1"/>
    <xf numFmtId="0" fontId="4" fillId="3" borderId="7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27" fillId="0" borderId="75" xfId="110" applyBorder="1"/>
    <xf numFmtId="2" fontId="27" fillId="0" borderId="75" xfId="110" applyNumberFormat="1" applyBorder="1"/>
    <xf numFmtId="0" fontId="4" fillId="2" borderId="7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100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3" borderId="100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2" borderId="27" xfId="0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2" borderId="100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27" fillId="0" borderId="97" xfId="110" applyBorder="1"/>
    <xf numFmtId="0" fontId="27" fillId="0" borderId="75" xfId="110" applyBorder="1"/>
    <xf numFmtId="2" fontId="27" fillId="0" borderId="75" xfId="110" applyNumberFormat="1" applyBorder="1"/>
    <xf numFmtId="2" fontId="27" fillId="0" borderId="97" xfId="110" applyNumberFormat="1" applyBorder="1"/>
    <xf numFmtId="0" fontId="27" fillId="0" borderId="77" xfId="110" applyBorder="1"/>
    <xf numFmtId="2" fontId="27" fillId="0" borderId="77" xfId="110" applyNumberFormat="1" applyBorder="1"/>
    <xf numFmtId="0" fontId="4" fillId="2" borderId="40" xfId="0" applyFont="1" applyFill="1" applyBorder="1" applyAlignment="1">
      <alignment wrapText="1"/>
    </xf>
    <xf numFmtId="0" fontId="0" fillId="0" borderId="102" xfId="0" applyBorder="1"/>
    <xf numFmtId="2" fontId="0" fillId="0" borderId="105" xfId="0" applyNumberFormat="1" applyBorder="1"/>
    <xf numFmtId="2" fontId="0" fillId="0" borderId="101" xfId="0" applyNumberFormat="1" applyBorder="1"/>
    <xf numFmtId="2" fontId="4" fillId="2" borderId="56" xfId="0" applyNumberFormat="1" applyFont="1" applyFill="1" applyBorder="1" applyAlignment="1">
      <alignment horizontal="center" wrapText="1"/>
    </xf>
    <xf numFmtId="0" fontId="0" fillId="0" borderId="0" xfId="0" applyAlignment="1"/>
    <xf numFmtId="0" fontId="4" fillId="2" borderId="7" xfId="0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wrapText="1"/>
    </xf>
    <xf numFmtId="2" fontId="0" fillId="2" borderId="40" xfId="1" applyNumberFormat="1" applyFont="1" applyFill="1" applyBorder="1" applyAlignment="1">
      <alignment horizontal="center"/>
    </xf>
    <xf numFmtId="0" fontId="7" fillId="2" borderId="40" xfId="1" applyNumberFormat="1" applyFont="1" applyFill="1" applyBorder="1" applyAlignment="1">
      <alignment horizontal="center"/>
    </xf>
    <xf numFmtId="2" fontId="7" fillId="2" borderId="40" xfId="1" applyNumberFormat="1" applyFill="1" applyBorder="1" applyAlignment="1">
      <alignment horizontal="center"/>
    </xf>
    <xf numFmtId="2" fontId="7" fillId="2" borderId="56" xfId="1" applyNumberForma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2" fontId="7" fillId="2" borderId="40" xfId="1" applyNumberFormat="1" applyFont="1" applyFill="1" applyBorder="1" applyAlignment="1">
      <alignment horizontal="center"/>
    </xf>
    <xf numFmtId="2" fontId="7" fillId="0" borderId="56" xfId="1" applyNumberFormat="1" applyBorder="1" applyAlignment="1">
      <alignment horizontal="center"/>
    </xf>
    <xf numFmtId="2" fontId="4" fillId="23" borderId="56" xfId="0" applyNumberFormat="1" applyFont="1" applyFill="1" applyBorder="1" applyAlignment="1">
      <alignment horizontal="center"/>
    </xf>
    <xf numFmtId="2" fontId="0" fillId="13" borderId="56" xfId="0" applyNumberFormat="1" applyFill="1" applyBorder="1" applyAlignment="1">
      <alignment horizontal="center"/>
    </xf>
    <xf numFmtId="0" fontId="0" fillId="0" borderId="106" xfId="0" applyBorder="1"/>
    <xf numFmtId="0" fontId="11" fillId="0" borderId="85" xfId="112" applyBorder="1"/>
    <xf numFmtId="2" fontId="4" fillId="2" borderId="60" xfId="0" applyNumberFormat="1" applyFont="1" applyFill="1" applyBorder="1" applyAlignment="1">
      <alignment horizontal="center" wrapText="1"/>
    </xf>
    <xf numFmtId="0" fontId="11" fillId="0" borderId="98" xfId="112" applyBorder="1"/>
    <xf numFmtId="2" fontId="4" fillId="2" borderId="64" xfId="0" applyNumberFormat="1" applyFont="1" applyFill="1" applyBorder="1" applyAlignment="1">
      <alignment horizontal="center" wrapText="1"/>
    </xf>
    <xf numFmtId="0" fontId="4" fillId="3" borderId="13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27" fillId="0" borderId="75" xfId="110" applyBorder="1"/>
    <xf numFmtId="2" fontId="27" fillId="0" borderId="75" xfId="110" applyNumberFormat="1" applyBorder="1"/>
    <xf numFmtId="0" fontId="4" fillId="3" borderId="10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27" fillId="0" borderId="97" xfId="110" applyBorder="1"/>
    <xf numFmtId="0" fontId="27" fillId="0" borderId="75" xfId="110" applyBorder="1"/>
    <xf numFmtId="2" fontId="27" fillId="0" borderId="75" xfId="110" applyNumberFormat="1" applyBorder="1"/>
    <xf numFmtId="2" fontId="27" fillId="0" borderId="97" xfId="110" applyNumberFormat="1" applyBorder="1"/>
    <xf numFmtId="0" fontId="27" fillId="0" borderId="77" xfId="110" applyBorder="1"/>
    <xf numFmtId="2" fontId="27" fillId="0" borderId="77" xfId="110" applyNumberFormat="1" applyBorder="1"/>
    <xf numFmtId="2" fontId="11" fillId="0" borderId="103" xfId="112" applyNumberFormat="1" applyBorder="1"/>
    <xf numFmtId="2" fontId="4" fillId="2" borderId="65" xfId="0" applyNumberFormat="1" applyFont="1" applyFill="1" applyBorder="1" applyAlignment="1">
      <alignment horizontal="center" wrapText="1"/>
    </xf>
    <xf numFmtId="2" fontId="11" fillId="0" borderId="75" xfId="112" applyNumberFormat="1" applyBorder="1"/>
    <xf numFmtId="2" fontId="11" fillId="0" borderId="97" xfId="112" applyNumberFormat="1" applyBorder="1"/>
    <xf numFmtId="2" fontId="11" fillId="0" borderId="77" xfId="112" applyNumberFormat="1" applyBorder="1"/>
    <xf numFmtId="0" fontId="11" fillId="0" borderId="84" xfId="112" applyBorder="1"/>
    <xf numFmtId="2" fontId="11" fillId="0" borderId="107" xfId="112" applyNumberFormat="1" applyBorder="1"/>
    <xf numFmtId="2" fontId="11" fillId="0" borderId="86" xfId="112" applyNumberFormat="1" applyBorder="1"/>
    <xf numFmtId="0" fontId="11" fillId="0" borderId="76" xfId="112" applyBorder="1"/>
    <xf numFmtId="2" fontId="11" fillId="0" borderId="76" xfId="112" applyNumberFormat="1" applyBorder="1"/>
    <xf numFmtId="0" fontId="11" fillId="0" borderId="96" xfId="112" applyBorder="1"/>
    <xf numFmtId="0" fontId="11" fillId="0" borderId="104" xfId="112" applyBorder="1"/>
    <xf numFmtId="2" fontId="11" fillId="0" borderId="78" xfId="112" applyNumberFormat="1" applyBorder="1"/>
    <xf numFmtId="0" fontId="27" fillId="0" borderId="79" xfId="110" applyBorder="1"/>
    <xf numFmtId="2" fontId="11" fillId="0" borderId="86" xfId="113" applyNumberFormat="1" applyBorder="1"/>
    <xf numFmtId="2" fontId="4" fillId="2" borderId="108" xfId="0" applyNumberFormat="1" applyFont="1" applyFill="1" applyBorder="1" applyAlignment="1">
      <alignment horizontal="center" wrapText="1"/>
    </xf>
    <xf numFmtId="2" fontId="2" fillId="10" borderId="52" xfId="0" applyNumberFormat="1" applyFont="1" applyFill="1" applyBorder="1" applyAlignment="1">
      <alignment horizontal="center" vertical="center"/>
    </xf>
    <xf numFmtId="2" fontId="27" fillId="0" borderId="79" xfId="110" applyNumberFormat="1" applyBorder="1"/>
    <xf numFmtId="0" fontId="11" fillId="0" borderId="79" xfId="112" applyBorder="1"/>
    <xf numFmtId="0" fontId="11" fillId="0" borderId="85" xfId="113" applyBorder="1"/>
    <xf numFmtId="2" fontId="11" fillId="0" borderId="107" xfId="113" applyNumberFormat="1" applyBorder="1"/>
    <xf numFmtId="2" fontId="11" fillId="0" borderId="75" xfId="112" applyNumberFormat="1" applyBorder="1"/>
    <xf numFmtId="2" fontId="11" fillId="0" borderId="97" xfId="112" applyNumberFormat="1" applyBorder="1"/>
    <xf numFmtId="2" fontId="11" fillId="0" borderId="77" xfId="112" applyNumberFormat="1" applyBorder="1"/>
    <xf numFmtId="0" fontId="11" fillId="0" borderId="75" xfId="112" applyBorder="1"/>
    <xf numFmtId="2" fontId="11" fillId="0" borderId="75" xfId="112" applyNumberFormat="1" applyBorder="1"/>
    <xf numFmtId="0" fontId="11" fillId="0" borderId="84" xfId="113" applyBorder="1"/>
    <xf numFmtId="2" fontId="4" fillId="0" borderId="49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1" fillId="0" borderId="97" xfId="112" applyBorder="1"/>
    <xf numFmtId="0" fontId="11" fillId="0" borderId="75" xfId="112" applyBorder="1"/>
    <xf numFmtId="2" fontId="11" fillId="0" borderId="75" xfId="112" applyNumberFormat="1" applyBorder="1"/>
    <xf numFmtId="2" fontId="11" fillId="0" borderId="97" xfId="112" applyNumberFormat="1" applyBorder="1"/>
    <xf numFmtId="0" fontId="11" fillId="0" borderId="77" xfId="112" applyBorder="1"/>
    <xf numFmtId="2" fontId="11" fillId="0" borderId="77" xfId="112" applyNumberFormat="1" applyBorder="1"/>
    <xf numFmtId="0" fontId="4" fillId="3" borderId="40" xfId="0" applyFont="1" applyFill="1" applyBorder="1" applyAlignment="1">
      <alignment wrapText="1"/>
    </xf>
    <xf numFmtId="2" fontId="11" fillId="0" borderId="78" xfId="113" applyNumberFormat="1" applyBorder="1"/>
    <xf numFmtId="2" fontId="0" fillId="0" borderId="40" xfId="0" applyNumberFormat="1" applyBorder="1" applyAlignment="1">
      <alignment horizontal="center"/>
    </xf>
    <xf numFmtId="2" fontId="0" fillId="13" borderId="55" xfId="0" applyNumberFormat="1" applyFill="1" applyBorder="1" applyAlignment="1">
      <alignment horizontal="center" wrapText="1"/>
    </xf>
    <xf numFmtId="2" fontId="0" fillId="0" borderId="40" xfId="0" applyNumberFormat="1" applyFill="1" applyBorder="1" applyAlignment="1">
      <alignment horizontal="center" wrapText="1"/>
    </xf>
    <xf numFmtId="2" fontId="0" fillId="0" borderId="80" xfId="0" applyNumberFormat="1" applyBorder="1"/>
    <xf numFmtId="2" fontId="11" fillId="0" borderId="79" xfId="112" applyNumberFormat="1" applyBorder="1"/>
    <xf numFmtId="0" fontId="11" fillId="0" borderId="98" xfId="113" applyBorder="1"/>
    <xf numFmtId="2" fontId="11" fillId="0" borderId="75" xfId="113" applyNumberFormat="1" applyBorder="1"/>
    <xf numFmtId="2" fontId="11" fillId="0" borderId="97" xfId="113" applyNumberFormat="1" applyBorder="1"/>
    <xf numFmtId="2" fontId="11" fillId="0" borderId="77" xfId="113" applyNumberFormat="1" applyBorder="1"/>
    <xf numFmtId="2" fontId="4" fillId="8" borderId="6" xfId="0" applyNumberFormat="1" applyFont="1" applyFill="1" applyBorder="1" applyAlignment="1">
      <alignment horizontal="center"/>
    </xf>
    <xf numFmtId="166" fontId="22" fillId="0" borderId="55" xfId="0" applyNumberFormat="1" applyFont="1" applyBorder="1" applyAlignment="1">
      <alignment horizontal="left"/>
    </xf>
    <xf numFmtId="166" fontId="22" fillId="0" borderId="40" xfId="0" applyNumberFormat="1" applyFont="1" applyBorder="1" applyAlignment="1">
      <alignment horizontal="left"/>
    </xf>
    <xf numFmtId="2" fontId="1" fillId="0" borderId="40" xfId="0" applyNumberFormat="1" applyFont="1" applyFill="1" applyBorder="1" applyAlignment="1">
      <alignment horizontal="center" wrapText="1"/>
    </xf>
    <xf numFmtId="0" fontId="4" fillId="3" borderId="7" xfId="0" applyFont="1" applyFill="1" applyBorder="1" applyAlignment="1">
      <alignment wrapText="1"/>
    </xf>
    <xf numFmtId="0" fontId="7" fillId="0" borderId="0" xfId="1"/>
    <xf numFmtId="2" fontId="7" fillId="2" borderId="24" xfId="1" applyNumberFormat="1" applyFill="1" applyBorder="1" applyAlignment="1">
      <alignment horizontal="center"/>
    </xf>
    <xf numFmtId="0" fontId="1" fillId="0" borderId="23" xfId="0" applyFont="1" applyBorder="1" applyAlignment="1">
      <alignment horizontal="right"/>
    </xf>
    <xf numFmtId="0" fontId="19" fillId="2" borderId="19" xfId="25" applyFont="1" applyFill="1" applyBorder="1" applyAlignment="1">
      <alignment horizontal="right" vertical="top" wrapText="1"/>
    </xf>
    <xf numFmtId="0" fontId="1" fillId="2" borderId="23" xfId="25" applyFont="1" applyFill="1" applyBorder="1" applyAlignment="1">
      <alignment horizontal="right" vertical="center" wrapText="1"/>
    </xf>
    <xf numFmtId="0" fontId="19" fillId="2" borderId="23" xfId="25" applyFont="1" applyFill="1" applyBorder="1" applyAlignment="1">
      <alignment horizontal="right" vertical="center" wrapText="1"/>
    </xf>
    <xf numFmtId="0" fontId="19" fillId="2" borderId="27" xfId="25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wrapText="1"/>
    </xf>
    <xf numFmtId="0" fontId="0" fillId="0" borderId="13" xfId="2" applyFont="1" applyBorder="1" applyAlignment="1">
      <alignment horizontal="center"/>
    </xf>
    <xf numFmtId="0" fontId="0" fillId="0" borderId="71" xfId="1" applyFont="1" applyBorder="1"/>
    <xf numFmtId="0" fontId="4" fillId="3" borderId="44" xfId="0" applyFont="1" applyFill="1" applyBorder="1" applyAlignment="1">
      <alignment vertical="center" wrapText="1"/>
    </xf>
    <xf numFmtId="0" fontId="19" fillId="2" borderId="19" xfId="25" applyFont="1" applyFill="1" applyBorder="1" applyAlignment="1">
      <alignment horizontal="right" vertical="center" wrapText="1"/>
    </xf>
    <xf numFmtId="0" fontId="19" fillId="2" borderId="29" xfId="25" applyFont="1" applyFill="1" applyBorder="1" applyAlignment="1">
      <alignment horizontal="right" vertical="center" wrapText="1"/>
    </xf>
    <xf numFmtId="0" fontId="1" fillId="2" borderId="19" xfId="22" applyFont="1" applyFill="1" applyBorder="1" applyAlignment="1">
      <alignment wrapText="1"/>
    </xf>
    <xf numFmtId="0" fontId="1" fillId="0" borderId="100" xfId="2" applyFont="1" applyFill="1" applyBorder="1" applyAlignment="1">
      <alignment horizontal="center"/>
    </xf>
    <xf numFmtId="2" fontId="18" fillId="22" borderId="8" xfId="2" applyNumberFormat="1" applyFont="1" applyFill="1" applyBorder="1" applyAlignment="1">
      <alignment horizontal="center" vertical="center"/>
    </xf>
    <xf numFmtId="0" fontId="1" fillId="2" borderId="11" xfId="25" applyFont="1" applyFill="1" applyBorder="1" applyAlignment="1">
      <alignment horizontal="right"/>
    </xf>
    <xf numFmtId="0" fontId="19" fillId="2" borderId="17" xfId="25" applyFont="1" applyFill="1" applyBorder="1" applyAlignment="1">
      <alignment horizontal="right" vertical="top" wrapText="1"/>
    </xf>
    <xf numFmtId="0" fontId="19" fillId="2" borderId="23" xfId="25" applyFont="1" applyFill="1" applyBorder="1" applyAlignment="1">
      <alignment horizontal="right" vertical="top" wrapText="1"/>
    </xf>
    <xf numFmtId="0" fontId="1" fillId="2" borderId="7" xfId="25" applyFont="1" applyFill="1" applyBorder="1" applyAlignment="1">
      <alignment horizontal="right" vertical="center"/>
    </xf>
    <xf numFmtId="0" fontId="1" fillId="2" borderId="16" xfId="25" applyFont="1" applyFill="1" applyBorder="1" applyAlignment="1">
      <alignment horizontal="right" vertical="center"/>
    </xf>
    <xf numFmtId="0" fontId="18" fillId="2" borderId="7" xfId="25" applyFont="1" applyFill="1" applyBorder="1" applyAlignment="1">
      <alignment horizontal="right" vertical="center"/>
    </xf>
    <xf numFmtId="0" fontId="1" fillId="2" borderId="11" xfId="25" applyFont="1" applyFill="1" applyBorder="1" applyAlignment="1">
      <alignment horizontal="right" vertical="center"/>
    </xf>
    <xf numFmtId="1" fontId="19" fillId="2" borderId="23" xfId="117" applyNumberFormat="1" applyFont="1" applyFill="1" applyBorder="1" applyAlignment="1">
      <alignment vertical="center"/>
    </xf>
    <xf numFmtId="0" fontId="1" fillId="2" borderId="11" xfId="22" applyFont="1" applyFill="1" applyBorder="1" applyAlignment="1"/>
    <xf numFmtId="0" fontId="19" fillId="2" borderId="17" xfId="25" applyFont="1" applyFill="1" applyBorder="1" applyAlignment="1">
      <alignment horizontal="right" vertical="center" wrapText="1"/>
    </xf>
    <xf numFmtId="0" fontId="1" fillId="2" borderId="100" xfId="25" applyFont="1" applyFill="1" applyBorder="1" applyAlignment="1">
      <alignment horizontal="right" vertical="center"/>
    </xf>
    <xf numFmtId="0" fontId="1" fillId="2" borderId="100" xfId="25" applyFont="1" applyFill="1" applyBorder="1" applyAlignment="1">
      <alignment horizontal="right"/>
    </xf>
    <xf numFmtId="0" fontId="1" fillId="2" borderId="7" xfId="25" applyFont="1" applyFill="1" applyBorder="1" applyAlignment="1">
      <alignment horizontal="right"/>
    </xf>
    <xf numFmtId="0" fontId="1" fillId="0" borderId="87" xfId="2" applyFont="1" applyFill="1" applyBorder="1" applyAlignment="1">
      <alignment horizontal="center"/>
    </xf>
    <xf numFmtId="2" fontId="24" fillId="0" borderId="64" xfId="0" applyNumberFormat="1" applyFont="1" applyFill="1" applyBorder="1" applyAlignment="1">
      <alignment horizontal="center" vertical="center"/>
    </xf>
    <xf numFmtId="2" fontId="18" fillId="2" borderId="8" xfId="2" applyNumberFormat="1" applyFont="1" applyFill="1" applyBorder="1" applyAlignment="1">
      <alignment horizontal="center" vertical="center"/>
    </xf>
    <xf numFmtId="0" fontId="1" fillId="2" borderId="19" xfId="22" applyFont="1" applyFill="1" applyBorder="1" applyAlignment="1">
      <alignment horizontal="right" wrapText="1"/>
    </xf>
    <xf numFmtId="0" fontId="1" fillId="2" borderId="7" xfId="25" applyFont="1" applyFill="1" applyBorder="1" applyAlignment="1">
      <alignment horizontal="right" vertical="center"/>
    </xf>
    <xf numFmtId="0" fontId="1" fillId="2" borderId="13" xfId="25" applyFont="1" applyFill="1" applyBorder="1" applyAlignment="1">
      <alignment horizontal="right" vertical="center"/>
    </xf>
    <xf numFmtId="0" fontId="1" fillId="2" borderId="11" xfId="25" applyFont="1" applyFill="1" applyBorder="1" applyAlignment="1">
      <alignment horizontal="right" vertical="center"/>
    </xf>
    <xf numFmtId="0" fontId="1" fillId="2" borderId="27" xfId="22" applyFont="1" applyFill="1" applyBorder="1" applyAlignment="1">
      <alignment wrapText="1"/>
    </xf>
    <xf numFmtId="0" fontId="1" fillId="2" borderId="100" xfId="41" applyFont="1" applyFill="1" applyBorder="1" applyAlignment="1">
      <alignment horizontal="right" vertical="center"/>
    </xf>
    <xf numFmtId="0" fontId="19" fillId="2" borderId="9" xfId="25" applyFont="1" applyFill="1" applyBorder="1" applyAlignment="1">
      <alignment horizontal="right" vertical="center" wrapText="1"/>
    </xf>
    <xf numFmtId="0" fontId="1" fillId="2" borderId="7" xfId="25" applyFont="1" applyFill="1" applyBorder="1" applyAlignment="1">
      <alignment horizontal="right" vertical="center"/>
    </xf>
    <xf numFmtId="0" fontId="19" fillId="2" borderId="7" xfId="25" applyFont="1" applyFill="1" applyBorder="1" applyAlignment="1">
      <alignment horizontal="right" vertical="center"/>
    </xf>
    <xf numFmtId="0" fontId="18" fillId="2" borderId="7" xfId="3" applyFont="1" applyFill="1" applyBorder="1" applyAlignment="1">
      <alignment horizontal="right" vertical="center"/>
    </xf>
    <xf numFmtId="0" fontId="1" fillId="2" borderId="10" xfId="25" applyFont="1" applyFill="1" applyBorder="1" applyAlignment="1">
      <alignment horizontal="right" vertical="center"/>
    </xf>
    <xf numFmtId="2" fontId="4" fillId="6" borderId="43" xfId="0" applyNumberFormat="1" applyFont="1" applyFill="1" applyBorder="1" applyAlignment="1">
      <alignment horizontal="center" vertical="center"/>
    </xf>
    <xf numFmtId="0" fontId="1" fillId="2" borderId="7" xfId="25" applyFont="1" applyFill="1" applyBorder="1" applyAlignment="1">
      <alignment horizontal="right" vertical="center"/>
    </xf>
    <xf numFmtId="0" fontId="1" fillId="2" borderId="11" xfId="25" applyFont="1" applyFill="1" applyBorder="1" applyAlignment="1">
      <alignment horizontal="right" vertical="center"/>
    </xf>
    <xf numFmtId="0" fontId="1" fillId="2" borderId="7" xfId="25" applyFont="1" applyFill="1" applyBorder="1" applyAlignment="1">
      <alignment horizontal="right" vertical="center"/>
    </xf>
    <xf numFmtId="0" fontId="1" fillId="2" borderId="16" xfId="25" applyFont="1" applyFill="1" applyBorder="1" applyAlignment="1">
      <alignment horizontal="right" vertical="center"/>
    </xf>
    <xf numFmtId="0" fontId="1" fillId="2" borderId="11" xfId="25" applyFont="1" applyFill="1" applyBorder="1" applyAlignment="1">
      <alignment horizontal="right" vertical="center"/>
    </xf>
    <xf numFmtId="0" fontId="1" fillId="2" borderId="7" xfId="25" applyFont="1" applyFill="1" applyBorder="1" applyAlignment="1">
      <alignment horizontal="right" vertical="center"/>
    </xf>
    <xf numFmtId="0" fontId="4" fillId="2" borderId="13" xfId="6" applyFont="1" applyFill="1" applyBorder="1" applyAlignment="1">
      <alignment horizontal="right" vertical="center"/>
    </xf>
    <xf numFmtId="0" fontId="1" fillId="2" borderId="10" xfId="25" applyFont="1" applyFill="1" applyBorder="1" applyAlignment="1">
      <alignment horizontal="right" vertical="center"/>
    </xf>
    <xf numFmtId="0" fontId="19" fillId="2" borderId="7" xfId="25" applyFont="1" applyFill="1" applyBorder="1" applyAlignment="1">
      <alignment horizontal="right" vertical="center" wrapText="1"/>
    </xf>
    <xf numFmtId="0" fontId="19" fillId="2" borderId="13" xfId="25" applyFont="1" applyFill="1" applyBorder="1" applyAlignment="1">
      <alignment horizontal="right" vertical="center" wrapText="1"/>
    </xf>
    <xf numFmtId="0" fontId="19" fillId="2" borderId="10" xfId="25" applyFont="1" applyFill="1" applyBorder="1" applyAlignment="1">
      <alignment horizontal="right" vertical="center" wrapText="1"/>
    </xf>
    <xf numFmtId="2" fontId="18" fillId="15" borderId="8" xfId="3" applyNumberFormat="1" applyFont="1" applyFill="1" applyBorder="1" applyAlignment="1">
      <alignment horizontal="center" vertical="center"/>
    </xf>
    <xf numFmtId="2" fontId="4" fillId="16" borderId="8" xfId="2" applyNumberFormat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right" wrapText="1"/>
    </xf>
    <xf numFmtId="2" fontId="4" fillId="6" borderId="14" xfId="0" applyNumberFormat="1" applyFont="1" applyFill="1" applyBorder="1" applyAlignment="1">
      <alignment horizontal="center" vertical="center"/>
    </xf>
    <xf numFmtId="0" fontId="1" fillId="2" borderId="29" xfId="22" applyFont="1" applyFill="1" applyBorder="1" applyAlignment="1">
      <alignment horizontal="right" wrapText="1"/>
    </xf>
    <xf numFmtId="2" fontId="4" fillId="23" borderId="14" xfId="0" applyNumberFormat="1" applyFont="1" applyFill="1" applyBorder="1" applyAlignment="1">
      <alignment horizontal="center" vertical="center"/>
    </xf>
    <xf numFmtId="0" fontId="1" fillId="2" borderId="9" xfId="22" applyFont="1" applyFill="1" applyBorder="1" applyAlignment="1">
      <alignment horizontal="right" wrapText="1"/>
    </xf>
    <xf numFmtId="0" fontId="1" fillId="2" borderId="23" xfId="22" applyFont="1" applyFill="1" applyBorder="1" applyAlignment="1">
      <alignment wrapText="1"/>
    </xf>
    <xf numFmtId="0" fontId="1" fillId="2" borderId="19" xfId="22" applyFont="1" applyFill="1" applyBorder="1" applyAlignment="1">
      <alignment horizontal="right" vertical="center" wrapText="1"/>
    </xf>
    <xf numFmtId="0" fontId="1" fillId="2" borderId="23" xfId="22" applyFont="1" applyFill="1" applyBorder="1" applyAlignment="1">
      <alignment horizontal="right" wrapText="1"/>
    </xf>
    <xf numFmtId="0" fontId="1" fillId="2" borderId="17" xfId="41" applyFont="1" applyFill="1" applyBorder="1" applyAlignment="1">
      <alignment horizontal="right" vertical="center" wrapText="1"/>
    </xf>
    <xf numFmtId="0" fontId="1" fillId="2" borderId="23" xfId="41" applyFont="1" applyFill="1" applyBorder="1" applyAlignment="1">
      <alignment horizontal="right" vertical="center" wrapText="1"/>
    </xf>
    <xf numFmtId="0" fontId="1" fillId="2" borderId="17" xfId="22" applyFont="1" applyFill="1" applyBorder="1" applyAlignment="1">
      <alignment horizontal="right" wrapText="1"/>
    </xf>
    <xf numFmtId="2" fontId="1" fillId="14" borderId="8" xfId="2" applyNumberFormat="1" applyFont="1" applyFill="1" applyBorder="1" applyAlignment="1">
      <alignment horizontal="center" vertical="center"/>
    </xf>
    <xf numFmtId="0" fontId="1" fillId="2" borderId="27" xfId="22" applyFont="1" applyFill="1" applyBorder="1" applyAlignment="1">
      <alignment horizontal="right" wrapText="1"/>
    </xf>
    <xf numFmtId="0" fontId="1" fillId="0" borderId="10" xfId="22" applyFont="1" applyFill="1" applyBorder="1" applyAlignment="1">
      <alignment horizontal="right"/>
    </xf>
    <xf numFmtId="2" fontId="4" fillId="6" borderId="15" xfId="0" applyNumberFormat="1" applyFont="1" applyFill="1" applyBorder="1" applyAlignment="1">
      <alignment horizontal="center" vertical="center"/>
    </xf>
    <xf numFmtId="2" fontId="1" fillId="2" borderId="43" xfId="2" applyNumberFormat="1" applyFont="1" applyFill="1" applyBorder="1" applyAlignment="1">
      <alignment horizontal="center" vertical="center"/>
    </xf>
    <xf numFmtId="2" fontId="1" fillId="2" borderId="8" xfId="2" applyNumberFormat="1" applyFont="1" applyFill="1" applyBorder="1" applyAlignment="1">
      <alignment horizontal="center" vertical="center"/>
    </xf>
    <xf numFmtId="2" fontId="4" fillId="23" borderId="8" xfId="0" applyNumberFormat="1" applyFont="1" applyFill="1" applyBorder="1" applyAlignment="1">
      <alignment horizontal="center" vertical="center"/>
    </xf>
    <xf numFmtId="0" fontId="1" fillId="2" borderId="11" xfId="22" applyFont="1" applyFill="1" applyBorder="1" applyAlignment="1">
      <alignment horizontal="right"/>
    </xf>
    <xf numFmtId="2" fontId="1" fillId="2" borderId="14" xfId="2" applyNumberFormat="1" applyFont="1" applyFill="1" applyBorder="1" applyAlignment="1">
      <alignment horizontal="center" vertical="center"/>
    </xf>
    <xf numFmtId="2" fontId="1" fillId="2" borderId="95" xfId="2" applyNumberFormat="1" applyFont="1" applyFill="1" applyBorder="1" applyAlignment="1">
      <alignment horizontal="center" vertical="center"/>
    </xf>
    <xf numFmtId="0" fontId="1" fillId="2" borderId="100" xfId="1" applyFont="1" applyFill="1" applyBorder="1" applyAlignment="1">
      <alignment horizontal="right" vertical="center"/>
    </xf>
    <xf numFmtId="2" fontId="4" fillId="6" borderId="95" xfId="0" applyNumberFormat="1" applyFont="1" applyFill="1" applyBorder="1" applyAlignment="1">
      <alignment horizontal="center" vertical="center"/>
    </xf>
    <xf numFmtId="0" fontId="1" fillId="2" borderId="17" xfId="2" applyFont="1" applyFill="1" applyBorder="1" applyAlignment="1">
      <alignment horizontal="center" wrapText="1"/>
    </xf>
    <xf numFmtId="0" fontId="18" fillId="0" borderId="7" xfId="3" applyFont="1" applyFill="1" applyBorder="1" applyAlignment="1">
      <alignment horizontal="right"/>
    </xf>
    <xf numFmtId="2" fontId="1" fillId="0" borderId="7" xfId="1" applyNumberFormat="1" applyFont="1" applyFill="1" applyBorder="1" applyAlignment="1">
      <alignment horizontal="center" wrapText="1"/>
    </xf>
    <xf numFmtId="0" fontId="1" fillId="0" borderId="7" xfId="22" applyFont="1" applyFill="1" applyBorder="1" applyAlignment="1">
      <alignment horizontal="right"/>
    </xf>
    <xf numFmtId="0" fontId="1" fillId="0" borderId="16" xfId="22" applyFont="1" applyFill="1" applyBorder="1" applyAlignment="1">
      <alignment horizontal="right"/>
    </xf>
    <xf numFmtId="0" fontId="1" fillId="2" borderId="100" xfId="22" applyFont="1" applyFill="1" applyBorder="1" applyAlignment="1">
      <alignment horizontal="right"/>
    </xf>
    <xf numFmtId="0" fontId="1" fillId="0" borderId="7" xfId="22" applyFont="1" applyBorder="1" applyAlignment="1">
      <alignment horizontal="right"/>
    </xf>
    <xf numFmtId="0" fontId="1" fillId="2" borderId="7" xfId="22" applyFont="1" applyFill="1" applyBorder="1" applyAlignment="1">
      <alignment horizontal="right"/>
    </xf>
    <xf numFmtId="0" fontId="1" fillId="0" borderId="11" xfId="22" applyFont="1" applyBorder="1" applyAlignment="1">
      <alignment horizontal="right" vertical="center"/>
    </xf>
    <xf numFmtId="0" fontId="1" fillId="0" borderId="13" xfId="22" applyFont="1" applyFill="1" applyBorder="1" applyAlignment="1">
      <alignment horizontal="right"/>
    </xf>
    <xf numFmtId="0" fontId="1" fillId="0" borderId="100" xfId="22" applyFont="1" applyFill="1" applyBorder="1" applyAlignment="1">
      <alignment horizontal="right"/>
    </xf>
    <xf numFmtId="0" fontId="19" fillId="0" borderId="7" xfId="22" applyFont="1" applyFill="1" applyBorder="1" applyAlignment="1">
      <alignment horizontal="right"/>
    </xf>
    <xf numFmtId="0" fontId="1" fillId="2" borderId="7" xfId="41" applyFont="1" applyFill="1" applyBorder="1" applyAlignment="1">
      <alignment horizontal="right" vertical="center"/>
    </xf>
    <xf numFmtId="0" fontId="1" fillId="2" borderId="7" xfId="1" applyFont="1" applyFill="1" applyBorder="1" applyAlignment="1">
      <alignment horizontal="right" vertical="center"/>
    </xf>
    <xf numFmtId="0" fontId="4" fillId="3" borderId="51" xfId="1" applyFont="1" applyFill="1" applyBorder="1" applyAlignment="1">
      <alignment horizontal="right"/>
    </xf>
    <xf numFmtId="0" fontId="19" fillId="2" borderId="7" xfId="22" applyFont="1" applyFill="1" applyBorder="1" applyAlignment="1">
      <alignment horizontal="right"/>
    </xf>
    <xf numFmtId="0" fontId="1" fillId="2" borderId="16" xfId="22" applyFont="1" applyFill="1" applyBorder="1" applyAlignment="1">
      <alignment horizontal="right"/>
    </xf>
    <xf numFmtId="0" fontId="4" fillId="0" borderId="100" xfId="6" applyFont="1" applyFill="1" applyBorder="1" applyAlignment="1">
      <alignment horizontal="right"/>
    </xf>
    <xf numFmtId="0" fontId="1" fillId="0" borderId="11" xfId="22" applyFont="1" applyFill="1" applyBorder="1" applyAlignment="1">
      <alignment horizontal="right"/>
    </xf>
    <xf numFmtId="0" fontId="1" fillId="2" borderId="7" xfId="22" applyFont="1" applyFill="1" applyBorder="1" applyAlignment="1"/>
    <xf numFmtId="0" fontId="1" fillId="2" borderId="16" xfId="22" applyFont="1" applyFill="1" applyBorder="1" applyAlignment="1"/>
    <xf numFmtId="0" fontId="19" fillId="2" borderId="7" xfId="117" applyFont="1" applyFill="1" applyBorder="1" applyAlignment="1">
      <alignment vertical="center"/>
    </xf>
    <xf numFmtId="0" fontId="18" fillId="2" borderId="7" xfId="22" applyFont="1" applyFill="1" applyBorder="1" applyAlignment="1"/>
    <xf numFmtId="2" fontId="1" fillId="2" borderId="23" xfId="2" applyNumberFormat="1" applyFont="1" applyFill="1" applyBorder="1" applyAlignment="1" applyProtection="1">
      <alignment horizontal="center" vertical="center"/>
      <protection locked="0"/>
    </xf>
    <xf numFmtId="2" fontId="7" fillId="0" borderId="23" xfId="1" applyNumberFormat="1" applyBorder="1" applyAlignment="1">
      <alignment horizontal="center" wrapText="1"/>
    </xf>
    <xf numFmtId="2" fontId="7" fillId="0" borderId="27" xfId="1" applyNumberFormat="1" applyBorder="1" applyAlignment="1">
      <alignment horizontal="center" wrapText="1"/>
    </xf>
    <xf numFmtId="2" fontId="1" fillId="2" borderId="2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2" xfId="1" applyBorder="1" applyAlignment="1">
      <alignment horizontal="center"/>
    </xf>
    <xf numFmtId="0" fontId="7" fillId="0" borderId="33" xfId="1" applyBorder="1" applyAlignment="1">
      <alignment horizontal="center"/>
    </xf>
    <xf numFmtId="0" fontId="7" fillId="0" borderId="34" xfId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2" fillId="0" borderId="34" xfId="1" applyFont="1" applyBorder="1" applyAlignment="1">
      <alignment horizontal="center"/>
    </xf>
    <xf numFmtId="0" fontId="17" fillId="0" borderId="57" xfId="1" applyFont="1" applyBorder="1" applyAlignment="1">
      <alignment horizontal="center" vertical="center" wrapText="1"/>
    </xf>
    <xf numFmtId="0" fontId="17" fillId="0" borderId="52" xfId="1" applyFont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17" borderId="32" xfId="0" applyFont="1" applyFill="1" applyBorder="1" applyAlignment="1">
      <alignment horizontal="center"/>
    </xf>
    <xf numFmtId="0" fontId="3" fillId="17" borderId="33" xfId="0" applyFont="1" applyFill="1" applyBorder="1" applyAlignment="1">
      <alignment horizontal="center"/>
    </xf>
    <xf numFmtId="0" fontId="3" fillId="17" borderId="34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95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0" fontId="2" fillId="0" borderId="95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wrapText="1"/>
    </xf>
    <xf numFmtId="0" fontId="2" fillId="0" borderId="87" xfId="0" applyFont="1" applyBorder="1" applyAlignment="1">
      <alignment horizontal="center" wrapText="1"/>
    </xf>
    <xf numFmtId="0" fontId="2" fillId="0" borderId="94" xfId="0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1" fontId="1" fillId="0" borderId="23" xfId="60" applyNumberFormat="1" applyFont="1" applyBorder="1" applyAlignment="1">
      <alignment horizontal="right" wrapText="1"/>
    </xf>
    <xf numFmtId="2" fontId="0" fillId="19" borderId="99" xfId="0" applyNumberFormat="1" applyFill="1" applyBorder="1" applyAlignment="1">
      <alignment horizontal="center"/>
    </xf>
    <xf numFmtId="1" fontId="1" fillId="0" borderId="9" xfId="60" applyNumberFormat="1" applyFont="1" applyBorder="1" applyAlignment="1">
      <alignment horizontal="right" wrapText="1"/>
    </xf>
    <xf numFmtId="1" fontId="1" fillId="2" borderId="10" xfId="60" applyNumberFormat="1" applyFont="1" applyFill="1" applyBorder="1" applyAlignment="1">
      <alignment horizontal="right"/>
    </xf>
    <xf numFmtId="2" fontId="0" fillId="2" borderId="30" xfId="0" applyNumberFormat="1" applyFill="1" applyBorder="1" applyAlignment="1">
      <alignment horizontal="center"/>
    </xf>
    <xf numFmtId="1" fontId="1" fillId="0" borderId="7" xfId="60" applyNumberFormat="1" applyFont="1" applyBorder="1" applyAlignment="1">
      <alignment horizontal="right" wrapText="1"/>
    </xf>
    <xf numFmtId="0" fontId="1" fillId="2" borderId="7" xfId="60" applyFont="1" applyFill="1" applyBorder="1" applyAlignment="1">
      <alignment horizontal="right"/>
    </xf>
    <xf numFmtId="1" fontId="1" fillId="0" borderId="13" xfId="60" applyNumberFormat="1" applyFont="1" applyBorder="1" applyAlignment="1">
      <alignment horizontal="right" wrapText="1"/>
    </xf>
    <xf numFmtId="1" fontId="1" fillId="2" borderId="13" xfId="60" applyNumberFormat="1" applyFont="1" applyFill="1" applyBorder="1" applyAlignment="1">
      <alignment horizontal="right"/>
    </xf>
    <xf numFmtId="0" fontId="18" fillId="31" borderId="109" xfId="60" applyFont="1" applyFill="1" applyBorder="1" applyAlignment="1">
      <alignment horizontal="right"/>
    </xf>
    <xf numFmtId="0" fontId="18" fillId="31" borderId="111" xfId="60" applyFont="1" applyFill="1" applyBorder="1" applyAlignment="1">
      <alignment horizontal="right"/>
    </xf>
    <xf numFmtId="1" fontId="1" fillId="0" borderId="29" xfId="60" applyNumberFormat="1" applyFont="1" applyBorder="1" applyAlignment="1">
      <alignment horizontal="right" wrapText="1"/>
    </xf>
    <xf numFmtId="2" fontId="0" fillId="2" borderId="24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1" fontId="1" fillId="0" borderId="7" xfId="60" applyNumberFormat="1" applyFont="1" applyBorder="1" applyAlignment="1">
      <alignment horizontal="right" wrapText="1"/>
    </xf>
    <xf numFmtId="1" fontId="1" fillId="2" borderId="7" xfId="60" applyNumberFormat="1" applyFont="1" applyFill="1" applyBorder="1" applyAlignment="1">
      <alignment horizontal="right"/>
    </xf>
    <xf numFmtId="0" fontId="1" fillId="2" borderId="7" xfId="60" applyFont="1" applyFill="1" applyBorder="1" applyAlignment="1">
      <alignment horizontal="right"/>
    </xf>
    <xf numFmtId="1" fontId="1" fillId="2" borderId="7" xfId="60" applyNumberFormat="1" applyFont="1" applyFill="1" applyBorder="1" applyAlignment="1">
      <alignment horizontal="right" wrapText="1"/>
    </xf>
    <xf numFmtId="1" fontId="1" fillId="2" borderId="13" xfId="60" applyNumberFormat="1" applyFont="1" applyFill="1" applyBorder="1" applyAlignment="1">
      <alignment horizontal="right"/>
    </xf>
    <xf numFmtId="1" fontId="1" fillId="2" borderId="11" xfId="60" applyNumberFormat="1" applyFont="1" applyFill="1" applyBorder="1" applyAlignment="1">
      <alignment horizontal="right"/>
    </xf>
    <xf numFmtId="1" fontId="1" fillId="0" borderId="11" xfId="60" applyNumberFormat="1" applyFont="1" applyBorder="1" applyAlignment="1">
      <alignment horizontal="right" wrapText="1"/>
    </xf>
    <xf numFmtId="0" fontId="1" fillId="2" borderId="11" xfId="60" applyFont="1" applyFill="1" applyBorder="1" applyAlignment="1">
      <alignment horizontal="right"/>
    </xf>
    <xf numFmtId="1" fontId="1" fillId="0" borderId="27" xfId="60" applyNumberFormat="1" applyFont="1" applyBorder="1" applyAlignment="1">
      <alignment horizontal="right" wrapText="1"/>
    </xf>
    <xf numFmtId="0" fontId="1" fillId="0" borderId="23" xfId="60" applyFont="1" applyBorder="1" applyAlignment="1">
      <alignment horizontal="right"/>
    </xf>
    <xf numFmtId="1" fontId="1" fillId="0" borderId="7" xfId="60" applyNumberFormat="1" applyFont="1" applyBorder="1" applyAlignment="1">
      <alignment horizontal="right" wrapText="1"/>
    </xf>
    <xf numFmtId="0" fontId="1" fillId="2" borderId="7" xfId="60" applyFont="1" applyFill="1" applyBorder="1" applyAlignment="1">
      <alignment horizontal="right"/>
    </xf>
    <xf numFmtId="1" fontId="1" fillId="0" borderId="11" xfId="60" applyNumberFormat="1" applyFont="1" applyBorder="1" applyAlignment="1">
      <alignment horizontal="right" wrapText="1"/>
    </xf>
    <xf numFmtId="0" fontId="1" fillId="2" borderId="7" xfId="60" applyFont="1" applyFill="1" applyBorder="1" applyAlignment="1">
      <alignment horizontal="right" wrapText="1"/>
    </xf>
    <xf numFmtId="0" fontId="1" fillId="33" borderId="7" xfId="60" applyFont="1" applyFill="1" applyBorder="1" applyAlignment="1">
      <alignment horizontal="right" wrapText="1"/>
    </xf>
    <xf numFmtId="0" fontId="18" fillId="31" borderId="110" xfId="60" applyFont="1" applyFill="1" applyBorder="1" applyAlignment="1">
      <alignment horizontal="right"/>
    </xf>
    <xf numFmtId="0" fontId="18" fillId="31" borderId="112" xfId="60" applyFont="1" applyFill="1" applyBorder="1" applyAlignment="1">
      <alignment horizontal="right"/>
    </xf>
    <xf numFmtId="1" fontId="1" fillId="0" borderId="100" xfId="60" applyNumberFormat="1" applyFont="1" applyBorder="1" applyAlignment="1">
      <alignment horizontal="right" wrapText="1"/>
    </xf>
    <xf numFmtId="0" fontId="1" fillId="32" borderId="97" xfId="60" applyFont="1" applyFill="1" applyBorder="1" applyAlignment="1">
      <alignment horizontal="right"/>
    </xf>
    <xf numFmtId="0" fontId="1" fillId="32" borderId="107" xfId="60" applyFont="1" applyFill="1" applyBorder="1" applyAlignment="1">
      <alignment horizontal="right"/>
    </xf>
    <xf numFmtId="1" fontId="1" fillId="0" borderId="7" xfId="60" applyNumberFormat="1" applyFont="1" applyBorder="1" applyAlignment="1">
      <alignment horizontal="right" wrapText="1"/>
    </xf>
    <xf numFmtId="1" fontId="1" fillId="0" borderId="13" xfId="60" applyNumberFormat="1" applyFont="1" applyBorder="1" applyAlignment="1">
      <alignment horizontal="right" wrapText="1"/>
    </xf>
    <xf numFmtId="0" fontId="1" fillId="32" borderId="75" xfId="60" applyFont="1" applyFill="1" applyBorder="1" applyAlignment="1">
      <alignment horizontal="right"/>
    </xf>
    <xf numFmtId="0" fontId="1" fillId="32" borderId="86" xfId="60" applyFont="1" applyFill="1" applyBorder="1" applyAlignment="1">
      <alignment horizontal="right"/>
    </xf>
    <xf numFmtId="0" fontId="1" fillId="32" borderId="76" xfId="60" applyFont="1" applyFill="1" applyBorder="1" applyAlignment="1">
      <alignment horizontal="right"/>
    </xf>
    <xf numFmtId="0" fontId="1" fillId="32" borderId="113" xfId="60" applyFont="1" applyFill="1" applyBorder="1" applyAlignment="1">
      <alignment horizontal="right"/>
    </xf>
    <xf numFmtId="0" fontId="1" fillId="32" borderId="75" xfId="60" applyFont="1" applyFill="1" applyBorder="1" applyAlignment="1">
      <alignment horizontal="right"/>
    </xf>
    <xf numFmtId="0" fontId="1" fillId="32" borderId="86" xfId="60" applyFont="1" applyFill="1" applyBorder="1" applyAlignment="1">
      <alignment horizontal="right"/>
    </xf>
    <xf numFmtId="0" fontId="1" fillId="32" borderId="103" xfId="60" applyFont="1" applyFill="1" applyBorder="1" applyAlignment="1">
      <alignment horizontal="right"/>
    </xf>
    <xf numFmtId="0" fontId="1" fillId="32" borderId="114" xfId="60" applyFont="1" applyFill="1" applyBorder="1" applyAlignment="1">
      <alignment horizontal="right"/>
    </xf>
    <xf numFmtId="0" fontId="1" fillId="0" borderId="7" xfId="60" applyFont="1" applyBorder="1" applyAlignment="1">
      <alignment horizontal="right"/>
    </xf>
    <xf numFmtId="1" fontId="31" fillId="2" borderId="100" xfId="60" applyNumberFormat="1" applyFont="1" applyFill="1" applyBorder="1" applyAlignment="1">
      <alignment horizontal="center"/>
    </xf>
    <xf numFmtId="1" fontId="31" fillId="0" borderId="7" xfId="60" applyNumberFormat="1" applyFont="1" applyBorder="1" applyAlignment="1">
      <alignment horizontal="center" wrapText="1"/>
    </xf>
    <xf numFmtId="1" fontId="31" fillId="2" borderId="7" xfId="60" applyNumberFormat="1" applyFont="1" applyFill="1" applyBorder="1" applyAlignment="1">
      <alignment horizontal="center"/>
    </xf>
    <xf numFmtId="1" fontId="31" fillId="0" borderId="100" xfId="60" applyNumberFormat="1" applyFont="1" applyBorder="1" applyAlignment="1">
      <alignment horizontal="center" wrapText="1"/>
    </xf>
    <xf numFmtId="1" fontId="31" fillId="0" borderId="13" xfId="60" applyNumberFormat="1" applyFont="1" applyBorder="1" applyAlignment="1">
      <alignment horizontal="center" wrapText="1"/>
    </xf>
    <xf numFmtId="0" fontId="31" fillId="2" borderId="13" xfId="60" applyFont="1" applyFill="1" applyBorder="1" applyAlignment="1">
      <alignment horizontal="center"/>
    </xf>
    <xf numFmtId="1" fontId="31" fillId="0" borderId="11" xfId="60" applyNumberFormat="1" applyFont="1" applyBorder="1" applyAlignment="1">
      <alignment horizontal="center" wrapText="1"/>
    </xf>
    <xf numFmtId="1" fontId="31" fillId="2" borderId="11" xfId="60" applyNumberFormat="1" applyFont="1" applyFill="1" applyBorder="1" applyAlignment="1">
      <alignment horizontal="center"/>
    </xf>
    <xf numFmtId="166" fontId="22" fillId="0" borderId="115" xfId="0" applyNumberFormat="1" applyFont="1" applyBorder="1" applyAlignment="1">
      <alignment horizontal="left"/>
    </xf>
    <xf numFmtId="2" fontId="22" fillId="0" borderId="10" xfId="0" applyNumberFormat="1" applyFont="1" applyBorder="1" applyAlignment="1">
      <alignment horizontal="left"/>
    </xf>
    <xf numFmtId="0" fontId="4" fillId="0" borderId="23" xfId="0" applyFont="1" applyBorder="1" applyAlignment="1">
      <alignment horizontal="right"/>
    </xf>
    <xf numFmtId="166" fontId="22" fillId="0" borderId="23" xfId="0" applyNumberFormat="1" applyFont="1" applyBorder="1" applyAlignment="1">
      <alignment horizontal="left"/>
    </xf>
    <xf numFmtId="166" fontId="16" fillId="0" borderId="94" xfId="0" applyNumberFormat="1" applyFont="1" applyBorder="1"/>
    <xf numFmtId="166" fontId="16" fillId="0" borderId="17" xfId="0" applyNumberFormat="1" applyFont="1" applyBorder="1"/>
    <xf numFmtId="0" fontId="4" fillId="0" borderId="19" xfId="0" applyFont="1" applyBorder="1" applyAlignment="1">
      <alignment horizontal="right"/>
    </xf>
    <xf numFmtId="166" fontId="16" fillId="0" borderId="29" xfId="0" applyNumberFormat="1" applyFont="1" applyBorder="1"/>
    <xf numFmtId="166" fontId="16" fillId="0" borderId="39" xfId="0" applyNumberFormat="1" applyFont="1" applyBorder="1"/>
    <xf numFmtId="2" fontId="22" fillId="0" borderId="115" xfId="0" applyNumberFormat="1" applyFont="1" applyBorder="1" applyAlignment="1">
      <alignment horizontal="left"/>
    </xf>
    <xf numFmtId="0" fontId="4" fillId="0" borderId="29" xfId="0" applyFont="1" applyBorder="1" applyAlignment="1">
      <alignment horizontal="right"/>
    </xf>
    <xf numFmtId="2" fontId="7" fillId="0" borderId="51" xfId="1" applyNumberFormat="1" applyBorder="1" applyAlignment="1">
      <alignment horizontal="center"/>
    </xf>
    <xf numFmtId="166" fontId="16" fillId="0" borderId="60" xfId="0" applyNumberFormat="1" applyFont="1" applyBorder="1"/>
  </cellXfs>
  <cellStyles count="151">
    <cellStyle name="Excel Built-in Normal" xfId="3"/>
    <cellStyle name="Excel Built-in Normal 1" xfId="4"/>
    <cellStyle name="Excel Built-in Normal 1 2" xfId="131"/>
    <cellStyle name="Excel Built-in Normal 1 2" xfId="150"/>
    <cellStyle name="Excel Built-in Normal 1 2" xfId="125"/>
    <cellStyle name="Excel Built-in Normal 1 2" xfId="15"/>
    <cellStyle name="Excel Built-in Normal 1 3" xfId="11"/>
    <cellStyle name="Excel Built-in Normal 2" xfId="5"/>
    <cellStyle name="TableStyleLight1" xfId="6"/>
    <cellStyle name="Денежный 2" xfId="10"/>
    <cellStyle name="Денежный 2 2" xfId="12"/>
    <cellStyle name="Денежный 3" xfId="17"/>
    <cellStyle name="Денежный 3 10" xfId="93"/>
    <cellStyle name="Денежный 3 11" xfId="100"/>
    <cellStyle name="Денежный 3 12" xfId="105"/>
    <cellStyle name="Денежный 3 2" xfId="30"/>
    <cellStyle name="Денежный 3 3" xfId="38"/>
    <cellStyle name="Денежный 3 4" xfId="46"/>
    <cellStyle name="Денежный 3 5" xfId="54"/>
    <cellStyle name="Денежный 3 6" xfId="62"/>
    <cellStyle name="Денежный 3 7" xfId="70"/>
    <cellStyle name="Денежный 3 8" xfId="78"/>
    <cellStyle name="Денежный 3 9" xfId="86"/>
    <cellStyle name="Денежный 4" xfId="137"/>
    <cellStyle name="Обычный" xfId="0" builtinId="0"/>
    <cellStyle name="Обычный 2" xfId="1"/>
    <cellStyle name="Обычный 2 10" xfId="60"/>
    <cellStyle name="Обычный 2 11" xfId="68"/>
    <cellStyle name="Обычный 2 12" xfId="76"/>
    <cellStyle name="Обычный 2 13" xfId="84"/>
    <cellStyle name="Обычный 2 2" xfId="2"/>
    <cellStyle name="Обычный 2 3" xfId="25"/>
    <cellStyle name="Обычный 2 4" xfId="21"/>
    <cellStyle name="Обычный 2 5" xfId="22"/>
    <cellStyle name="Обычный 2 6" xfId="28"/>
    <cellStyle name="Обычный 2 7" xfId="36"/>
    <cellStyle name="Обычный 2 8" xfId="44"/>
    <cellStyle name="Обычный 2 9" xfId="52"/>
    <cellStyle name="Обычный 23" xfId="119"/>
    <cellStyle name="Обычный 25" xfId="120"/>
    <cellStyle name="Обычный 3" xfId="7"/>
    <cellStyle name="Обычный 3 10" xfId="66"/>
    <cellStyle name="Обычный 3 11" xfId="74"/>
    <cellStyle name="Обычный 3 12" xfId="82"/>
    <cellStyle name="Обычный 3 13" xfId="90"/>
    <cellStyle name="Обычный 3 14" xfId="97"/>
    <cellStyle name="Обычный 3 15" xfId="8"/>
    <cellStyle name="Обычный 3 16" xfId="115"/>
    <cellStyle name="Обычный 3 2" xfId="18"/>
    <cellStyle name="Обычный 3 2 10" xfId="94"/>
    <cellStyle name="Обычный 3 2 11" xfId="101"/>
    <cellStyle name="Обычный 3 2 12" xfId="106"/>
    <cellStyle name="Обычный 3 2 2" xfId="31"/>
    <cellStyle name="Обычный 3 2 3" xfId="39"/>
    <cellStyle name="Обычный 3 2 4" xfId="47"/>
    <cellStyle name="Обычный 3 2 5" xfId="55"/>
    <cellStyle name="Обычный 3 2 6" xfId="63"/>
    <cellStyle name="Обычный 3 2 7" xfId="71"/>
    <cellStyle name="Обычный 3 2 8" xfId="79"/>
    <cellStyle name="Обычный 3 2 9" xfId="87"/>
    <cellStyle name="Обычный 3 3" xfId="13"/>
    <cellStyle name="Обычный 3 4" xfId="23"/>
    <cellStyle name="Обычный 3 5" xfId="26"/>
    <cellStyle name="Обычный 3 6" xfId="34"/>
    <cellStyle name="Обычный 3 7" xfId="42"/>
    <cellStyle name="Обычный 3 8" xfId="50"/>
    <cellStyle name="Обычный 3 9" xfId="58"/>
    <cellStyle name="Обычный 4" xfId="9"/>
    <cellStyle name="Обычный 4 10" xfId="75"/>
    <cellStyle name="Обычный 4 11" xfId="83"/>
    <cellStyle name="Обычный 4 12" xfId="91"/>
    <cellStyle name="Обычный 4 13" xfId="98"/>
    <cellStyle name="Обычный 4 14" xfId="110"/>
    <cellStyle name="Обычный 4 15" xfId="112"/>
    <cellStyle name="Обычный 4 2" xfId="14"/>
    <cellStyle name="Обычный 4 3" xfId="24"/>
    <cellStyle name="Обычный 4 4" xfId="27"/>
    <cellStyle name="Обычный 4 5" xfId="35"/>
    <cellStyle name="Обычный 4 6" xfId="43"/>
    <cellStyle name="Обычный 4 7" xfId="51"/>
    <cellStyle name="Обычный 4 8" xfId="59"/>
    <cellStyle name="Обычный 4 9" xfId="67"/>
    <cellStyle name="Обычный 5" xfId="16"/>
    <cellStyle name="Обычный 5 10" xfId="85"/>
    <cellStyle name="Обычный 5 11" xfId="92"/>
    <cellStyle name="Обычный 5 12" xfId="99"/>
    <cellStyle name="Обычный 5 13" xfId="104"/>
    <cellStyle name="Обычный 5 14" xfId="138"/>
    <cellStyle name="Обычный 5 14" xfId="139"/>
    <cellStyle name="Обычный 5 14" xfId="140"/>
    <cellStyle name="Обычный 5 14" xfId="141"/>
    <cellStyle name="Обычный 5 14" xfId="142"/>
    <cellStyle name="Обычный 5 14" xfId="143"/>
    <cellStyle name="Обычный 5 14" xfId="144"/>
    <cellStyle name="Обычный 5 14" xfId="145"/>
    <cellStyle name="Обычный 5 14" xfId="146"/>
    <cellStyle name="Обычный 5 14" xfId="147"/>
    <cellStyle name="Обычный 5 14" xfId="148"/>
    <cellStyle name="Обычный 5 14" xfId="149"/>
    <cellStyle name="Обычный 5 14" xfId="111"/>
    <cellStyle name="Обычный 5 2" xfId="19"/>
    <cellStyle name="Обычный 5 2 10" xfId="95"/>
    <cellStyle name="Обычный 5 2 11" xfId="102"/>
    <cellStyle name="Обычный 5 2 12" xfId="107"/>
    <cellStyle name="Обычный 5 2 2" xfId="32"/>
    <cellStyle name="Обычный 5 2 3" xfId="40"/>
    <cellStyle name="Обычный 5 2 4" xfId="48"/>
    <cellStyle name="Обычный 5 2 5" xfId="56"/>
    <cellStyle name="Обычный 5 2 6" xfId="64"/>
    <cellStyle name="Обычный 5 2 7" xfId="72"/>
    <cellStyle name="Обычный 5 2 8" xfId="80"/>
    <cellStyle name="Обычный 5 2 9" xfId="88"/>
    <cellStyle name="Обычный 5 3" xfId="29"/>
    <cellStyle name="Обычный 5 4" xfId="37"/>
    <cellStyle name="Обычный 5 5" xfId="45"/>
    <cellStyle name="Обычный 5 6" xfId="53"/>
    <cellStyle name="Обычный 5 7" xfId="61"/>
    <cellStyle name="Обычный 5 8" xfId="69"/>
    <cellStyle name="Обычный 5 9" xfId="77"/>
    <cellStyle name="Обычный 6" xfId="20"/>
    <cellStyle name="Обычный 6 10" xfId="96"/>
    <cellStyle name="Обычный 6 11" xfId="103"/>
    <cellStyle name="Обычный 6 12" xfId="108"/>
    <cellStyle name="Обычный 6 13" xfId="116"/>
    <cellStyle name="Обычный 6 2" xfId="33"/>
    <cellStyle name="Обычный 6 3" xfId="41"/>
    <cellStyle name="Обычный 6 4" xfId="49"/>
    <cellStyle name="Обычный 6 5" xfId="57"/>
    <cellStyle name="Обычный 6 6" xfId="65"/>
    <cellStyle name="Обычный 6 7" xfId="73"/>
    <cellStyle name="Обычный 6 8" xfId="81"/>
    <cellStyle name="Обычный 6 9" xfId="89"/>
    <cellStyle name="Обычный 7" xfId="109"/>
    <cellStyle name="Обычный 7 2" xfId="113"/>
    <cellStyle name="Обычный 8" xfId="136"/>
    <cellStyle name="Обычный 8" xfId="118"/>
    <cellStyle name="Обычный 8" xfId="122"/>
    <cellStyle name="Обычный 8" xfId="124"/>
    <cellStyle name="Обычный 8" xfId="134"/>
    <cellStyle name="Обычный 8" xfId="123"/>
    <cellStyle name="Обычный 8" xfId="132"/>
    <cellStyle name="Обычный 8" xfId="130"/>
    <cellStyle name="Обычный 8" xfId="135"/>
    <cellStyle name="Обычный 8" xfId="129"/>
    <cellStyle name="Обычный 8" xfId="127"/>
    <cellStyle name="Обычный 8" xfId="128"/>
    <cellStyle name="Обычный 8" xfId="126"/>
    <cellStyle name="Обычный 8" xfId="121"/>
    <cellStyle name="Обычный 8" xfId="133"/>
    <cellStyle name="Обычный 8" xfId="114"/>
    <cellStyle name="Обычный 9" xfId="117"/>
  </cellStyles>
  <dxfs count="121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20"/>
    </tableStyle>
  </tableStyles>
  <colors>
    <mruColors>
      <color rgb="FFCCECFF"/>
      <color rgb="FFCCFF99"/>
      <color rgb="FFFFFF66"/>
      <color rgb="FFFFCCCC"/>
      <color rgb="FFFDAF23"/>
      <color rgb="FFFFFF99"/>
      <color rgb="FFFFCCFF"/>
      <color rgb="FFCCFFCC"/>
      <color rgb="FFFF99CC"/>
      <color rgb="FFFFD4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Математика</a:t>
            </a:r>
            <a:r>
              <a:rPr lang="ru-RU" baseline="0"/>
              <a:t> 4 кл</a:t>
            </a:r>
            <a:endParaRPr lang="ru-RU"/>
          </a:p>
        </c:rich>
      </c:tx>
      <c:layout>
        <c:manualLayout>
          <c:xMode val="edge"/>
          <c:yMode val="edge"/>
          <c:x val="3.8474901377668791E-2"/>
          <c:y val="8.805966060088005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122209347891659E-2"/>
          <c:y val="7.343267023128959E-2"/>
          <c:w val="0.97855172238808519"/>
          <c:h val="0.52816863645468981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ln>
                <a:solidFill>
                  <a:srgbClr val="C0000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ИТОГИ-4-9-11'!$D$7:$D$126</c:f>
              <c:numCache>
                <c:formatCode>0.00</c:formatCode>
                <c:ptCount val="120"/>
                <c:pt idx="0">
                  <c:v>4.0486261261261243</c:v>
                </c:pt>
                <c:pt idx="1">
                  <c:v>4.0990333333333338</c:v>
                </c:pt>
                <c:pt idx="2">
                  <c:v>4.4996</c:v>
                </c:pt>
                <c:pt idx="3">
                  <c:v>4.1223999999999998</c:v>
                </c:pt>
                <c:pt idx="4">
                  <c:v>4.0489999999999995</c:v>
                </c:pt>
                <c:pt idx="5">
                  <c:v>4.6834000000000007</c:v>
                </c:pt>
                <c:pt idx="6">
                  <c:v>4.4463999999999997</c:v>
                </c:pt>
                <c:pt idx="7">
                  <c:v>3.3059999999999992</c:v>
                </c:pt>
                <c:pt idx="8">
                  <c:v>3.9911000000000003</c:v>
                </c:pt>
                <c:pt idx="9">
                  <c:v>3.9224000000000001</c:v>
                </c:pt>
                <c:pt idx="10">
                  <c:v>3.8710000000000004</c:v>
                </c:pt>
                <c:pt idx="11">
                  <c:v>3.9773333333333336</c:v>
                </c:pt>
                <c:pt idx="12">
                  <c:v>3.8037000000000001</c:v>
                </c:pt>
                <c:pt idx="13">
                  <c:v>4.0312000000000001</c:v>
                </c:pt>
                <c:pt idx="14">
                  <c:v>3.8989999999999996</c:v>
                </c:pt>
                <c:pt idx="15">
                  <c:v>4.4972000000000003</c:v>
                </c:pt>
                <c:pt idx="16">
                  <c:v>4.2831000000000001</c:v>
                </c:pt>
                <c:pt idx="17">
                  <c:v>3.8252000000000006</c:v>
                </c:pt>
                <c:pt idx="18">
                  <c:v>3.7898000000000001</c:v>
                </c:pt>
                <c:pt idx="19">
                  <c:v>4.0155999999999992</c:v>
                </c:pt>
                <c:pt idx="20">
                  <c:v>3.9779999999999998</c:v>
                </c:pt>
                <c:pt idx="21">
                  <c:v>3.7604000000000002</c:v>
                </c:pt>
                <c:pt idx="22">
                  <c:v>3.9077999999999999</c:v>
                </c:pt>
                <c:pt idx="23">
                  <c:v>3.9370000000000003</c:v>
                </c:pt>
                <c:pt idx="24">
                  <c:v>3.9640470588235286</c:v>
                </c:pt>
                <c:pt idx="25">
                  <c:v>3.8908</c:v>
                </c:pt>
                <c:pt idx="26">
                  <c:v>3.8439000000000005</c:v>
                </c:pt>
                <c:pt idx="27">
                  <c:v>4.0643000000000002</c:v>
                </c:pt>
                <c:pt idx="28">
                  <c:v>3.9573999999999994</c:v>
                </c:pt>
                <c:pt idx="29">
                  <c:v>3.9380999999999999</c:v>
                </c:pt>
                <c:pt idx="30">
                  <c:v>4.0713999999999997</c:v>
                </c:pt>
                <c:pt idx="31">
                  <c:v>3.8843999999999999</c:v>
                </c:pt>
                <c:pt idx="32">
                  <c:v>3.6716000000000002</c:v>
                </c:pt>
                <c:pt idx="33">
                  <c:v>3.9995999999999996</c:v>
                </c:pt>
                <c:pt idx="34">
                  <c:v>4.0344000000000007</c:v>
                </c:pt>
                <c:pt idx="35">
                  <c:v>4.1238000000000001</c:v>
                </c:pt>
                <c:pt idx="36">
                  <c:v>4.1289999999999996</c:v>
                </c:pt>
                <c:pt idx="37">
                  <c:v>3.9125000000000001</c:v>
                </c:pt>
                <c:pt idx="38">
                  <c:v>3.9693000000000005</c:v>
                </c:pt>
                <c:pt idx="39">
                  <c:v>4.1090999999999998</c:v>
                </c:pt>
                <c:pt idx="40">
                  <c:v>3.9647000000000001</c:v>
                </c:pt>
                <c:pt idx="41">
                  <c:v>3.8245</c:v>
                </c:pt>
                <c:pt idx="42">
                  <c:v>4.0676249999999987</c:v>
                </c:pt>
                <c:pt idx="43">
                  <c:v>4.0815000000000001</c:v>
                </c:pt>
                <c:pt idx="44">
                  <c:v>4.1794999999999991</c:v>
                </c:pt>
                <c:pt idx="45">
                  <c:v>4.3524000000000003</c:v>
                </c:pt>
                <c:pt idx="46">
                  <c:v>4.3052999999999999</c:v>
                </c:pt>
                <c:pt idx="47">
                  <c:v>3.9611999999999998</c:v>
                </c:pt>
                <c:pt idx="48">
                  <c:v>3.9224000000000001</c:v>
                </c:pt>
                <c:pt idx="49">
                  <c:v>4.375</c:v>
                </c:pt>
                <c:pt idx="50">
                  <c:v>4.3194000000000008</c:v>
                </c:pt>
                <c:pt idx="51">
                  <c:v>3.7888000000000002</c:v>
                </c:pt>
                <c:pt idx="52">
                  <c:v>4.4485999999999999</c:v>
                </c:pt>
                <c:pt idx="53">
                  <c:v>3.6923999999999997</c:v>
                </c:pt>
                <c:pt idx="54">
                  <c:v>3.9019999999999997</c:v>
                </c:pt>
                <c:pt idx="55">
                  <c:v>4.2645000000000008</c:v>
                </c:pt>
                <c:pt idx="56">
                  <c:v>4.0644000000000009</c:v>
                </c:pt>
                <c:pt idx="57">
                  <c:v>4.0322000000000005</c:v>
                </c:pt>
                <c:pt idx="58">
                  <c:v>3.6702999999999997</c:v>
                </c:pt>
                <c:pt idx="59">
                  <c:v>3.9508000000000005</c:v>
                </c:pt>
                <c:pt idx="60">
                  <c:v>4.1350999999999996</c:v>
                </c:pt>
                <c:pt idx="61">
                  <c:v>3.9921000000000002</c:v>
                </c:pt>
                <c:pt idx="62">
                  <c:v>3.9145999999999996</c:v>
                </c:pt>
                <c:pt idx="63">
                  <c:v>3.9964928571428571</c:v>
                </c:pt>
                <c:pt idx="64">
                  <c:v>4.1316999999999995</c:v>
                </c:pt>
                <c:pt idx="65">
                  <c:v>4.0590999999999999</c:v>
                </c:pt>
                <c:pt idx="66">
                  <c:v>4.3942000000000005</c:v>
                </c:pt>
                <c:pt idx="67">
                  <c:v>3.8840999999999997</c:v>
                </c:pt>
                <c:pt idx="68">
                  <c:v>3.9719999999999995</c:v>
                </c:pt>
                <c:pt idx="69">
                  <c:v>3.964</c:v>
                </c:pt>
                <c:pt idx="70">
                  <c:v>4.0193000000000003</c:v>
                </c:pt>
                <c:pt idx="71">
                  <c:v>3.8980000000000001</c:v>
                </c:pt>
                <c:pt idx="72">
                  <c:v>4</c:v>
                </c:pt>
                <c:pt idx="73">
                  <c:v>3.8833000000000002</c:v>
                </c:pt>
                <c:pt idx="74">
                  <c:v>3.7774999999999999</c:v>
                </c:pt>
                <c:pt idx="75">
                  <c:v>4.1001000000000003</c:v>
                </c:pt>
                <c:pt idx="76">
                  <c:v>4.1936</c:v>
                </c:pt>
                <c:pt idx="77">
                  <c:v>3.6739999999999999</c:v>
                </c:pt>
                <c:pt idx="78">
                  <c:v>4.0667357142857137</c:v>
                </c:pt>
                <c:pt idx="79">
                  <c:v>4.2609000000000004</c:v>
                </c:pt>
                <c:pt idx="80">
                  <c:v>4.1029999999999998</c:v>
                </c:pt>
                <c:pt idx="81">
                  <c:v>3.9914000000000005</c:v>
                </c:pt>
                <c:pt idx="82">
                  <c:v>4.0000999999999998</c:v>
                </c:pt>
                <c:pt idx="83">
                  <c:v>4.0114000000000001</c:v>
                </c:pt>
                <c:pt idx="84">
                  <c:v>4.0504999999999995</c:v>
                </c:pt>
                <c:pt idx="85">
                  <c:v>3.8368000000000002</c:v>
                </c:pt>
                <c:pt idx="86">
                  <c:v>3.9813000000000001</c:v>
                </c:pt>
                <c:pt idx="87">
                  <c:v>4.1196000000000002</c:v>
                </c:pt>
                <c:pt idx="88">
                  <c:v>3.9523999999999999</c:v>
                </c:pt>
                <c:pt idx="89">
                  <c:v>3.8350999999999997</c:v>
                </c:pt>
                <c:pt idx="90">
                  <c:v>4.2665999999999995</c:v>
                </c:pt>
                <c:pt idx="91">
                  <c:v>3.9929000000000001</c:v>
                </c:pt>
                <c:pt idx="92">
                  <c:v>4.1735000000000007</c:v>
                </c:pt>
                <c:pt idx="93">
                  <c:v>3.9712000000000001</c:v>
                </c:pt>
                <c:pt idx="94">
                  <c:v>3.915</c:v>
                </c:pt>
                <c:pt idx="95">
                  <c:v>3.92</c:v>
                </c:pt>
                <c:pt idx="96">
                  <c:v>4.1757999999999988</c:v>
                </c:pt>
                <c:pt idx="97">
                  <c:v>4.3556999999999997</c:v>
                </c:pt>
                <c:pt idx="98">
                  <c:v>3.9790999999999999</c:v>
                </c:pt>
                <c:pt idx="99">
                  <c:v>4.1110999999999995</c:v>
                </c:pt>
                <c:pt idx="100">
                  <c:v>4.1052</c:v>
                </c:pt>
                <c:pt idx="101">
                  <c:v>3.7632000000000003</c:v>
                </c:pt>
                <c:pt idx="102">
                  <c:v>4.2833999999999994</c:v>
                </c:pt>
                <c:pt idx="103">
                  <c:v>3.9872000000000001</c:v>
                </c:pt>
                <c:pt idx="104">
                  <c:v>4.4329000000000001</c:v>
                </c:pt>
                <c:pt idx="105">
                  <c:v>4.3796999999999997</c:v>
                </c:pt>
                <c:pt idx="106">
                  <c:v>3.9136000000000002</c:v>
                </c:pt>
                <c:pt idx="107">
                  <c:v>3.8542000000000001</c:v>
                </c:pt>
                <c:pt idx="108">
                  <c:v>4.2778999999999998</c:v>
                </c:pt>
                <c:pt idx="109">
                  <c:v>4.0575000000000001</c:v>
                </c:pt>
                <c:pt idx="110">
                  <c:v>4.2317</c:v>
                </c:pt>
                <c:pt idx="111">
                  <c:v>4.5181000000000004</c:v>
                </c:pt>
                <c:pt idx="112">
                  <c:v>4.2979999999999992</c:v>
                </c:pt>
                <c:pt idx="113">
                  <c:v>4.3684000000000003</c:v>
                </c:pt>
                <c:pt idx="114">
                  <c:v>4.1234000000000002</c:v>
                </c:pt>
                <c:pt idx="115">
                  <c:v>4.3845999999999998</c:v>
                </c:pt>
                <c:pt idx="116">
                  <c:v>4.3018000000000001</c:v>
                </c:pt>
                <c:pt idx="117">
                  <c:v>3.8723000000000001</c:v>
                </c:pt>
                <c:pt idx="118">
                  <c:v>4.0747999999999998</c:v>
                </c:pt>
                <c:pt idx="119">
                  <c:v>4.1438999999999995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ИТОГИ-4-9-11'!$E$7:$E$126</c:f>
              <c:numCache>
                <c:formatCode>0.00</c:formatCode>
                <c:ptCount val="120"/>
                <c:pt idx="0">
                  <c:v>4.07</c:v>
                </c:pt>
                <c:pt idx="1">
                  <c:v>4.07</c:v>
                </c:pt>
                <c:pt idx="2">
                  <c:v>4.07</c:v>
                </c:pt>
                <c:pt idx="3">
                  <c:v>4.07</c:v>
                </c:pt>
                <c:pt idx="4">
                  <c:v>4.07</c:v>
                </c:pt>
                <c:pt idx="5">
                  <c:v>4.07</c:v>
                </c:pt>
                <c:pt idx="6">
                  <c:v>4.07</c:v>
                </c:pt>
                <c:pt idx="7">
                  <c:v>4.07</c:v>
                </c:pt>
                <c:pt idx="8">
                  <c:v>4.07</c:v>
                </c:pt>
                <c:pt idx="9">
                  <c:v>4.07</c:v>
                </c:pt>
                <c:pt idx="10">
                  <c:v>4.07</c:v>
                </c:pt>
                <c:pt idx="11">
                  <c:v>4.07</c:v>
                </c:pt>
                <c:pt idx="12">
                  <c:v>4.07</c:v>
                </c:pt>
                <c:pt idx="13">
                  <c:v>4.07</c:v>
                </c:pt>
                <c:pt idx="14">
                  <c:v>4.07</c:v>
                </c:pt>
                <c:pt idx="15">
                  <c:v>4.07</c:v>
                </c:pt>
                <c:pt idx="16">
                  <c:v>4.07</c:v>
                </c:pt>
                <c:pt idx="17">
                  <c:v>4.07</c:v>
                </c:pt>
                <c:pt idx="18">
                  <c:v>4.07</c:v>
                </c:pt>
                <c:pt idx="19">
                  <c:v>4.07</c:v>
                </c:pt>
                <c:pt idx="20">
                  <c:v>4.07</c:v>
                </c:pt>
                <c:pt idx="21">
                  <c:v>4.07</c:v>
                </c:pt>
                <c:pt idx="22">
                  <c:v>4.07</c:v>
                </c:pt>
                <c:pt idx="23">
                  <c:v>4.07</c:v>
                </c:pt>
                <c:pt idx="24">
                  <c:v>4.07</c:v>
                </c:pt>
                <c:pt idx="25">
                  <c:v>4.07</c:v>
                </c:pt>
                <c:pt idx="26">
                  <c:v>4.07</c:v>
                </c:pt>
                <c:pt idx="27">
                  <c:v>4.07</c:v>
                </c:pt>
                <c:pt idx="28">
                  <c:v>4.07</c:v>
                </c:pt>
                <c:pt idx="29">
                  <c:v>4.07</c:v>
                </c:pt>
                <c:pt idx="30">
                  <c:v>4.07</c:v>
                </c:pt>
                <c:pt idx="31">
                  <c:v>4.07</c:v>
                </c:pt>
                <c:pt idx="32">
                  <c:v>4.07</c:v>
                </c:pt>
                <c:pt idx="33">
                  <c:v>4.07</c:v>
                </c:pt>
                <c:pt idx="34">
                  <c:v>4.07</c:v>
                </c:pt>
                <c:pt idx="35">
                  <c:v>4.07</c:v>
                </c:pt>
                <c:pt idx="36">
                  <c:v>4.07</c:v>
                </c:pt>
                <c:pt idx="37">
                  <c:v>4.07</c:v>
                </c:pt>
                <c:pt idx="38">
                  <c:v>4.07</c:v>
                </c:pt>
                <c:pt idx="39">
                  <c:v>4.07</c:v>
                </c:pt>
                <c:pt idx="40">
                  <c:v>4.07</c:v>
                </c:pt>
                <c:pt idx="41">
                  <c:v>4.07</c:v>
                </c:pt>
                <c:pt idx="42">
                  <c:v>4.07</c:v>
                </c:pt>
                <c:pt idx="43">
                  <c:v>4.07</c:v>
                </c:pt>
                <c:pt idx="44">
                  <c:v>4.07</c:v>
                </c:pt>
                <c:pt idx="45">
                  <c:v>4.07</c:v>
                </c:pt>
                <c:pt idx="46">
                  <c:v>4.07</c:v>
                </c:pt>
                <c:pt idx="47">
                  <c:v>4.07</c:v>
                </c:pt>
                <c:pt idx="48">
                  <c:v>4.07</c:v>
                </c:pt>
                <c:pt idx="49">
                  <c:v>4.07</c:v>
                </c:pt>
                <c:pt idx="50">
                  <c:v>4.07</c:v>
                </c:pt>
                <c:pt idx="51">
                  <c:v>4.07</c:v>
                </c:pt>
                <c:pt idx="52">
                  <c:v>4.07</c:v>
                </c:pt>
                <c:pt idx="53">
                  <c:v>4.07</c:v>
                </c:pt>
                <c:pt idx="54">
                  <c:v>4.07</c:v>
                </c:pt>
                <c:pt idx="55">
                  <c:v>4.07</c:v>
                </c:pt>
                <c:pt idx="56">
                  <c:v>4.07</c:v>
                </c:pt>
                <c:pt idx="57">
                  <c:v>4.07</c:v>
                </c:pt>
                <c:pt idx="58">
                  <c:v>4.07</c:v>
                </c:pt>
                <c:pt idx="59">
                  <c:v>4.07</c:v>
                </c:pt>
                <c:pt idx="60">
                  <c:v>4.07</c:v>
                </c:pt>
                <c:pt idx="61">
                  <c:v>4.07</c:v>
                </c:pt>
                <c:pt idx="62">
                  <c:v>4.07</c:v>
                </c:pt>
                <c:pt idx="63">
                  <c:v>4.07</c:v>
                </c:pt>
                <c:pt idx="64">
                  <c:v>4.07</c:v>
                </c:pt>
                <c:pt idx="65">
                  <c:v>4.07</c:v>
                </c:pt>
                <c:pt idx="66">
                  <c:v>4.07</c:v>
                </c:pt>
                <c:pt idx="67">
                  <c:v>4.07</c:v>
                </c:pt>
                <c:pt idx="68">
                  <c:v>4.07</c:v>
                </c:pt>
                <c:pt idx="69">
                  <c:v>4.07</c:v>
                </c:pt>
                <c:pt idx="70">
                  <c:v>4.07</c:v>
                </c:pt>
                <c:pt idx="71">
                  <c:v>4.07</c:v>
                </c:pt>
                <c:pt idx="72">
                  <c:v>4.07</c:v>
                </c:pt>
                <c:pt idx="73">
                  <c:v>4.07</c:v>
                </c:pt>
                <c:pt idx="74">
                  <c:v>4.07</c:v>
                </c:pt>
                <c:pt idx="75">
                  <c:v>4.07</c:v>
                </c:pt>
                <c:pt idx="76">
                  <c:v>4.07</c:v>
                </c:pt>
                <c:pt idx="77">
                  <c:v>4.07</c:v>
                </c:pt>
                <c:pt idx="78">
                  <c:v>4.07</c:v>
                </c:pt>
                <c:pt idx="79">
                  <c:v>4.07</c:v>
                </c:pt>
                <c:pt idx="80">
                  <c:v>4.07</c:v>
                </c:pt>
                <c:pt idx="81">
                  <c:v>4.07</c:v>
                </c:pt>
                <c:pt idx="82">
                  <c:v>4.07</c:v>
                </c:pt>
                <c:pt idx="83">
                  <c:v>4.07</c:v>
                </c:pt>
                <c:pt idx="84">
                  <c:v>4.07</c:v>
                </c:pt>
                <c:pt idx="85">
                  <c:v>4.07</c:v>
                </c:pt>
                <c:pt idx="86">
                  <c:v>4.07</c:v>
                </c:pt>
                <c:pt idx="87">
                  <c:v>4.07</c:v>
                </c:pt>
                <c:pt idx="88">
                  <c:v>4.07</c:v>
                </c:pt>
                <c:pt idx="89">
                  <c:v>4.07</c:v>
                </c:pt>
                <c:pt idx="90">
                  <c:v>4.07</c:v>
                </c:pt>
                <c:pt idx="91">
                  <c:v>4.07</c:v>
                </c:pt>
                <c:pt idx="92">
                  <c:v>4.07</c:v>
                </c:pt>
                <c:pt idx="93">
                  <c:v>4.07</c:v>
                </c:pt>
                <c:pt idx="94">
                  <c:v>4.07</c:v>
                </c:pt>
                <c:pt idx="95">
                  <c:v>4.07</c:v>
                </c:pt>
                <c:pt idx="96">
                  <c:v>4.07</c:v>
                </c:pt>
                <c:pt idx="97">
                  <c:v>4.07</c:v>
                </c:pt>
                <c:pt idx="98">
                  <c:v>4.07</c:v>
                </c:pt>
                <c:pt idx="99">
                  <c:v>4.07</c:v>
                </c:pt>
                <c:pt idx="100">
                  <c:v>4.07</c:v>
                </c:pt>
                <c:pt idx="101">
                  <c:v>4.07</c:v>
                </c:pt>
                <c:pt idx="102">
                  <c:v>4.07</c:v>
                </c:pt>
                <c:pt idx="103">
                  <c:v>4.07</c:v>
                </c:pt>
                <c:pt idx="104">
                  <c:v>4.07</c:v>
                </c:pt>
                <c:pt idx="105">
                  <c:v>4.07</c:v>
                </c:pt>
                <c:pt idx="106">
                  <c:v>4.07</c:v>
                </c:pt>
                <c:pt idx="107">
                  <c:v>4.07</c:v>
                </c:pt>
                <c:pt idx="108">
                  <c:v>4.07</c:v>
                </c:pt>
                <c:pt idx="109">
                  <c:v>4.07</c:v>
                </c:pt>
                <c:pt idx="110">
                  <c:v>4.07</c:v>
                </c:pt>
                <c:pt idx="111">
                  <c:v>4.07</c:v>
                </c:pt>
                <c:pt idx="112">
                  <c:v>4.07</c:v>
                </c:pt>
                <c:pt idx="113">
                  <c:v>4.07</c:v>
                </c:pt>
                <c:pt idx="114">
                  <c:v>4.07</c:v>
                </c:pt>
                <c:pt idx="115">
                  <c:v>4.07</c:v>
                </c:pt>
                <c:pt idx="116">
                  <c:v>4.07</c:v>
                </c:pt>
                <c:pt idx="117">
                  <c:v>4.07</c:v>
                </c:pt>
                <c:pt idx="118">
                  <c:v>4.07</c:v>
                </c:pt>
                <c:pt idx="119">
                  <c:v>4.07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14464"/>
        <c:axId val="106416384"/>
      </c:lineChart>
      <c:catAx>
        <c:axId val="10641446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416384"/>
        <c:crosses val="autoZero"/>
        <c:auto val="1"/>
        <c:lblAlgn val="ctr"/>
        <c:lblOffset val="100"/>
        <c:noMultiLvlLbl val="0"/>
      </c:catAx>
      <c:valAx>
        <c:axId val="10641638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414464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188841056522077"/>
          <c:y val="1.5310620419022961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Русский язык 11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4.6973641366372242E-2"/>
          <c:y val="1.941721854304635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865207041075935E-2"/>
          <c:y val="9.6396861198525155E-2"/>
          <c:w val="0.97502588465831042"/>
          <c:h val="0.54725448088345818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ИТОГИ-4-9-11'!$AP$7:$AP$126</c:f>
              <c:numCache>
                <c:formatCode>0.00</c:formatCode>
                <c:ptCount val="120"/>
                <c:pt idx="0">
                  <c:v>56.96374999999999</c:v>
                </c:pt>
                <c:pt idx="1">
                  <c:v>58.547499999999999</c:v>
                </c:pt>
                <c:pt idx="3">
                  <c:v>62</c:v>
                </c:pt>
                <c:pt idx="4">
                  <c:v>56</c:v>
                </c:pt>
                <c:pt idx="5">
                  <c:v>66.3</c:v>
                </c:pt>
                <c:pt idx="6">
                  <c:v>61.8</c:v>
                </c:pt>
                <c:pt idx="7">
                  <c:v>57</c:v>
                </c:pt>
                <c:pt idx="8">
                  <c:v>60</c:v>
                </c:pt>
                <c:pt idx="9">
                  <c:v>55.5</c:v>
                </c:pt>
                <c:pt idx="10">
                  <c:v>49.78</c:v>
                </c:pt>
                <c:pt idx="11">
                  <c:v>57.218181818181826</c:v>
                </c:pt>
                <c:pt idx="12">
                  <c:v>56.7</c:v>
                </c:pt>
                <c:pt idx="13">
                  <c:v>66</c:v>
                </c:pt>
                <c:pt idx="14">
                  <c:v>64.2</c:v>
                </c:pt>
                <c:pt idx="15">
                  <c:v>65</c:v>
                </c:pt>
                <c:pt idx="16">
                  <c:v>62.7</c:v>
                </c:pt>
                <c:pt idx="17">
                  <c:v>59.1</c:v>
                </c:pt>
                <c:pt idx="18">
                  <c:v>57.2</c:v>
                </c:pt>
                <c:pt idx="19">
                  <c:v>55</c:v>
                </c:pt>
                <c:pt idx="20">
                  <c:v>49.9</c:v>
                </c:pt>
                <c:pt idx="22">
                  <c:v>56.1</c:v>
                </c:pt>
                <c:pt idx="23">
                  <c:v>37.5</c:v>
                </c:pt>
                <c:pt idx="24">
                  <c:v>52.826666666666668</c:v>
                </c:pt>
                <c:pt idx="25">
                  <c:v>64</c:v>
                </c:pt>
                <c:pt idx="26">
                  <c:v>53.7</c:v>
                </c:pt>
                <c:pt idx="27">
                  <c:v>59.2</c:v>
                </c:pt>
                <c:pt idx="28">
                  <c:v>61.3</c:v>
                </c:pt>
                <c:pt idx="29">
                  <c:v>58.6</c:v>
                </c:pt>
                <c:pt idx="30">
                  <c:v>46.2</c:v>
                </c:pt>
                <c:pt idx="32">
                  <c:v>43.4</c:v>
                </c:pt>
                <c:pt idx="33">
                  <c:v>51</c:v>
                </c:pt>
                <c:pt idx="35">
                  <c:v>53.8</c:v>
                </c:pt>
                <c:pt idx="36">
                  <c:v>61.5</c:v>
                </c:pt>
                <c:pt idx="37">
                  <c:v>43.9</c:v>
                </c:pt>
                <c:pt idx="38">
                  <c:v>45.8</c:v>
                </c:pt>
                <c:pt idx="39">
                  <c:v>45.6</c:v>
                </c:pt>
                <c:pt idx="40">
                  <c:v>54.5</c:v>
                </c:pt>
                <c:pt idx="41">
                  <c:v>49.9</c:v>
                </c:pt>
                <c:pt idx="42">
                  <c:v>56.59473684210527</c:v>
                </c:pt>
                <c:pt idx="43">
                  <c:v>59.3</c:v>
                </c:pt>
                <c:pt idx="44">
                  <c:v>61.3</c:v>
                </c:pt>
                <c:pt idx="45">
                  <c:v>65.08</c:v>
                </c:pt>
                <c:pt idx="46">
                  <c:v>60.9</c:v>
                </c:pt>
                <c:pt idx="47">
                  <c:v>61.02</c:v>
                </c:pt>
                <c:pt idx="48">
                  <c:v>56.9</c:v>
                </c:pt>
                <c:pt idx="49">
                  <c:v>69.5</c:v>
                </c:pt>
                <c:pt idx="50">
                  <c:v>64.2</c:v>
                </c:pt>
                <c:pt idx="51">
                  <c:v>51.2</c:v>
                </c:pt>
                <c:pt idx="52">
                  <c:v>41.2</c:v>
                </c:pt>
                <c:pt idx="53">
                  <c:v>50.8</c:v>
                </c:pt>
                <c:pt idx="55">
                  <c:v>55.2</c:v>
                </c:pt>
                <c:pt idx="56">
                  <c:v>48.7</c:v>
                </c:pt>
                <c:pt idx="57">
                  <c:v>66.7</c:v>
                </c:pt>
                <c:pt idx="58">
                  <c:v>51.7</c:v>
                </c:pt>
                <c:pt idx="59">
                  <c:v>56.1</c:v>
                </c:pt>
                <c:pt idx="60">
                  <c:v>55.3</c:v>
                </c:pt>
                <c:pt idx="61">
                  <c:v>48.5</c:v>
                </c:pt>
                <c:pt idx="62">
                  <c:v>51.7</c:v>
                </c:pt>
                <c:pt idx="63">
                  <c:v>57.321428571428569</c:v>
                </c:pt>
                <c:pt idx="64">
                  <c:v>65</c:v>
                </c:pt>
                <c:pt idx="65">
                  <c:v>64</c:v>
                </c:pt>
                <c:pt idx="66">
                  <c:v>62.2</c:v>
                </c:pt>
                <c:pt idx="67">
                  <c:v>56.3</c:v>
                </c:pt>
                <c:pt idx="68">
                  <c:v>64</c:v>
                </c:pt>
                <c:pt idx="69">
                  <c:v>49.7</c:v>
                </c:pt>
                <c:pt idx="70">
                  <c:v>62</c:v>
                </c:pt>
                <c:pt idx="71">
                  <c:v>63.6</c:v>
                </c:pt>
                <c:pt idx="72">
                  <c:v>46.7</c:v>
                </c:pt>
                <c:pt idx="73">
                  <c:v>59.2</c:v>
                </c:pt>
                <c:pt idx="74">
                  <c:v>48.5</c:v>
                </c:pt>
                <c:pt idx="75">
                  <c:v>48.3</c:v>
                </c:pt>
                <c:pt idx="76">
                  <c:v>57</c:v>
                </c:pt>
                <c:pt idx="77">
                  <c:v>56</c:v>
                </c:pt>
                <c:pt idx="78">
                  <c:v>57.657241379310335</c:v>
                </c:pt>
                <c:pt idx="79">
                  <c:v>51</c:v>
                </c:pt>
                <c:pt idx="81">
                  <c:v>60.91</c:v>
                </c:pt>
                <c:pt idx="82">
                  <c:v>61.89</c:v>
                </c:pt>
                <c:pt idx="83">
                  <c:v>59</c:v>
                </c:pt>
                <c:pt idx="84">
                  <c:v>57</c:v>
                </c:pt>
                <c:pt idx="85">
                  <c:v>45.2</c:v>
                </c:pt>
                <c:pt idx="86">
                  <c:v>54.5</c:v>
                </c:pt>
                <c:pt idx="87">
                  <c:v>57.9</c:v>
                </c:pt>
                <c:pt idx="88">
                  <c:v>55.2</c:v>
                </c:pt>
                <c:pt idx="89">
                  <c:v>63</c:v>
                </c:pt>
                <c:pt idx="90">
                  <c:v>58.9</c:v>
                </c:pt>
                <c:pt idx="91">
                  <c:v>57.6</c:v>
                </c:pt>
                <c:pt idx="92">
                  <c:v>62.5</c:v>
                </c:pt>
                <c:pt idx="93">
                  <c:v>55</c:v>
                </c:pt>
                <c:pt idx="94">
                  <c:v>52.8</c:v>
                </c:pt>
                <c:pt idx="95">
                  <c:v>47</c:v>
                </c:pt>
                <c:pt idx="96">
                  <c:v>52.2</c:v>
                </c:pt>
                <c:pt idx="97">
                  <c:v>65.400000000000006</c:v>
                </c:pt>
                <c:pt idx="98">
                  <c:v>59</c:v>
                </c:pt>
                <c:pt idx="99">
                  <c:v>67.599999999999994</c:v>
                </c:pt>
                <c:pt idx="100">
                  <c:v>58</c:v>
                </c:pt>
                <c:pt idx="101">
                  <c:v>54.62</c:v>
                </c:pt>
                <c:pt idx="102">
                  <c:v>63</c:v>
                </c:pt>
                <c:pt idx="103">
                  <c:v>55.3</c:v>
                </c:pt>
                <c:pt idx="104">
                  <c:v>60.8</c:v>
                </c:pt>
                <c:pt idx="105">
                  <c:v>65.7</c:v>
                </c:pt>
                <c:pt idx="106">
                  <c:v>64.040000000000006</c:v>
                </c:pt>
                <c:pt idx="107">
                  <c:v>54</c:v>
                </c:pt>
                <c:pt idx="108">
                  <c:v>53</c:v>
                </c:pt>
                <c:pt idx="110">
                  <c:v>60.52375</c:v>
                </c:pt>
                <c:pt idx="111">
                  <c:v>71</c:v>
                </c:pt>
                <c:pt idx="112">
                  <c:v>65.91</c:v>
                </c:pt>
                <c:pt idx="113">
                  <c:v>63.6</c:v>
                </c:pt>
                <c:pt idx="114">
                  <c:v>52.2</c:v>
                </c:pt>
                <c:pt idx="115">
                  <c:v>67.5</c:v>
                </c:pt>
                <c:pt idx="116">
                  <c:v>51.08</c:v>
                </c:pt>
                <c:pt idx="118">
                  <c:v>56.6</c:v>
                </c:pt>
                <c:pt idx="119">
                  <c:v>56.3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ИТОГИ-4-9-11'!$AQ$7:$AQ$126</c:f>
              <c:numCache>
                <c:formatCode>0.00</c:formatCode>
                <c:ptCount val="120"/>
                <c:pt idx="0">
                  <c:v>58.43</c:v>
                </c:pt>
                <c:pt idx="1">
                  <c:v>58.43</c:v>
                </c:pt>
                <c:pt idx="2">
                  <c:v>58.43</c:v>
                </c:pt>
                <c:pt idx="3">
                  <c:v>58.43</c:v>
                </c:pt>
                <c:pt idx="4">
                  <c:v>58.43</c:v>
                </c:pt>
                <c:pt idx="5">
                  <c:v>58.43</c:v>
                </c:pt>
                <c:pt idx="6">
                  <c:v>58.43</c:v>
                </c:pt>
                <c:pt idx="7">
                  <c:v>58.43</c:v>
                </c:pt>
                <c:pt idx="8">
                  <c:v>58.43</c:v>
                </c:pt>
                <c:pt idx="9">
                  <c:v>58.43</c:v>
                </c:pt>
                <c:pt idx="10">
                  <c:v>58.43</c:v>
                </c:pt>
                <c:pt idx="11">
                  <c:v>58.43</c:v>
                </c:pt>
                <c:pt idx="12">
                  <c:v>58.43</c:v>
                </c:pt>
                <c:pt idx="13">
                  <c:v>58.43</c:v>
                </c:pt>
                <c:pt idx="14">
                  <c:v>58.43</c:v>
                </c:pt>
                <c:pt idx="15">
                  <c:v>58.43</c:v>
                </c:pt>
                <c:pt idx="16">
                  <c:v>58.43</c:v>
                </c:pt>
                <c:pt idx="17">
                  <c:v>58.43</c:v>
                </c:pt>
                <c:pt idx="18">
                  <c:v>58.43</c:v>
                </c:pt>
                <c:pt idx="19">
                  <c:v>58.43</c:v>
                </c:pt>
                <c:pt idx="20">
                  <c:v>58.43</c:v>
                </c:pt>
                <c:pt idx="21">
                  <c:v>58.43</c:v>
                </c:pt>
                <c:pt idx="22">
                  <c:v>58.43</c:v>
                </c:pt>
                <c:pt idx="23">
                  <c:v>58.43</c:v>
                </c:pt>
                <c:pt idx="24">
                  <c:v>58.43</c:v>
                </c:pt>
                <c:pt idx="25">
                  <c:v>58.43</c:v>
                </c:pt>
                <c:pt idx="26">
                  <c:v>58.43</c:v>
                </c:pt>
                <c:pt idx="27">
                  <c:v>58.43</c:v>
                </c:pt>
                <c:pt idx="28">
                  <c:v>58.43</c:v>
                </c:pt>
                <c:pt idx="29">
                  <c:v>58.43</c:v>
                </c:pt>
                <c:pt idx="30">
                  <c:v>58.43</c:v>
                </c:pt>
                <c:pt idx="31">
                  <c:v>58.43</c:v>
                </c:pt>
                <c:pt idx="32">
                  <c:v>58.43</c:v>
                </c:pt>
                <c:pt idx="33">
                  <c:v>58.43</c:v>
                </c:pt>
                <c:pt idx="34">
                  <c:v>58.43</c:v>
                </c:pt>
                <c:pt idx="35">
                  <c:v>58.43</c:v>
                </c:pt>
                <c:pt idx="36">
                  <c:v>58.43</c:v>
                </c:pt>
                <c:pt idx="37">
                  <c:v>58.43</c:v>
                </c:pt>
                <c:pt idx="38">
                  <c:v>58.43</c:v>
                </c:pt>
                <c:pt idx="39">
                  <c:v>58.43</c:v>
                </c:pt>
                <c:pt idx="40">
                  <c:v>58.43</c:v>
                </c:pt>
                <c:pt idx="41">
                  <c:v>58.43</c:v>
                </c:pt>
                <c:pt idx="42">
                  <c:v>58.43</c:v>
                </c:pt>
                <c:pt idx="43">
                  <c:v>58.43</c:v>
                </c:pt>
                <c:pt idx="44">
                  <c:v>58.43</c:v>
                </c:pt>
                <c:pt idx="45">
                  <c:v>58.43</c:v>
                </c:pt>
                <c:pt idx="46">
                  <c:v>58.43</c:v>
                </c:pt>
                <c:pt idx="47">
                  <c:v>58.43</c:v>
                </c:pt>
                <c:pt idx="48">
                  <c:v>58.43</c:v>
                </c:pt>
                <c:pt idx="49">
                  <c:v>58.43</c:v>
                </c:pt>
                <c:pt idx="50">
                  <c:v>58.43</c:v>
                </c:pt>
                <c:pt idx="51">
                  <c:v>58.43</c:v>
                </c:pt>
                <c:pt idx="52">
                  <c:v>58.43</c:v>
                </c:pt>
                <c:pt idx="53">
                  <c:v>58.43</c:v>
                </c:pt>
                <c:pt idx="54">
                  <c:v>58.43</c:v>
                </c:pt>
                <c:pt idx="55">
                  <c:v>58.43</c:v>
                </c:pt>
                <c:pt idx="56">
                  <c:v>58.43</c:v>
                </c:pt>
                <c:pt idx="57">
                  <c:v>58.43</c:v>
                </c:pt>
                <c:pt idx="58">
                  <c:v>58.43</c:v>
                </c:pt>
                <c:pt idx="59">
                  <c:v>58.43</c:v>
                </c:pt>
                <c:pt idx="60">
                  <c:v>58.43</c:v>
                </c:pt>
                <c:pt idx="61">
                  <c:v>58.43</c:v>
                </c:pt>
                <c:pt idx="62">
                  <c:v>58.43</c:v>
                </c:pt>
                <c:pt idx="63">
                  <c:v>58.43</c:v>
                </c:pt>
                <c:pt idx="64">
                  <c:v>58.43</c:v>
                </c:pt>
                <c:pt idx="65">
                  <c:v>58.43</c:v>
                </c:pt>
                <c:pt idx="66">
                  <c:v>58.43</c:v>
                </c:pt>
                <c:pt idx="67">
                  <c:v>58.43</c:v>
                </c:pt>
                <c:pt idx="68">
                  <c:v>58.43</c:v>
                </c:pt>
                <c:pt idx="69">
                  <c:v>58.43</c:v>
                </c:pt>
                <c:pt idx="70">
                  <c:v>58.43</c:v>
                </c:pt>
                <c:pt idx="71">
                  <c:v>58.43</c:v>
                </c:pt>
                <c:pt idx="72">
                  <c:v>58.43</c:v>
                </c:pt>
                <c:pt idx="73">
                  <c:v>58.43</c:v>
                </c:pt>
                <c:pt idx="74">
                  <c:v>58.43</c:v>
                </c:pt>
                <c:pt idx="75">
                  <c:v>58.43</c:v>
                </c:pt>
                <c:pt idx="76">
                  <c:v>58.43</c:v>
                </c:pt>
                <c:pt idx="77">
                  <c:v>58.43</c:v>
                </c:pt>
                <c:pt idx="78">
                  <c:v>58.43</c:v>
                </c:pt>
                <c:pt idx="79">
                  <c:v>58.43</c:v>
                </c:pt>
                <c:pt idx="80">
                  <c:v>58.43</c:v>
                </c:pt>
                <c:pt idx="81">
                  <c:v>58.43</c:v>
                </c:pt>
                <c:pt idx="82">
                  <c:v>58.43</c:v>
                </c:pt>
                <c:pt idx="83">
                  <c:v>58.43</c:v>
                </c:pt>
                <c:pt idx="84">
                  <c:v>58.43</c:v>
                </c:pt>
                <c:pt idx="85">
                  <c:v>58.43</c:v>
                </c:pt>
                <c:pt idx="86">
                  <c:v>58.43</c:v>
                </c:pt>
                <c:pt idx="87">
                  <c:v>58.43</c:v>
                </c:pt>
                <c:pt idx="88">
                  <c:v>58.43</c:v>
                </c:pt>
                <c:pt idx="89">
                  <c:v>58.43</c:v>
                </c:pt>
                <c:pt idx="90">
                  <c:v>58.43</c:v>
                </c:pt>
                <c:pt idx="91">
                  <c:v>58.43</c:v>
                </c:pt>
                <c:pt idx="92">
                  <c:v>58.43</c:v>
                </c:pt>
                <c:pt idx="93">
                  <c:v>58.43</c:v>
                </c:pt>
                <c:pt idx="94">
                  <c:v>58.43</c:v>
                </c:pt>
                <c:pt idx="95">
                  <c:v>58.43</c:v>
                </c:pt>
                <c:pt idx="96">
                  <c:v>58.43</c:v>
                </c:pt>
                <c:pt idx="97">
                  <c:v>58.43</c:v>
                </c:pt>
                <c:pt idx="98">
                  <c:v>58.43</c:v>
                </c:pt>
                <c:pt idx="99">
                  <c:v>58.43</c:v>
                </c:pt>
                <c:pt idx="100">
                  <c:v>58.43</c:v>
                </c:pt>
                <c:pt idx="101">
                  <c:v>58.43</c:v>
                </c:pt>
                <c:pt idx="102">
                  <c:v>58.43</c:v>
                </c:pt>
                <c:pt idx="103">
                  <c:v>58.43</c:v>
                </c:pt>
                <c:pt idx="104">
                  <c:v>58.43</c:v>
                </c:pt>
                <c:pt idx="105">
                  <c:v>58.43</c:v>
                </c:pt>
                <c:pt idx="106">
                  <c:v>58.43</c:v>
                </c:pt>
                <c:pt idx="107">
                  <c:v>58.43</c:v>
                </c:pt>
                <c:pt idx="108">
                  <c:v>58.43</c:v>
                </c:pt>
                <c:pt idx="109">
                  <c:v>58.43</c:v>
                </c:pt>
                <c:pt idx="110">
                  <c:v>58.43</c:v>
                </c:pt>
                <c:pt idx="111">
                  <c:v>58.43</c:v>
                </c:pt>
                <c:pt idx="112">
                  <c:v>58.43</c:v>
                </c:pt>
                <c:pt idx="113">
                  <c:v>58.43</c:v>
                </c:pt>
                <c:pt idx="114">
                  <c:v>58.43</c:v>
                </c:pt>
                <c:pt idx="115">
                  <c:v>58.43</c:v>
                </c:pt>
                <c:pt idx="116">
                  <c:v>58.43</c:v>
                </c:pt>
                <c:pt idx="117">
                  <c:v>58.43</c:v>
                </c:pt>
                <c:pt idx="118">
                  <c:v>58.43</c:v>
                </c:pt>
                <c:pt idx="119">
                  <c:v>58.43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78816"/>
        <c:axId val="108185088"/>
      </c:lineChart>
      <c:catAx>
        <c:axId val="10817881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185088"/>
        <c:crosses val="autoZero"/>
        <c:auto val="1"/>
        <c:lblAlgn val="ctr"/>
        <c:lblOffset val="100"/>
        <c:noMultiLvlLbl val="0"/>
      </c:catAx>
      <c:valAx>
        <c:axId val="108185088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178816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39013572501298"/>
          <c:y val="1.9074823617250644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Русский язык</a:t>
            </a:r>
            <a:r>
              <a:rPr lang="ru-RU" baseline="0"/>
              <a:t> 4 кл</a:t>
            </a:r>
            <a:endParaRPr lang="ru-RU"/>
          </a:p>
        </c:rich>
      </c:tx>
      <c:layout>
        <c:manualLayout>
          <c:xMode val="edge"/>
          <c:yMode val="edge"/>
          <c:x val="3.7043362556108586E-2"/>
          <c:y val="1.206003466137574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431854027655814E-2"/>
          <c:y val="8.3314632780113432E-2"/>
          <c:w val="0.97930348174909954"/>
          <c:h val="0.53198513766026168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Pt>
            <c:idx val="66"/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37-4487-85AD-1D08721A9FF2}"/>
              </c:ext>
            </c:extLst>
          </c:dPt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ИТОГИ-4-9-11'!$G$7:$G$126</c:f>
              <c:numCache>
                <c:formatCode>0.00</c:formatCode>
                <c:ptCount val="120"/>
                <c:pt idx="0">
                  <c:v>3.6758927927927916</c:v>
                </c:pt>
                <c:pt idx="1">
                  <c:v>3.7399666666666675</c:v>
                </c:pt>
                <c:pt idx="2">
                  <c:v>3.9582999999999999</c:v>
                </c:pt>
                <c:pt idx="3">
                  <c:v>4.0108000000000006</c:v>
                </c:pt>
                <c:pt idx="4">
                  <c:v>3.8824000000000001</c:v>
                </c:pt>
                <c:pt idx="5">
                  <c:v>4.0503</c:v>
                </c:pt>
                <c:pt idx="6">
                  <c:v>4.0179</c:v>
                </c:pt>
                <c:pt idx="7">
                  <c:v>3.1704999999999997</c:v>
                </c:pt>
                <c:pt idx="8">
                  <c:v>3.6488999999999998</c:v>
                </c:pt>
                <c:pt idx="9">
                  <c:v>3.3711000000000002</c:v>
                </c:pt>
                <c:pt idx="10">
                  <c:v>3.5495000000000001</c:v>
                </c:pt>
                <c:pt idx="11">
                  <c:v>3.6990500000000002</c:v>
                </c:pt>
                <c:pt idx="12">
                  <c:v>3.6972000000000005</c:v>
                </c:pt>
                <c:pt idx="13">
                  <c:v>3.9229999999999996</c:v>
                </c:pt>
                <c:pt idx="14">
                  <c:v>3.8974000000000002</c:v>
                </c:pt>
                <c:pt idx="15">
                  <c:v>3.8508999999999998</c:v>
                </c:pt>
                <c:pt idx="16">
                  <c:v>3.9404000000000003</c:v>
                </c:pt>
                <c:pt idx="17">
                  <c:v>3.5764000000000005</c:v>
                </c:pt>
                <c:pt idx="18">
                  <c:v>3.7056</c:v>
                </c:pt>
                <c:pt idx="19">
                  <c:v>3.3332999999999999</c:v>
                </c:pt>
                <c:pt idx="20">
                  <c:v>3.5170999999999997</c:v>
                </c:pt>
                <c:pt idx="21">
                  <c:v>3.5215999999999998</c:v>
                </c:pt>
                <c:pt idx="22">
                  <c:v>3.7329999999999997</c:v>
                </c:pt>
                <c:pt idx="23">
                  <c:v>3.6927000000000003</c:v>
                </c:pt>
                <c:pt idx="24">
                  <c:v>3.5517235294117651</c:v>
                </c:pt>
                <c:pt idx="25">
                  <c:v>3.3504</c:v>
                </c:pt>
                <c:pt idx="26">
                  <c:v>3.5924999999999998</c:v>
                </c:pt>
                <c:pt idx="27">
                  <c:v>3.5614999999999997</c:v>
                </c:pt>
                <c:pt idx="28">
                  <c:v>3.6068000000000007</c:v>
                </c:pt>
                <c:pt idx="29">
                  <c:v>3.3437000000000001</c:v>
                </c:pt>
                <c:pt idx="30">
                  <c:v>3.5693000000000006</c:v>
                </c:pt>
                <c:pt idx="31">
                  <c:v>3.4537999999999998</c:v>
                </c:pt>
                <c:pt idx="32">
                  <c:v>3.4782999999999999</c:v>
                </c:pt>
                <c:pt idx="33">
                  <c:v>3.3671999999999995</c:v>
                </c:pt>
                <c:pt idx="34">
                  <c:v>3.7856999999999994</c:v>
                </c:pt>
                <c:pt idx="35">
                  <c:v>3.6356000000000002</c:v>
                </c:pt>
                <c:pt idx="36">
                  <c:v>3.6582999999999997</c:v>
                </c:pt>
                <c:pt idx="37">
                  <c:v>3.5569999999999999</c:v>
                </c:pt>
                <c:pt idx="38">
                  <c:v>3.4478000000000004</c:v>
                </c:pt>
                <c:pt idx="39">
                  <c:v>3.7497000000000003</c:v>
                </c:pt>
                <c:pt idx="40">
                  <c:v>3.5636999999999999</c:v>
                </c:pt>
                <c:pt idx="41">
                  <c:v>3.6579999999999999</c:v>
                </c:pt>
                <c:pt idx="42">
                  <c:v>3.6445949999999998</c:v>
                </c:pt>
                <c:pt idx="43">
                  <c:v>3.5472999999999995</c:v>
                </c:pt>
                <c:pt idx="44">
                  <c:v>3.8</c:v>
                </c:pt>
                <c:pt idx="45">
                  <c:v>3.6088</c:v>
                </c:pt>
                <c:pt idx="46">
                  <c:v>3.5364999999999998</c:v>
                </c:pt>
                <c:pt idx="47">
                  <c:v>3.7484000000000002</c:v>
                </c:pt>
                <c:pt idx="48">
                  <c:v>3.6926999999999999</c:v>
                </c:pt>
                <c:pt idx="49">
                  <c:v>4.0834000000000001</c:v>
                </c:pt>
                <c:pt idx="50">
                  <c:v>3.5813000000000001</c:v>
                </c:pt>
                <c:pt idx="51">
                  <c:v>3.3273000000000001</c:v>
                </c:pt>
                <c:pt idx="52">
                  <c:v>3.9796000000000005</c:v>
                </c:pt>
                <c:pt idx="53">
                  <c:v>3.56</c:v>
                </c:pt>
                <c:pt idx="54">
                  <c:v>3.4613999999999998</c:v>
                </c:pt>
                <c:pt idx="55">
                  <c:v>3.6953999999999998</c:v>
                </c:pt>
                <c:pt idx="56">
                  <c:v>3.8076999999999996</c:v>
                </c:pt>
                <c:pt idx="57">
                  <c:v>3.6025</c:v>
                </c:pt>
                <c:pt idx="58">
                  <c:v>3.6152999999999995</c:v>
                </c:pt>
                <c:pt idx="59">
                  <c:v>3.4955000000000003</c:v>
                </c:pt>
                <c:pt idx="60">
                  <c:v>3.7719999999999998</c:v>
                </c:pt>
                <c:pt idx="61">
                  <c:v>3.7675000000000001</c:v>
                </c:pt>
                <c:pt idx="62">
                  <c:v>3.2093000000000003</c:v>
                </c:pt>
                <c:pt idx="63">
                  <c:v>3.7431071428571423</c:v>
                </c:pt>
                <c:pt idx="64">
                  <c:v>4.0327999999999999</c:v>
                </c:pt>
                <c:pt idx="65">
                  <c:v>3.9696000000000002</c:v>
                </c:pt>
                <c:pt idx="66">
                  <c:v>4.0717999999999996</c:v>
                </c:pt>
                <c:pt idx="67">
                  <c:v>3.7675000000000001</c:v>
                </c:pt>
                <c:pt idx="68">
                  <c:v>3.7664</c:v>
                </c:pt>
                <c:pt idx="69">
                  <c:v>3.6926999999999999</c:v>
                </c:pt>
                <c:pt idx="70">
                  <c:v>3.74</c:v>
                </c:pt>
                <c:pt idx="71">
                  <c:v>3.5337000000000001</c:v>
                </c:pt>
                <c:pt idx="72">
                  <c:v>4.0144000000000002</c:v>
                </c:pt>
                <c:pt idx="73">
                  <c:v>3.8064999999999998</c:v>
                </c:pt>
                <c:pt idx="74">
                  <c:v>3.3542000000000001</c:v>
                </c:pt>
                <c:pt idx="75">
                  <c:v>3.7871999999999999</c:v>
                </c:pt>
                <c:pt idx="76">
                  <c:v>3.6357000000000004</c:v>
                </c:pt>
                <c:pt idx="77">
                  <c:v>3.2310000000000003</c:v>
                </c:pt>
                <c:pt idx="78">
                  <c:v>3.673342857142857</c:v>
                </c:pt>
                <c:pt idx="79">
                  <c:v>3.9665999999999997</c:v>
                </c:pt>
                <c:pt idx="80">
                  <c:v>3.7046000000000006</c:v>
                </c:pt>
                <c:pt idx="81">
                  <c:v>3.5168000000000008</c:v>
                </c:pt>
                <c:pt idx="82">
                  <c:v>3.5441999999999996</c:v>
                </c:pt>
                <c:pt idx="83">
                  <c:v>3.6003999999999996</c:v>
                </c:pt>
                <c:pt idx="84">
                  <c:v>3.7385000000000002</c:v>
                </c:pt>
                <c:pt idx="85">
                  <c:v>3.3874</c:v>
                </c:pt>
                <c:pt idx="86">
                  <c:v>3.6092</c:v>
                </c:pt>
                <c:pt idx="87">
                  <c:v>3.6713999999999998</c:v>
                </c:pt>
                <c:pt idx="88">
                  <c:v>3.5295000000000005</c:v>
                </c:pt>
                <c:pt idx="89">
                  <c:v>3.4337</c:v>
                </c:pt>
                <c:pt idx="90">
                  <c:v>3.7566000000000002</c:v>
                </c:pt>
                <c:pt idx="91">
                  <c:v>3.657</c:v>
                </c:pt>
                <c:pt idx="92">
                  <c:v>3.8254000000000001</c:v>
                </c:pt>
                <c:pt idx="93">
                  <c:v>3.6134999999999997</c:v>
                </c:pt>
                <c:pt idx="94">
                  <c:v>3.6153000000000004</c:v>
                </c:pt>
                <c:pt idx="95">
                  <c:v>3.5817999999999999</c:v>
                </c:pt>
                <c:pt idx="96">
                  <c:v>3.7527999999999997</c:v>
                </c:pt>
                <c:pt idx="97">
                  <c:v>4.0887000000000002</c:v>
                </c:pt>
                <c:pt idx="98">
                  <c:v>3.8239999999999998</c:v>
                </c:pt>
                <c:pt idx="99">
                  <c:v>3.5824000000000003</c:v>
                </c:pt>
                <c:pt idx="100">
                  <c:v>3.5902000000000003</c:v>
                </c:pt>
                <c:pt idx="101">
                  <c:v>3.2631999999999999</c:v>
                </c:pt>
                <c:pt idx="102">
                  <c:v>3.8689000000000004</c:v>
                </c:pt>
                <c:pt idx="103">
                  <c:v>3.8395999999999999</c:v>
                </c:pt>
                <c:pt idx="104">
                  <c:v>3.95</c:v>
                </c:pt>
                <c:pt idx="105">
                  <c:v>3.6428000000000003</c:v>
                </c:pt>
                <c:pt idx="106">
                  <c:v>3.6990999999999996</c:v>
                </c:pt>
                <c:pt idx="107">
                  <c:v>3.6789000000000001</c:v>
                </c:pt>
                <c:pt idx="108">
                  <c:v>3.8550999999999997</c:v>
                </c:pt>
                <c:pt idx="109">
                  <c:v>3.8645000000000005</c:v>
                </c:pt>
                <c:pt idx="110">
                  <c:v>3.7681666666666667</c:v>
                </c:pt>
                <c:pt idx="111">
                  <c:v>4.4000000000000004</c:v>
                </c:pt>
                <c:pt idx="112">
                  <c:v>3.8172999999999995</c:v>
                </c:pt>
                <c:pt idx="113">
                  <c:v>3.8513000000000002</c:v>
                </c:pt>
                <c:pt idx="114">
                  <c:v>3.7571999999999997</c:v>
                </c:pt>
                <c:pt idx="115">
                  <c:v>3.9995999999999996</c:v>
                </c:pt>
                <c:pt idx="116">
                  <c:v>3.7182999999999997</c:v>
                </c:pt>
                <c:pt idx="117">
                  <c:v>3.1110000000000002</c:v>
                </c:pt>
                <c:pt idx="118">
                  <c:v>3.6808999999999998</c:v>
                </c:pt>
                <c:pt idx="119">
                  <c:v>3.5779000000000001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ИТОГИ-4-9-11'!$H$7:$H$126</c:f>
              <c:numCache>
                <c:formatCode>0.00</c:formatCode>
                <c:ptCount val="120"/>
                <c:pt idx="0">
                  <c:v>3.69</c:v>
                </c:pt>
                <c:pt idx="1">
                  <c:v>3.69</c:v>
                </c:pt>
                <c:pt idx="2">
                  <c:v>3.69</c:v>
                </c:pt>
                <c:pt idx="3">
                  <c:v>3.69</c:v>
                </c:pt>
                <c:pt idx="4">
                  <c:v>3.69</c:v>
                </c:pt>
                <c:pt idx="5">
                  <c:v>3.69</c:v>
                </c:pt>
                <c:pt idx="6">
                  <c:v>3.69</c:v>
                </c:pt>
                <c:pt idx="7">
                  <c:v>3.69</c:v>
                </c:pt>
                <c:pt idx="8">
                  <c:v>3.69</c:v>
                </c:pt>
                <c:pt idx="9">
                  <c:v>3.69</c:v>
                </c:pt>
                <c:pt idx="10">
                  <c:v>3.69</c:v>
                </c:pt>
                <c:pt idx="11">
                  <c:v>3.69</c:v>
                </c:pt>
                <c:pt idx="12">
                  <c:v>3.69</c:v>
                </c:pt>
                <c:pt idx="13">
                  <c:v>3.69</c:v>
                </c:pt>
                <c:pt idx="14">
                  <c:v>3.69</c:v>
                </c:pt>
                <c:pt idx="15">
                  <c:v>3.69</c:v>
                </c:pt>
                <c:pt idx="16">
                  <c:v>3.69</c:v>
                </c:pt>
                <c:pt idx="17">
                  <c:v>3.69</c:v>
                </c:pt>
                <c:pt idx="18">
                  <c:v>3.69</c:v>
                </c:pt>
                <c:pt idx="19">
                  <c:v>3.69</c:v>
                </c:pt>
                <c:pt idx="20">
                  <c:v>3.69</c:v>
                </c:pt>
                <c:pt idx="21">
                  <c:v>3.69</c:v>
                </c:pt>
                <c:pt idx="22">
                  <c:v>3.69</c:v>
                </c:pt>
                <c:pt idx="23">
                  <c:v>3.69</c:v>
                </c:pt>
                <c:pt idx="24">
                  <c:v>3.69</c:v>
                </c:pt>
                <c:pt idx="25">
                  <c:v>3.69</c:v>
                </c:pt>
                <c:pt idx="26">
                  <c:v>3.69</c:v>
                </c:pt>
                <c:pt idx="27">
                  <c:v>3.69</c:v>
                </c:pt>
                <c:pt idx="28">
                  <c:v>3.69</c:v>
                </c:pt>
                <c:pt idx="29">
                  <c:v>3.69</c:v>
                </c:pt>
                <c:pt idx="30">
                  <c:v>3.69</c:v>
                </c:pt>
                <c:pt idx="31">
                  <c:v>3.69</c:v>
                </c:pt>
                <c:pt idx="32">
                  <c:v>3.69</c:v>
                </c:pt>
                <c:pt idx="33">
                  <c:v>3.69</c:v>
                </c:pt>
                <c:pt idx="34">
                  <c:v>3.69</c:v>
                </c:pt>
                <c:pt idx="35">
                  <c:v>3.69</c:v>
                </c:pt>
                <c:pt idx="36">
                  <c:v>3.69</c:v>
                </c:pt>
                <c:pt idx="37">
                  <c:v>3.69</c:v>
                </c:pt>
                <c:pt idx="38">
                  <c:v>3.69</c:v>
                </c:pt>
                <c:pt idx="39">
                  <c:v>3.69</c:v>
                </c:pt>
                <c:pt idx="40">
                  <c:v>3.69</c:v>
                </c:pt>
                <c:pt idx="41">
                  <c:v>3.69</c:v>
                </c:pt>
                <c:pt idx="42">
                  <c:v>3.69</c:v>
                </c:pt>
                <c:pt idx="43">
                  <c:v>3.69</c:v>
                </c:pt>
                <c:pt idx="44">
                  <c:v>3.69</c:v>
                </c:pt>
                <c:pt idx="45">
                  <c:v>3.69</c:v>
                </c:pt>
                <c:pt idx="46">
                  <c:v>3.69</c:v>
                </c:pt>
                <c:pt idx="47">
                  <c:v>3.69</c:v>
                </c:pt>
                <c:pt idx="48">
                  <c:v>3.69</c:v>
                </c:pt>
                <c:pt idx="49">
                  <c:v>3.69</c:v>
                </c:pt>
                <c:pt idx="50">
                  <c:v>3.69</c:v>
                </c:pt>
                <c:pt idx="51">
                  <c:v>3.69</c:v>
                </c:pt>
                <c:pt idx="52">
                  <c:v>3.69</c:v>
                </c:pt>
                <c:pt idx="53">
                  <c:v>3.69</c:v>
                </c:pt>
                <c:pt idx="54">
                  <c:v>3.69</c:v>
                </c:pt>
                <c:pt idx="55">
                  <c:v>3.69</c:v>
                </c:pt>
                <c:pt idx="56">
                  <c:v>3.69</c:v>
                </c:pt>
                <c:pt idx="57">
                  <c:v>3.69</c:v>
                </c:pt>
                <c:pt idx="58">
                  <c:v>3.69</c:v>
                </c:pt>
                <c:pt idx="59">
                  <c:v>3.69</c:v>
                </c:pt>
                <c:pt idx="60">
                  <c:v>3.69</c:v>
                </c:pt>
                <c:pt idx="61">
                  <c:v>3.69</c:v>
                </c:pt>
                <c:pt idx="62">
                  <c:v>3.69</c:v>
                </c:pt>
                <c:pt idx="63">
                  <c:v>3.69</c:v>
                </c:pt>
                <c:pt idx="64">
                  <c:v>3.69</c:v>
                </c:pt>
                <c:pt idx="65">
                  <c:v>3.69</c:v>
                </c:pt>
                <c:pt idx="66">
                  <c:v>3.69</c:v>
                </c:pt>
                <c:pt idx="67">
                  <c:v>3.69</c:v>
                </c:pt>
                <c:pt idx="68">
                  <c:v>3.69</c:v>
                </c:pt>
                <c:pt idx="69">
                  <c:v>3.69</c:v>
                </c:pt>
                <c:pt idx="70">
                  <c:v>3.69</c:v>
                </c:pt>
                <c:pt idx="71">
                  <c:v>3.69</c:v>
                </c:pt>
                <c:pt idx="72">
                  <c:v>3.69</c:v>
                </c:pt>
                <c:pt idx="73">
                  <c:v>3.69</c:v>
                </c:pt>
                <c:pt idx="74">
                  <c:v>3.69</c:v>
                </c:pt>
                <c:pt idx="75">
                  <c:v>3.69</c:v>
                </c:pt>
                <c:pt idx="76">
                  <c:v>3.69</c:v>
                </c:pt>
                <c:pt idx="77">
                  <c:v>3.69</c:v>
                </c:pt>
                <c:pt idx="78">
                  <c:v>3.69</c:v>
                </c:pt>
                <c:pt idx="79">
                  <c:v>3.69</c:v>
                </c:pt>
                <c:pt idx="80">
                  <c:v>3.69</c:v>
                </c:pt>
                <c:pt idx="81">
                  <c:v>3.69</c:v>
                </c:pt>
                <c:pt idx="82">
                  <c:v>3.69</c:v>
                </c:pt>
                <c:pt idx="83">
                  <c:v>3.69</c:v>
                </c:pt>
                <c:pt idx="84">
                  <c:v>3.69</c:v>
                </c:pt>
                <c:pt idx="85">
                  <c:v>3.69</c:v>
                </c:pt>
                <c:pt idx="86">
                  <c:v>3.69</c:v>
                </c:pt>
                <c:pt idx="87">
                  <c:v>3.69</c:v>
                </c:pt>
                <c:pt idx="88">
                  <c:v>3.69</c:v>
                </c:pt>
                <c:pt idx="89">
                  <c:v>3.69</c:v>
                </c:pt>
                <c:pt idx="90">
                  <c:v>3.69</c:v>
                </c:pt>
                <c:pt idx="91">
                  <c:v>3.69</c:v>
                </c:pt>
                <c:pt idx="92">
                  <c:v>3.69</c:v>
                </c:pt>
                <c:pt idx="93">
                  <c:v>3.69</c:v>
                </c:pt>
                <c:pt idx="94">
                  <c:v>3.69</c:v>
                </c:pt>
                <c:pt idx="95">
                  <c:v>3.69</c:v>
                </c:pt>
                <c:pt idx="96">
                  <c:v>3.69</c:v>
                </c:pt>
                <c:pt idx="97">
                  <c:v>3.69</c:v>
                </c:pt>
                <c:pt idx="98">
                  <c:v>3.69</c:v>
                </c:pt>
                <c:pt idx="99">
                  <c:v>3.69</c:v>
                </c:pt>
                <c:pt idx="100">
                  <c:v>3.69</c:v>
                </c:pt>
                <c:pt idx="101">
                  <c:v>3.69</c:v>
                </c:pt>
                <c:pt idx="102">
                  <c:v>3.69</c:v>
                </c:pt>
                <c:pt idx="103">
                  <c:v>3.69</c:v>
                </c:pt>
                <c:pt idx="104">
                  <c:v>3.69</c:v>
                </c:pt>
                <c:pt idx="105">
                  <c:v>3.69</c:v>
                </c:pt>
                <c:pt idx="106">
                  <c:v>3.69</c:v>
                </c:pt>
                <c:pt idx="107">
                  <c:v>3.69</c:v>
                </c:pt>
                <c:pt idx="108">
                  <c:v>3.69</c:v>
                </c:pt>
                <c:pt idx="109">
                  <c:v>3.69</c:v>
                </c:pt>
                <c:pt idx="110">
                  <c:v>3.69</c:v>
                </c:pt>
                <c:pt idx="111">
                  <c:v>3.69</c:v>
                </c:pt>
                <c:pt idx="112">
                  <c:v>3.69</c:v>
                </c:pt>
                <c:pt idx="113">
                  <c:v>3.69</c:v>
                </c:pt>
                <c:pt idx="114">
                  <c:v>3.69</c:v>
                </c:pt>
                <c:pt idx="115">
                  <c:v>3.69</c:v>
                </c:pt>
                <c:pt idx="116">
                  <c:v>3.69</c:v>
                </c:pt>
                <c:pt idx="117">
                  <c:v>3.69</c:v>
                </c:pt>
                <c:pt idx="118">
                  <c:v>3.69</c:v>
                </c:pt>
                <c:pt idx="119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2256"/>
        <c:axId val="66278528"/>
      </c:lineChart>
      <c:catAx>
        <c:axId val="6627225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278528"/>
        <c:crosses val="autoZero"/>
        <c:auto val="1"/>
        <c:lblAlgn val="ctr"/>
        <c:lblOffset val="100"/>
        <c:noMultiLvlLbl val="0"/>
      </c:catAx>
      <c:valAx>
        <c:axId val="66278528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272256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355759918479415"/>
          <c:y val="2.3400773363843073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Окружающий мир </a:t>
            </a:r>
            <a:r>
              <a:rPr lang="ru-RU" baseline="0"/>
              <a:t>4 кл</a:t>
            </a:r>
            <a:endParaRPr lang="ru-RU"/>
          </a:p>
        </c:rich>
      </c:tx>
      <c:layout>
        <c:manualLayout>
          <c:xMode val="edge"/>
          <c:yMode val="edge"/>
          <c:x val="3.7018942919674988E-2"/>
          <c:y val="1.18126180228899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273378827646549E-2"/>
          <c:y val="8.0732496884824465E-2"/>
          <c:w val="0.97102625371828533"/>
          <c:h val="0.51444315953811148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ИТОГИ-4-9-11'!$J$7:$J$126</c:f>
              <c:numCache>
                <c:formatCode>0.00</c:formatCode>
                <c:ptCount val="120"/>
                <c:pt idx="0">
                  <c:v>4.1006963963963958</c:v>
                </c:pt>
                <c:pt idx="1">
                  <c:v>4.2585444444444445</c:v>
                </c:pt>
                <c:pt idx="2">
                  <c:v>4.6429000000000009</c:v>
                </c:pt>
                <c:pt idx="3">
                  <c:v>4.5179</c:v>
                </c:pt>
                <c:pt idx="4">
                  <c:v>4.1635999999999997</c:v>
                </c:pt>
                <c:pt idx="5">
                  <c:v>4.5186000000000002</c:v>
                </c:pt>
                <c:pt idx="6">
                  <c:v>4.4113999999999995</c:v>
                </c:pt>
                <c:pt idx="7">
                  <c:v>3.94</c:v>
                </c:pt>
                <c:pt idx="8">
                  <c:v>3.9102999999999999</c:v>
                </c:pt>
                <c:pt idx="9">
                  <c:v>4.2225999999999999</c:v>
                </c:pt>
                <c:pt idx="10">
                  <c:v>3.9995999999999996</c:v>
                </c:pt>
                <c:pt idx="11">
                  <c:v>4.0857749999999999</c:v>
                </c:pt>
                <c:pt idx="12">
                  <c:v>4.381899999999999</c:v>
                </c:pt>
                <c:pt idx="13">
                  <c:v>4.0718000000000005</c:v>
                </c:pt>
                <c:pt idx="14">
                  <c:v>4.3022999999999998</c:v>
                </c:pt>
                <c:pt idx="15">
                  <c:v>4.3178000000000001</c:v>
                </c:pt>
                <c:pt idx="16">
                  <c:v>4.3754</c:v>
                </c:pt>
                <c:pt idx="17">
                  <c:v>3.6427999999999998</c:v>
                </c:pt>
                <c:pt idx="18">
                  <c:v>3.7207999999999997</c:v>
                </c:pt>
                <c:pt idx="19">
                  <c:v>3.9302000000000006</c:v>
                </c:pt>
                <c:pt idx="20">
                  <c:v>4.2243999999999993</c:v>
                </c:pt>
                <c:pt idx="21">
                  <c:v>3.9718</c:v>
                </c:pt>
                <c:pt idx="22">
                  <c:v>4.0149999999999997</c:v>
                </c:pt>
                <c:pt idx="23">
                  <c:v>4.0750999999999999</c:v>
                </c:pt>
                <c:pt idx="24">
                  <c:v>3.9293176470588227</c:v>
                </c:pt>
                <c:pt idx="25">
                  <c:v>4.1111000000000004</c:v>
                </c:pt>
                <c:pt idx="26">
                  <c:v>3.9264999999999999</c:v>
                </c:pt>
                <c:pt idx="27">
                  <c:v>4.0459999999999994</c:v>
                </c:pt>
                <c:pt idx="28">
                  <c:v>3.9229999999999996</c:v>
                </c:pt>
                <c:pt idx="29">
                  <c:v>3.8652999999999995</c:v>
                </c:pt>
                <c:pt idx="30">
                  <c:v>4.2163000000000004</c:v>
                </c:pt>
                <c:pt idx="31">
                  <c:v>3.6823999999999999</c:v>
                </c:pt>
                <c:pt idx="32">
                  <c:v>3.7210000000000001</c:v>
                </c:pt>
                <c:pt idx="33">
                  <c:v>3.7675000000000001</c:v>
                </c:pt>
                <c:pt idx="34">
                  <c:v>4.0357000000000003</c:v>
                </c:pt>
                <c:pt idx="35">
                  <c:v>4.1475</c:v>
                </c:pt>
                <c:pt idx="36">
                  <c:v>3.9155000000000002</c:v>
                </c:pt>
                <c:pt idx="37">
                  <c:v>3.6919999999999997</c:v>
                </c:pt>
                <c:pt idx="38">
                  <c:v>3.8696000000000002</c:v>
                </c:pt>
                <c:pt idx="39">
                  <c:v>3.7504000000000004</c:v>
                </c:pt>
                <c:pt idx="40">
                  <c:v>4.0845000000000002</c:v>
                </c:pt>
                <c:pt idx="41">
                  <c:v>4.0440999999999994</c:v>
                </c:pt>
                <c:pt idx="42">
                  <c:v>4.1199500000000011</c:v>
                </c:pt>
                <c:pt idx="43">
                  <c:v>4.1475</c:v>
                </c:pt>
                <c:pt idx="44">
                  <c:v>4.4338999999999995</c:v>
                </c:pt>
                <c:pt idx="45">
                  <c:v>4.2699999999999996</c:v>
                </c:pt>
                <c:pt idx="46">
                  <c:v>4.2757000000000005</c:v>
                </c:pt>
                <c:pt idx="47">
                  <c:v>3.9995999999999996</c:v>
                </c:pt>
                <c:pt idx="48">
                  <c:v>4.1429</c:v>
                </c:pt>
                <c:pt idx="49">
                  <c:v>4.2609000000000004</c:v>
                </c:pt>
                <c:pt idx="50">
                  <c:v>4.3572000000000006</c:v>
                </c:pt>
                <c:pt idx="51">
                  <c:v>3.9995999999999996</c:v>
                </c:pt>
                <c:pt idx="52">
                  <c:v>4.1224999999999996</c:v>
                </c:pt>
                <c:pt idx="53">
                  <c:v>3.78</c:v>
                </c:pt>
                <c:pt idx="54">
                  <c:v>4.24</c:v>
                </c:pt>
                <c:pt idx="55">
                  <c:v>4.2117000000000004</c:v>
                </c:pt>
                <c:pt idx="56">
                  <c:v>4.1539000000000001</c:v>
                </c:pt>
                <c:pt idx="57">
                  <c:v>3.8138999999999998</c:v>
                </c:pt>
                <c:pt idx="58">
                  <c:v>3.9130000000000003</c:v>
                </c:pt>
                <c:pt idx="59">
                  <c:v>3.9032</c:v>
                </c:pt>
                <c:pt idx="60">
                  <c:v>4.3474000000000004</c:v>
                </c:pt>
                <c:pt idx="61">
                  <c:v>4.1643999999999997</c:v>
                </c:pt>
                <c:pt idx="62">
                  <c:v>3.8616999999999995</c:v>
                </c:pt>
                <c:pt idx="63">
                  <c:v>4.08345</c:v>
                </c:pt>
                <c:pt idx="64">
                  <c:v>4.4819000000000004</c:v>
                </c:pt>
                <c:pt idx="65">
                  <c:v>4.1347000000000005</c:v>
                </c:pt>
                <c:pt idx="66">
                  <c:v>4.4653999999999998</c:v>
                </c:pt>
                <c:pt idx="67">
                  <c:v>3.6522000000000001</c:v>
                </c:pt>
                <c:pt idx="68">
                  <c:v>4</c:v>
                </c:pt>
                <c:pt idx="69">
                  <c:v>3.6915999999999998</c:v>
                </c:pt>
                <c:pt idx="70">
                  <c:v>4.0468999999999999</c:v>
                </c:pt>
                <c:pt idx="71">
                  <c:v>4.1486999999999998</c:v>
                </c:pt>
                <c:pt idx="72">
                  <c:v>4.5119999999999996</c:v>
                </c:pt>
                <c:pt idx="73">
                  <c:v>4.0260999999999996</c:v>
                </c:pt>
                <c:pt idx="74">
                  <c:v>3.8632000000000004</c:v>
                </c:pt>
                <c:pt idx="75">
                  <c:v>4.1616999999999997</c:v>
                </c:pt>
                <c:pt idx="76">
                  <c:v>3.8218999999999999</c:v>
                </c:pt>
                <c:pt idx="77">
                  <c:v>4.1619999999999999</c:v>
                </c:pt>
                <c:pt idx="78">
                  <c:v>4.1052000000000008</c:v>
                </c:pt>
                <c:pt idx="79">
                  <c:v>3.9535</c:v>
                </c:pt>
                <c:pt idx="80">
                  <c:v>4.1566999999999998</c:v>
                </c:pt>
                <c:pt idx="81">
                  <c:v>4.0678000000000001</c:v>
                </c:pt>
                <c:pt idx="82">
                  <c:v>4.2641</c:v>
                </c:pt>
                <c:pt idx="83">
                  <c:v>4.1480999999999995</c:v>
                </c:pt>
                <c:pt idx="84">
                  <c:v>3.8763999999999998</c:v>
                </c:pt>
                <c:pt idx="85">
                  <c:v>3.7873000000000001</c:v>
                </c:pt>
                <c:pt idx="86">
                  <c:v>4.2407000000000004</c:v>
                </c:pt>
                <c:pt idx="87">
                  <c:v>4.28</c:v>
                </c:pt>
                <c:pt idx="88">
                  <c:v>3.8873000000000002</c:v>
                </c:pt>
                <c:pt idx="89">
                  <c:v>4.1778000000000004</c:v>
                </c:pt>
                <c:pt idx="90">
                  <c:v>4.3043999999999993</c:v>
                </c:pt>
                <c:pt idx="91">
                  <c:v>3.8590999999999998</c:v>
                </c:pt>
                <c:pt idx="92">
                  <c:v>4.0517999999999992</c:v>
                </c:pt>
                <c:pt idx="93">
                  <c:v>4.0769000000000002</c:v>
                </c:pt>
                <c:pt idx="94">
                  <c:v>4.1427999999999994</c:v>
                </c:pt>
                <c:pt idx="95">
                  <c:v>4.0493999999999994</c:v>
                </c:pt>
                <c:pt idx="96">
                  <c:v>3.8572000000000002</c:v>
                </c:pt>
                <c:pt idx="97">
                  <c:v>4.1372999999999998</c:v>
                </c:pt>
                <c:pt idx="98">
                  <c:v>3.9921000000000002</c:v>
                </c:pt>
                <c:pt idx="99">
                  <c:v>4.0325999999999995</c:v>
                </c:pt>
                <c:pt idx="100">
                  <c:v>4.0190999999999999</c:v>
                </c:pt>
                <c:pt idx="101">
                  <c:v>4.2165999999999997</c:v>
                </c:pt>
                <c:pt idx="102">
                  <c:v>4.3831999999999995</c:v>
                </c:pt>
                <c:pt idx="103">
                  <c:v>4.0959000000000003</c:v>
                </c:pt>
                <c:pt idx="104">
                  <c:v>4.4844000000000008</c:v>
                </c:pt>
                <c:pt idx="105">
                  <c:v>4.4642999999999997</c:v>
                </c:pt>
                <c:pt idx="106">
                  <c:v>3.9388000000000001</c:v>
                </c:pt>
                <c:pt idx="107">
                  <c:v>4.0272000000000006</c:v>
                </c:pt>
                <c:pt idx="108">
                  <c:v>4.2187999999999999</c:v>
                </c:pt>
                <c:pt idx="109">
                  <c:v>4</c:v>
                </c:pt>
                <c:pt idx="110">
                  <c:v>4.2515333333333336</c:v>
                </c:pt>
                <c:pt idx="111">
                  <c:v>4.7895000000000003</c:v>
                </c:pt>
                <c:pt idx="112">
                  <c:v>4.1538000000000004</c:v>
                </c:pt>
                <c:pt idx="113">
                  <c:v>4.2709000000000001</c:v>
                </c:pt>
                <c:pt idx="114">
                  <c:v>4.2504</c:v>
                </c:pt>
                <c:pt idx="115">
                  <c:v>4.4901999999999997</c:v>
                </c:pt>
                <c:pt idx="116">
                  <c:v>4.2888999999999999</c:v>
                </c:pt>
                <c:pt idx="117">
                  <c:v>4.0217999999999998</c:v>
                </c:pt>
                <c:pt idx="118">
                  <c:v>3.8963000000000001</c:v>
                </c:pt>
                <c:pt idx="119">
                  <c:v>4.1020000000000003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ИТОГИ-4-9-11'!$K$7:$K$126</c:f>
              <c:numCache>
                <c:formatCode>0.00</c:formatCode>
                <c:ptCount val="120"/>
                <c:pt idx="0">
                  <c:v>4.1399999999999997</c:v>
                </c:pt>
                <c:pt idx="1">
                  <c:v>4.1399999999999997</c:v>
                </c:pt>
                <c:pt idx="2">
                  <c:v>4.1399999999999997</c:v>
                </c:pt>
                <c:pt idx="3">
                  <c:v>4.1399999999999997</c:v>
                </c:pt>
                <c:pt idx="4">
                  <c:v>4.1399999999999997</c:v>
                </c:pt>
                <c:pt idx="5">
                  <c:v>4.1399999999999997</c:v>
                </c:pt>
                <c:pt idx="6">
                  <c:v>4.1399999999999997</c:v>
                </c:pt>
                <c:pt idx="7">
                  <c:v>4.1399999999999997</c:v>
                </c:pt>
                <c:pt idx="8">
                  <c:v>4.1399999999999997</c:v>
                </c:pt>
                <c:pt idx="9">
                  <c:v>4.1399999999999997</c:v>
                </c:pt>
                <c:pt idx="10">
                  <c:v>4.1399999999999997</c:v>
                </c:pt>
                <c:pt idx="11">
                  <c:v>4.1399999999999997</c:v>
                </c:pt>
                <c:pt idx="12">
                  <c:v>4.1399999999999997</c:v>
                </c:pt>
                <c:pt idx="13">
                  <c:v>4.1399999999999997</c:v>
                </c:pt>
                <c:pt idx="14">
                  <c:v>4.1399999999999997</c:v>
                </c:pt>
                <c:pt idx="15">
                  <c:v>4.1399999999999997</c:v>
                </c:pt>
                <c:pt idx="16">
                  <c:v>4.1399999999999997</c:v>
                </c:pt>
                <c:pt idx="17">
                  <c:v>4.1399999999999997</c:v>
                </c:pt>
                <c:pt idx="18">
                  <c:v>4.1399999999999997</c:v>
                </c:pt>
                <c:pt idx="19">
                  <c:v>4.1399999999999997</c:v>
                </c:pt>
                <c:pt idx="20">
                  <c:v>4.1399999999999997</c:v>
                </c:pt>
                <c:pt idx="21">
                  <c:v>4.1399999999999997</c:v>
                </c:pt>
                <c:pt idx="22">
                  <c:v>4.1399999999999997</c:v>
                </c:pt>
                <c:pt idx="23">
                  <c:v>4.1399999999999997</c:v>
                </c:pt>
                <c:pt idx="24">
                  <c:v>4.1399999999999997</c:v>
                </c:pt>
                <c:pt idx="25">
                  <c:v>4.1399999999999997</c:v>
                </c:pt>
                <c:pt idx="26">
                  <c:v>4.1399999999999997</c:v>
                </c:pt>
                <c:pt idx="27">
                  <c:v>4.1399999999999997</c:v>
                </c:pt>
                <c:pt idx="28">
                  <c:v>4.1399999999999997</c:v>
                </c:pt>
                <c:pt idx="29">
                  <c:v>4.1399999999999997</c:v>
                </c:pt>
                <c:pt idx="30">
                  <c:v>4.1399999999999997</c:v>
                </c:pt>
                <c:pt idx="31">
                  <c:v>4.1399999999999997</c:v>
                </c:pt>
                <c:pt idx="32">
                  <c:v>4.1399999999999997</c:v>
                </c:pt>
                <c:pt idx="33">
                  <c:v>4.1399999999999997</c:v>
                </c:pt>
                <c:pt idx="34">
                  <c:v>4.1399999999999997</c:v>
                </c:pt>
                <c:pt idx="35">
                  <c:v>4.1399999999999997</c:v>
                </c:pt>
                <c:pt idx="36">
                  <c:v>4.1399999999999997</c:v>
                </c:pt>
                <c:pt idx="37">
                  <c:v>4.1399999999999997</c:v>
                </c:pt>
                <c:pt idx="38">
                  <c:v>4.1399999999999997</c:v>
                </c:pt>
                <c:pt idx="39">
                  <c:v>4.1399999999999997</c:v>
                </c:pt>
                <c:pt idx="40">
                  <c:v>4.1399999999999997</c:v>
                </c:pt>
                <c:pt idx="41">
                  <c:v>4.1399999999999997</c:v>
                </c:pt>
                <c:pt idx="42">
                  <c:v>4.1399999999999997</c:v>
                </c:pt>
                <c:pt idx="43">
                  <c:v>4.1399999999999997</c:v>
                </c:pt>
                <c:pt idx="44">
                  <c:v>4.1399999999999997</c:v>
                </c:pt>
                <c:pt idx="45">
                  <c:v>4.1399999999999997</c:v>
                </c:pt>
                <c:pt idx="46">
                  <c:v>4.1399999999999997</c:v>
                </c:pt>
                <c:pt idx="47">
                  <c:v>4.1399999999999997</c:v>
                </c:pt>
                <c:pt idx="48">
                  <c:v>4.1399999999999997</c:v>
                </c:pt>
                <c:pt idx="49">
                  <c:v>4.1399999999999997</c:v>
                </c:pt>
                <c:pt idx="50">
                  <c:v>4.1399999999999997</c:v>
                </c:pt>
                <c:pt idx="51">
                  <c:v>4.1399999999999997</c:v>
                </c:pt>
                <c:pt idx="52">
                  <c:v>4.1399999999999997</c:v>
                </c:pt>
                <c:pt idx="53">
                  <c:v>4.1399999999999997</c:v>
                </c:pt>
                <c:pt idx="54">
                  <c:v>4.1399999999999997</c:v>
                </c:pt>
                <c:pt idx="55">
                  <c:v>4.1399999999999997</c:v>
                </c:pt>
                <c:pt idx="56">
                  <c:v>4.1399999999999997</c:v>
                </c:pt>
                <c:pt idx="57">
                  <c:v>4.1399999999999997</c:v>
                </c:pt>
                <c:pt idx="58">
                  <c:v>4.1399999999999997</c:v>
                </c:pt>
                <c:pt idx="59">
                  <c:v>4.1399999999999997</c:v>
                </c:pt>
                <c:pt idx="60">
                  <c:v>4.1399999999999997</c:v>
                </c:pt>
                <c:pt idx="61">
                  <c:v>4.1399999999999997</c:v>
                </c:pt>
                <c:pt idx="62">
                  <c:v>4.1399999999999997</c:v>
                </c:pt>
                <c:pt idx="63">
                  <c:v>4.1399999999999997</c:v>
                </c:pt>
                <c:pt idx="64">
                  <c:v>4.1399999999999997</c:v>
                </c:pt>
                <c:pt idx="65">
                  <c:v>4.1399999999999997</c:v>
                </c:pt>
                <c:pt idx="66">
                  <c:v>4.1399999999999997</c:v>
                </c:pt>
                <c:pt idx="67">
                  <c:v>4.1399999999999997</c:v>
                </c:pt>
                <c:pt idx="68">
                  <c:v>4.1399999999999997</c:v>
                </c:pt>
                <c:pt idx="69">
                  <c:v>4.1399999999999997</c:v>
                </c:pt>
                <c:pt idx="70">
                  <c:v>4.1399999999999997</c:v>
                </c:pt>
                <c:pt idx="71">
                  <c:v>4.1399999999999997</c:v>
                </c:pt>
                <c:pt idx="72">
                  <c:v>4.1399999999999997</c:v>
                </c:pt>
                <c:pt idx="73">
                  <c:v>4.1399999999999997</c:v>
                </c:pt>
                <c:pt idx="74">
                  <c:v>4.1399999999999997</c:v>
                </c:pt>
                <c:pt idx="75">
                  <c:v>4.1399999999999997</c:v>
                </c:pt>
                <c:pt idx="76">
                  <c:v>4.1399999999999997</c:v>
                </c:pt>
                <c:pt idx="77">
                  <c:v>4.1399999999999997</c:v>
                </c:pt>
                <c:pt idx="78">
                  <c:v>4.1399999999999997</c:v>
                </c:pt>
                <c:pt idx="79">
                  <c:v>4.1399999999999997</c:v>
                </c:pt>
                <c:pt idx="80">
                  <c:v>4.1399999999999997</c:v>
                </c:pt>
                <c:pt idx="81">
                  <c:v>4.1399999999999997</c:v>
                </c:pt>
                <c:pt idx="82">
                  <c:v>4.1399999999999997</c:v>
                </c:pt>
                <c:pt idx="83">
                  <c:v>4.1399999999999997</c:v>
                </c:pt>
                <c:pt idx="84">
                  <c:v>4.1399999999999997</c:v>
                </c:pt>
                <c:pt idx="85">
                  <c:v>4.1399999999999997</c:v>
                </c:pt>
                <c:pt idx="86">
                  <c:v>4.1399999999999997</c:v>
                </c:pt>
                <c:pt idx="87">
                  <c:v>4.1399999999999997</c:v>
                </c:pt>
                <c:pt idx="88">
                  <c:v>4.1399999999999997</c:v>
                </c:pt>
                <c:pt idx="89">
                  <c:v>4.1399999999999997</c:v>
                </c:pt>
                <c:pt idx="90">
                  <c:v>4.1399999999999997</c:v>
                </c:pt>
                <c:pt idx="91">
                  <c:v>4.1399999999999997</c:v>
                </c:pt>
                <c:pt idx="92">
                  <c:v>4.1399999999999997</c:v>
                </c:pt>
                <c:pt idx="93">
                  <c:v>4.1399999999999997</c:v>
                </c:pt>
                <c:pt idx="94">
                  <c:v>4.1399999999999997</c:v>
                </c:pt>
                <c:pt idx="95">
                  <c:v>4.1399999999999997</c:v>
                </c:pt>
                <c:pt idx="96">
                  <c:v>4.1399999999999997</c:v>
                </c:pt>
                <c:pt idx="97">
                  <c:v>4.1399999999999997</c:v>
                </c:pt>
                <c:pt idx="98">
                  <c:v>4.1399999999999997</c:v>
                </c:pt>
                <c:pt idx="99">
                  <c:v>4.1399999999999997</c:v>
                </c:pt>
                <c:pt idx="100">
                  <c:v>4.1399999999999997</c:v>
                </c:pt>
                <c:pt idx="101">
                  <c:v>4.1399999999999997</c:v>
                </c:pt>
                <c:pt idx="102">
                  <c:v>4.1399999999999997</c:v>
                </c:pt>
                <c:pt idx="103">
                  <c:v>4.1399999999999997</c:v>
                </c:pt>
                <c:pt idx="104">
                  <c:v>4.1399999999999997</c:v>
                </c:pt>
                <c:pt idx="105">
                  <c:v>4.1399999999999997</c:v>
                </c:pt>
                <c:pt idx="106">
                  <c:v>4.1399999999999997</c:v>
                </c:pt>
                <c:pt idx="107">
                  <c:v>4.1399999999999997</c:v>
                </c:pt>
                <c:pt idx="108">
                  <c:v>4.1399999999999997</c:v>
                </c:pt>
                <c:pt idx="109">
                  <c:v>4.1399999999999997</c:v>
                </c:pt>
                <c:pt idx="110">
                  <c:v>4.1399999999999997</c:v>
                </c:pt>
                <c:pt idx="111">
                  <c:v>4.1399999999999997</c:v>
                </c:pt>
                <c:pt idx="112">
                  <c:v>4.1399999999999997</c:v>
                </c:pt>
                <c:pt idx="113">
                  <c:v>4.1399999999999997</c:v>
                </c:pt>
                <c:pt idx="114">
                  <c:v>4.1399999999999997</c:v>
                </c:pt>
                <c:pt idx="115">
                  <c:v>4.1399999999999997</c:v>
                </c:pt>
                <c:pt idx="116">
                  <c:v>4.1399999999999997</c:v>
                </c:pt>
                <c:pt idx="117">
                  <c:v>4.1399999999999997</c:v>
                </c:pt>
                <c:pt idx="118">
                  <c:v>4.1399999999999997</c:v>
                </c:pt>
                <c:pt idx="119">
                  <c:v>4.1399999999999997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744"/>
        <c:axId val="107633664"/>
      </c:lineChart>
      <c:catAx>
        <c:axId val="10763174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633664"/>
        <c:crosses val="autoZero"/>
        <c:auto val="1"/>
        <c:lblAlgn val="ctr"/>
        <c:lblOffset val="100"/>
        <c:noMultiLvlLbl val="0"/>
      </c:catAx>
      <c:valAx>
        <c:axId val="10763366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631744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520875785095565"/>
          <c:y val="2.5605815074236291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Читательская грамотность </a:t>
            </a:r>
            <a:r>
              <a:rPr lang="ru-RU" baseline="0"/>
              <a:t>4 кл.  </a:t>
            </a:r>
            <a:endParaRPr lang="ru-RU"/>
          </a:p>
        </c:rich>
      </c:tx>
      <c:layout>
        <c:manualLayout>
          <c:xMode val="edge"/>
          <c:yMode val="edge"/>
          <c:x val="4.2759532866209961E-2"/>
          <c:y val="6.370917273200564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6145452976470005E-2"/>
          <c:y val="7.426004782142942E-2"/>
          <c:w val="0.97358260323328449"/>
          <c:h val="0.55986061191541714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FDAF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ИТОГИ-4-9-11'!$M$7:$M$126</c:f>
              <c:numCache>
                <c:formatCode>0.00</c:formatCode>
                <c:ptCount val="1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ИТОГИ-4-9-11'!$N$7:$N$126</c:f>
              <c:numCache>
                <c:formatCode>0.00</c:formatCode>
                <c:ptCount val="1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0528"/>
        <c:axId val="107693184"/>
      </c:lineChart>
      <c:catAx>
        <c:axId val="10767052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693184"/>
        <c:crosses val="autoZero"/>
        <c:auto val="1"/>
        <c:lblAlgn val="ctr"/>
        <c:lblOffset val="100"/>
        <c:noMultiLvlLbl val="0"/>
      </c:catAx>
      <c:valAx>
        <c:axId val="107693184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670528"/>
        <c:crosses val="autoZero"/>
        <c:crossBetween val="between"/>
        <c:majorUnit val="10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223541702820252"/>
          <c:y val="9.6051711902802248E-3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Групповой проект </a:t>
            </a:r>
            <a:r>
              <a:rPr lang="ru-RU" baseline="0"/>
              <a:t>4 кл</a:t>
            </a:r>
            <a:endParaRPr lang="ru-RU"/>
          </a:p>
        </c:rich>
      </c:tx>
      <c:layout>
        <c:manualLayout>
          <c:xMode val="edge"/>
          <c:yMode val="edge"/>
          <c:x val="4.4889145228533531E-2"/>
          <c:y val="1.13525478991838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893294715677798E-2"/>
          <c:y val="9.068978465422714E-2"/>
          <c:w val="0.97485859211418824"/>
          <c:h val="0.52955802660315543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ИТОГИ-4-9-11'!$P$7:$P$126</c:f>
              <c:numCache>
                <c:formatCode>0.00</c:formatCode>
                <c:ptCount val="1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ИТОГИ-4-9-11'!$Q$7:$Q$126</c:f>
              <c:numCache>
                <c:formatCode>0.00</c:formatCode>
                <c:ptCount val="1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0160"/>
        <c:axId val="107822080"/>
      </c:lineChart>
      <c:catAx>
        <c:axId val="10782016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822080"/>
        <c:crosses val="autoZero"/>
        <c:auto val="1"/>
        <c:lblAlgn val="ctr"/>
        <c:lblOffset val="100"/>
        <c:noMultiLvlLbl val="0"/>
      </c:catAx>
      <c:valAx>
        <c:axId val="107822080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820160"/>
        <c:crosses val="autoZero"/>
        <c:crossBetween val="between"/>
        <c:majorUnit val="10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9217632451333817"/>
          <c:y val="7.8858657667150254E-3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Математика 9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3.7808179637922622E-2"/>
          <c:y val="1.20779214524789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671894786736569E-2"/>
          <c:y val="7.3364476828456177E-2"/>
          <c:w val="0.97765222743383506"/>
          <c:h val="0.588253230057037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ИТОГИ-4-9-11'!$Z$7:$Z$126</c:f>
              <c:numCache>
                <c:formatCode>0.00</c:formatCode>
                <c:ptCount val="120"/>
                <c:pt idx="0">
                  <c:v>3.7663401154621496</c:v>
                </c:pt>
                <c:pt idx="1">
                  <c:v>3.7906039236341194</c:v>
                </c:pt>
                <c:pt idx="3">
                  <c:v>3.7247706422018347</c:v>
                </c:pt>
                <c:pt idx="4">
                  <c:v>3.7349397590361444</c:v>
                </c:pt>
                <c:pt idx="5">
                  <c:v>4.1242603550295858</c:v>
                </c:pt>
                <c:pt idx="6">
                  <c:v>3.925925925925926</c:v>
                </c:pt>
                <c:pt idx="7">
                  <c:v>3.5643564356435644</c:v>
                </c:pt>
                <c:pt idx="8">
                  <c:v>3.7758620689655173</c:v>
                </c:pt>
                <c:pt idx="9">
                  <c:v>3.8431372549019609</c:v>
                </c:pt>
                <c:pt idx="10">
                  <c:v>3.6315789473684212</c:v>
                </c:pt>
                <c:pt idx="11">
                  <c:v>3.7688825924527269</c:v>
                </c:pt>
                <c:pt idx="12">
                  <c:v>3.9375</c:v>
                </c:pt>
                <c:pt idx="13">
                  <c:v>4.0428571428571427</c:v>
                </c:pt>
                <c:pt idx="14">
                  <c:v>3.9358974358974357</c:v>
                </c:pt>
                <c:pt idx="15">
                  <c:v>3.8963414634146343</c:v>
                </c:pt>
                <c:pt idx="16">
                  <c:v>3.7876106194690267</c:v>
                </c:pt>
                <c:pt idx="17">
                  <c:v>3.6710526315789473</c:v>
                </c:pt>
                <c:pt idx="18">
                  <c:v>3.8363636363636364</c:v>
                </c:pt>
                <c:pt idx="19">
                  <c:v>3.7608695652173911</c:v>
                </c:pt>
                <c:pt idx="20">
                  <c:v>3.6736842105263157</c:v>
                </c:pt>
                <c:pt idx="21">
                  <c:v>3.4242424242424243</c:v>
                </c:pt>
                <c:pt idx="22">
                  <c:v>3.5570469798657718</c:v>
                </c:pt>
                <c:pt idx="23">
                  <c:v>3.703125</c:v>
                </c:pt>
                <c:pt idx="24">
                  <c:v>3.6523742526018803</c:v>
                </c:pt>
                <c:pt idx="25">
                  <c:v>3.9421487603305785</c:v>
                </c:pt>
                <c:pt idx="26">
                  <c:v>3.8495575221238938</c:v>
                </c:pt>
                <c:pt idx="27">
                  <c:v>3.746031746031746</c:v>
                </c:pt>
                <c:pt idx="28">
                  <c:v>3.7721518987341773</c:v>
                </c:pt>
                <c:pt idx="29">
                  <c:v>3.7474747474747474</c:v>
                </c:pt>
                <c:pt idx="30">
                  <c:v>3.5744680851063828</c:v>
                </c:pt>
                <c:pt idx="31">
                  <c:v>3.6106870229007635</c:v>
                </c:pt>
                <c:pt idx="32">
                  <c:v>3.5974025974025974</c:v>
                </c:pt>
                <c:pt idx="33">
                  <c:v>3.3333333333333335</c:v>
                </c:pt>
                <c:pt idx="34">
                  <c:v>3.5625</c:v>
                </c:pt>
                <c:pt idx="35">
                  <c:v>3.59375</c:v>
                </c:pt>
                <c:pt idx="36">
                  <c:v>3.5384615384615383</c:v>
                </c:pt>
                <c:pt idx="37">
                  <c:v>3.64</c:v>
                </c:pt>
                <c:pt idx="38">
                  <c:v>3.5970149253731343</c:v>
                </c:pt>
                <c:pt idx="39">
                  <c:v>3.7017543859649122</c:v>
                </c:pt>
                <c:pt idx="40">
                  <c:v>3.7280701754385963</c:v>
                </c:pt>
                <c:pt idx="41">
                  <c:v>3.5555555555555554</c:v>
                </c:pt>
                <c:pt idx="42">
                  <c:v>3.7694941609917882</c:v>
                </c:pt>
                <c:pt idx="43">
                  <c:v>4.0758293838862558</c:v>
                </c:pt>
                <c:pt idx="44">
                  <c:v>4.1063829787234045</c:v>
                </c:pt>
                <c:pt idx="45">
                  <c:v>4.1215469613259668</c:v>
                </c:pt>
                <c:pt idx="46">
                  <c:v>3.7649402390438249</c:v>
                </c:pt>
                <c:pt idx="47">
                  <c:v>3.9612403100775193</c:v>
                </c:pt>
                <c:pt idx="48">
                  <c:v>3.7916666666666665</c:v>
                </c:pt>
                <c:pt idx="49">
                  <c:v>3.96875</c:v>
                </c:pt>
                <c:pt idx="50">
                  <c:v>3.73</c:v>
                </c:pt>
                <c:pt idx="51">
                  <c:v>3.6595744680851063</c:v>
                </c:pt>
                <c:pt idx="52">
                  <c:v>3.5357142857142856</c:v>
                </c:pt>
                <c:pt idx="53">
                  <c:v>3.574074074074074</c:v>
                </c:pt>
                <c:pt idx="54">
                  <c:v>3.6382978723404253</c:v>
                </c:pt>
                <c:pt idx="55">
                  <c:v>3.8452380952380953</c:v>
                </c:pt>
                <c:pt idx="56">
                  <c:v>3.6923076923076925</c:v>
                </c:pt>
                <c:pt idx="57">
                  <c:v>3.9491525423728815</c:v>
                </c:pt>
                <c:pt idx="58">
                  <c:v>3.6526315789473682</c:v>
                </c:pt>
                <c:pt idx="59">
                  <c:v>3.375</c:v>
                </c:pt>
                <c:pt idx="60">
                  <c:v>3.83</c:v>
                </c:pt>
                <c:pt idx="61">
                  <c:v>3.4528301886792452</c:v>
                </c:pt>
                <c:pt idx="62">
                  <c:v>3.664705882352941</c:v>
                </c:pt>
                <c:pt idx="63">
                  <c:v>3.7593157608905696</c:v>
                </c:pt>
                <c:pt idx="64">
                  <c:v>4</c:v>
                </c:pt>
                <c:pt idx="65">
                  <c:v>4.115384615384615</c:v>
                </c:pt>
                <c:pt idx="66">
                  <c:v>3.7295597484276728</c:v>
                </c:pt>
                <c:pt idx="67">
                  <c:v>3.7021276595744679</c:v>
                </c:pt>
                <c:pt idx="68">
                  <c:v>3.704081632653061</c:v>
                </c:pt>
                <c:pt idx="69">
                  <c:v>3.5</c:v>
                </c:pt>
                <c:pt idx="70">
                  <c:v>3.875</c:v>
                </c:pt>
                <c:pt idx="71">
                  <c:v>3.638095238095238</c:v>
                </c:pt>
                <c:pt idx="72">
                  <c:v>3.523076923076923</c:v>
                </c:pt>
                <c:pt idx="73">
                  <c:v>3.7203791469194312</c:v>
                </c:pt>
                <c:pt idx="74">
                  <c:v>3.6258503401360542</c:v>
                </c:pt>
                <c:pt idx="75">
                  <c:v>3.7692307692307692</c:v>
                </c:pt>
                <c:pt idx="76">
                  <c:v>3.8761061946902653</c:v>
                </c:pt>
                <c:pt idx="77">
                  <c:v>3.8515283842794759</c:v>
                </c:pt>
                <c:pt idx="78">
                  <c:v>3.7797859631217614</c:v>
                </c:pt>
                <c:pt idx="79">
                  <c:v>3.7256637168141591</c:v>
                </c:pt>
                <c:pt idx="80">
                  <c:v>3.5714285714285716</c:v>
                </c:pt>
                <c:pt idx="81">
                  <c:v>3.6893203883495147</c:v>
                </c:pt>
                <c:pt idx="82">
                  <c:v>3.911290322580645</c:v>
                </c:pt>
                <c:pt idx="83">
                  <c:v>3.9296875</c:v>
                </c:pt>
                <c:pt idx="84">
                  <c:v>3.8255813953488373</c:v>
                </c:pt>
                <c:pt idx="85">
                  <c:v>3.8636363636363638</c:v>
                </c:pt>
                <c:pt idx="86">
                  <c:v>3.593220338983051</c:v>
                </c:pt>
                <c:pt idx="87">
                  <c:v>3.5604395604395602</c:v>
                </c:pt>
                <c:pt idx="88">
                  <c:v>3.6458333333333335</c:v>
                </c:pt>
                <c:pt idx="89">
                  <c:v>3.8205128205128207</c:v>
                </c:pt>
                <c:pt idx="90">
                  <c:v>3.8163265306122449</c:v>
                </c:pt>
                <c:pt idx="91">
                  <c:v>3.6772486772486772</c:v>
                </c:pt>
                <c:pt idx="92">
                  <c:v>3.7788461538461537</c:v>
                </c:pt>
                <c:pt idx="93">
                  <c:v>3.3783783783783785</c:v>
                </c:pt>
                <c:pt idx="94">
                  <c:v>3.6575342465753424</c:v>
                </c:pt>
                <c:pt idx="95">
                  <c:v>3.5</c:v>
                </c:pt>
                <c:pt idx="96">
                  <c:v>3.4554455445544554</c:v>
                </c:pt>
                <c:pt idx="97">
                  <c:v>3.6063829787234041</c:v>
                </c:pt>
                <c:pt idx="98">
                  <c:v>3.8515283842794759</c:v>
                </c:pt>
                <c:pt idx="99">
                  <c:v>3.9584905660377356</c:v>
                </c:pt>
                <c:pt idx="100">
                  <c:v>4.0126582278481013</c:v>
                </c:pt>
                <c:pt idx="101">
                  <c:v>3.8535031847133756</c:v>
                </c:pt>
                <c:pt idx="102">
                  <c:v>4.0588235294117645</c:v>
                </c:pt>
                <c:pt idx="103">
                  <c:v>3.8953974895397487</c:v>
                </c:pt>
                <c:pt idx="104">
                  <c:v>4.0534351145038165</c:v>
                </c:pt>
                <c:pt idx="105">
                  <c:v>4.108910891089109</c:v>
                </c:pt>
                <c:pt idx="106">
                  <c:v>4.0344827586206895</c:v>
                </c:pt>
                <c:pt idx="107">
                  <c:v>3.641025641025641</c:v>
                </c:pt>
                <c:pt idx="108">
                  <c:v>3.927710843373494</c:v>
                </c:pt>
                <c:pt idx="109">
                  <c:v>3.6333333333333333</c:v>
                </c:pt>
                <c:pt idx="110">
                  <c:v>3.914731175998543</c:v>
                </c:pt>
                <c:pt idx="111">
                  <c:v>4.240384615384615</c:v>
                </c:pt>
                <c:pt idx="112">
                  <c:v>3.8846153846153846</c:v>
                </c:pt>
                <c:pt idx="113">
                  <c:v>4.0235294117647058</c:v>
                </c:pt>
                <c:pt idx="114">
                  <c:v>3.7746478873239435</c:v>
                </c:pt>
                <c:pt idx="115">
                  <c:v>4.2345679012345681</c:v>
                </c:pt>
                <c:pt idx="116">
                  <c:v>3.7159090909090908</c:v>
                </c:pt>
                <c:pt idx="117">
                  <c:v>3.7560975609756095</c:v>
                </c:pt>
                <c:pt idx="118">
                  <c:v>3.7251308900523559</c:v>
                </c:pt>
                <c:pt idx="119">
                  <c:v>3.8776978417266186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ИТОГИ-4-9-11'!$AA$7:$AA$126</c:f>
              <c:numCache>
                <c:formatCode>0.00</c:formatCode>
                <c:ptCount val="120"/>
                <c:pt idx="0">
                  <c:v>3.79</c:v>
                </c:pt>
                <c:pt idx="1">
                  <c:v>3.79</c:v>
                </c:pt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3.79</c:v>
                </c:pt>
                <c:pt idx="6">
                  <c:v>3.79</c:v>
                </c:pt>
                <c:pt idx="7">
                  <c:v>3.79</c:v>
                </c:pt>
                <c:pt idx="8">
                  <c:v>3.79</c:v>
                </c:pt>
                <c:pt idx="9">
                  <c:v>3.79</c:v>
                </c:pt>
                <c:pt idx="10">
                  <c:v>3.79</c:v>
                </c:pt>
                <c:pt idx="11">
                  <c:v>3.79</c:v>
                </c:pt>
                <c:pt idx="12">
                  <c:v>3.79</c:v>
                </c:pt>
                <c:pt idx="13">
                  <c:v>3.79</c:v>
                </c:pt>
                <c:pt idx="14">
                  <c:v>3.79</c:v>
                </c:pt>
                <c:pt idx="15">
                  <c:v>3.79</c:v>
                </c:pt>
                <c:pt idx="16">
                  <c:v>3.79</c:v>
                </c:pt>
                <c:pt idx="17">
                  <c:v>3.79</c:v>
                </c:pt>
                <c:pt idx="18">
                  <c:v>3.79</c:v>
                </c:pt>
                <c:pt idx="19">
                  <c:v>3.79</c:v>
                </c:pt>
                <c:pt idx="20">
                  <c:v>3.79</c:v>
                </c:pt>
                <c:pt idx="21">
                  <c:v>3.79</c:v>
                </c:pt>
                <c:pt idx="22">
                  <c:v>3.79</c:v>
                </c:pt>
                <c:pt idx="23">
                  <c:v>3.79</c:v>
                </c:pt>
                <c:pt idx="24">
                  <c:v>3.79</c:v>
                </c:pt>
                <c:pt idx="25">
                  <c:v>3.79</c:v>
                </c:pt>
                <c:pt idx="26">
                  <c:v>3.79</c:v>
                </c:pt>
                <c:pt idx="27">
                  <c:v>3.79</c:v>
                </c:pt>
                <c:pt idx="28">
                  <c:v>3.79</c:v>
                </c:pt>
                <c:pt idx="29">
                  <c:v>3.79</c:v>
                </c:pt>
                <c:pt idx="30">
                  <c:v>3.79</c:v>
                </c:pt>
                <c:pt idx="31">
                  <c:v>3.79</c:v>
                </c:pt>
                <c:pt idx="32">
                  <c:v>3.79</c:v>
                </c:pt>
                <c:pt idx="33">
                  <c:v>3.79</c:v>
                </c:pt>
                <c:pt idx="34">
                  <c:v>3.79</c:v>
                </c:pt>
                <c:pt idx="35">
                  <c:v>3.79</c:v>
                </c:pt>
                <c:pt idx="36">
                  <c:v>3.79</c:v>
                </c:pt>
                <c:pt idx="37">
                  <c:v>3.79</c:v>
                </c:pt>
                <c:pt idx="38">
                  <c:v>3.79</c:v>
                </c:pt>
                <c:pt idx="39">
                  <c:v>3.79</c:v>
                </c:pt>
                <c:pt idx="40">
                  <c:v>3.79</c:v>
                </c:pt>
                <c:pt idx="41">
                  <c:v>3.79</c:v>
                </c:pt>
                <c:pt idx="42">
                  <c:v>3.79</c:v>
                </c:pt>
                <c:pt idx="43">
                  <c:v>3.79</c:v>
                </c:pt>
                <c:pt idx="44">
                  <c:v>3.79</c:v>
                </c:pt>
                <c:pt idx="45">
                  <c:v>3.79</c:v>
                </c:pt>
                <c:pt idx="46">
                  <c:v>3.79</c:v>
                </c:pt>
                <c:pt idx="47">
                  <c:v>3.79</c:v>
                </c:pt>
                <c:pt idx="48">
                  <c:v>3.79</c:v>
                </c:pt>
                <c:pt idx="49">
                  <c:v>3.79</c:v>
                </c:pt>
                <c:pt idx="50">
                  <c:v>3.79</c:v>
                </c:pt>
                <c:pt idx="51">
                  <c:v>3.79</c:v>
                </c:pt>
                <c:pt idx="52">
                  <c:v>3.79</c:v>
                </c:pt>
                <c:pt idx="53">
                  <c:v>3.79</c:v>
                </c:pt>
                <c:pt idx="54">
                  <c:v>3.79</c:v>
                </c:pt>
                <c:pt idx="55">
                  <c:v>3.79</c:v>
                </c:pt>
                <c:pt idx="56">
                  <c:v>3.79</c:v>
                </c:pt>
                <c:pt idx="57">
                  <c:v>3.79</c:v>
                </c:pt>
                <c:pt idx="58">
                  <c:v>3.79</c:v>
                </c:pt>
                <c:pt idx="59">
                  <c:v>3.79</c:v>
                </c:pt>
                <c:pt idx="60">
                  <c:v>3.79</c:v>
                </c:pt>
                <c:pt idx="61">
                  <c:v>3.79</c:v>
                </c:pt>
                <c:pt idx="62">
                  <c:v>3.79</c:v>
                </c:pt>
                <c:pt idx="63">
                  <c:v>3.79</c:v>
                </c:pt>
                <c:pt idx="64">
                  <c:v>3.79</c:v>
                </c:pt>
                <c:pt idx="65">
                  <c:v>3.79</c:v>
                </c:pt>
                <c:pt idx="66">
                  <c:v>3.79</c:v>
                </c:pt>
                <c:pt idx="67">
                  <c:v>3.79</c:v>
                </c:pt>
                <c:pt idx="68">
                  <c:v>3.79</c:v>
                </c:pt>
                <c:pt idx="69">
                  <c:v>3.79</c:v>
                </c:pt>
                <c:pt idx="70">
                  <c:v>3.79</c:v>
                </c:pt>
                <c:pt idx="71">
                  <c:v>3.79</c:v>
                </c:pt>
                <c:pt idx="72">
                  <c:v>3.79</c:v>
                </c:pt>
                <c:pt idx="73">
                  <c:v>3.79</c:v>
                </c:pt>
                <c:pt idx="74">
                  <c:v>3.79</c:v>
                </c:pt>
                <c:pt idx="75">
                  <c:v>3.79</c:v>
                </c:pt>
                <c:pt idx="76">
                  <c:v>3.79</c:v>
                </c:pt>
                <c:pt idx="77">
                  <c:v>3.79</c:v>
                </c:pt>
                <c:pt idx="78">
                  <c:v>3.79</c:v>
                </c:pt>
                <c:pt idx="79">
                  <c:v>3.79</c:v>
                </c:pt>
                <c:pt idx="80">
                  <c:v>3.79</c:v>
                </c:pt>
                <c:pt idx="81">
                  <c:v>3.79</c:v>
                </c:pt>
                <c:pt idx="82">
                  <c:v>3.79</c:v>
                </c:pt>
                <c:pt idx="83">
                  <c:v>3.79</c:v>
                </c:pt>
                <c:pt idx="84">
                  <c:v>3.79</c:v>
                </c:pt>
                <c:pt idx="85">
                  <c:v>3.79</c:v>
                </c:pt>
                <c:pt idx="86">
                  <c:v>3.79</c:v>
                </c:pt>
                <c:pt idx="87">
                  <c:v>3.79</c:v>
                </c:pt>
                <c:pt idx="88">
                  <c:v>3.79</c:v>
                </c:pt>
                <c:pt idx="89">
                  <c:v>3.79</c:v>
                </c:pt>
                <c:pt idx="90">
                  <c:v>3.79</c:v>
                </c:pt>
                <c:pt idx="91">
                  <c:v>3.79</c:v>
                </c:pt>
                <c:pt idx="92">
                  <c:v>3.79</c:v>
                </c:pt>
                <c:pt idx="93">
                  <c:v>3.79</c:v>
                </c:pt>
                <c:pt idx="94">
                  <c:v>3.79</c:v>
                </c:pt>
                <c:pt idx="95">
                  <c:v>3.79</c:v>
                </c:pt>
                <c:pt idx="96">
                  <c:v>3.79</c:v>
                </c:pt>
                <c:pt idx="97">
                  <c:v>3.79</c:v>
                </c:pt>
                <c:pt idx="98">
                  <c:v>3.79</c:v>
                </c:pt>
                <c:pt idx="99">
                  <c:v>3.79</c:v>
                </c:pt>
                <c:pt idx="100">
                  <c:v>3.79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  <c:pt idx="116">
                  <c:v>3.79</c:v>
                </c:pt>
                <c:pt idx="117">
                  <c:v>3.79</c:v>
                </c:pt>
                <c:pt idx="118">
                  <c:v>3.79</c:v>
                </c:pt>
                <c:pt idx="119">
                  <c:v>3.79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21184"/>
        <c:axId val="66223104"/>
      </c:lineChart>
      <c:catAx>
        <c:axId val="6622118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223104"/>
        <c:crosses val="autoZero"/>
        <c:auto val="1"/>
        <c:lblAlgn val="ctr"/>
        <c:lblOffset val="100"/>
        <c:noMultiLvlLbl val="0"/>
      </c:catAx>
      <c:valAx>
        <c:axId val="6622310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221184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949237005751652"/>
          <c:y val="2.0977919044523119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Русский язык 9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3.1339150571949762E-2"/>
          <c:y val="1.941722211644169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64106418876864E-2"/>
          <c:y val="8.6030223818764004E-2"/>
          <c:w val="0.97904941785032162"/>
          <c:h val="0.55899988247737709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ИТОГИ-4-9-11'!$AC$7:$AC$126</c:f>
              <c:numCache>
                <c:formatCode>0.00</c:formatCode>
                <c:ptCount val="120"/>
                <c:pt idx="0">
                  <c:v>3.5013979189093392</c:v>
                </c:pt>
                <c:pt idx="1">
                  <c:v>3.531610460033654</c:v>
                </c:pt>
                <c:pt idx="3">
                  <c:v>3.5137614678899083</c:v>
                </c:pt>
                <c:pt idx="4">
                  <c:v>3.475609756097561</c:v>
                </c:pt>
                <c:pt idx="5">
                  <c:v>3.8165680473372783</c:v>
                </c:pt>
                <c:pt idx="6">
                  <c:v>3.8271604938271606</c:v>
                </c:pt>
                <c:pt idx="7">
                  <c:v>3.4059405940594059</c:v>
                </c:pt>
                <c:pt idx="8">
                  <c:v>3.4051724137931036</c:v>
                </c:pt>
                <c:pt idx="9">
                  <c:v>3.4466019417475726</c:v>
                </c:pt>
                <c:pt idx="10">
                  <c:v>3.3620689655172415</c:v>
                </c:pt>
                <c:pt idx="11">
                  <c:v>3.4914954446038409</c:v>
                </c:pt>
                <c:pt idx="12">
                  <c:v>3.6543209876543208</c:v>
                </c:pt>
                <c:pt idx="13">
                  <c:v>3.7285714285714286</c:v>
                </c:pt>
                <c:pt idx="14">
                  <c:v>3.7820512820512819</c:v>
                </c:pt>
                <c:pt idx="15">
                  <c:v>3.6585365853658538</c:v>
                </c:pt>
                <c:pt idx="16">
                  <c:v>3.7053571428571428</c:v>
                </c:pt>
                <c:pt idx="17">
                  <c:v>3.4</c:v>
                </c:pt>
                <c:pt idx="18">
                  <c:v>3.4454545454545453</c:v>
                </c:pt>
                <c:pt idx="19">
                  <c:v>3.5</c:v>
                </c:pt>
                <c:pt idx="20">
                  <c:v>3.2105263157894739</c:v>
                </c:pt>
                <c:pt idx="21">
                  <c:v>2.9393939393939394</c:v>
                </c:pt>
                <c:pt idx="22">
                  <c:v>3.3581081081081079</c:v>
                </c:pt>
                <c:pt idx="23">
                  <c:v>3.515625</c:v>
                </c:pt>
                <c:pt idx="24">
                  <c:v>3.3581387918352483</c:v>
                </c:pt>
                <c:pt idx="25">
                  <c:v>3.6198347107438016</c:v>
                </c:pt>
                <c:pt idx="26">
                  <c:v>3.6696428571428572</c:v>
                </c:pt>
                <c:pt idx="27">
                  <c:v>3.5158730158730158</c:v>
                </c:pt>
                <c:pt idx="28">
                  <c:v>3.4303797468354431</c:v>
                </c:pt>
                <c:pt idx="29">
                  <c:v>3.3737373737373737</c:v>
                </c:pt>
                <c:pt idx="30">
                  <c:v>3.2765957446808511</c:v>
                </c:pt>
                <c:pt idx="31">
                  <c:v>3.1590909090909092</c:v>
                </c:pt>
                <c:pt idx="32">
                  <c:v>3.2857142857142856</c:v>
                </c:pt>
                <c:pt idx="33">
                  <c:v>3.193548387096774</c:v>
                </c:pt>
                <c:pt idx="34">
                  <c:v>3.2727272727272729</c:v>
                </c:pt>
                <c:pt idx="35">
                  <c:v>3.3312499999999998</c:v>
                </c:pt>
                <c:pt idx="36">
                  <c:v>3.3924050632911391</c:v>
                </c:pt>
                <c:pt idx="37">
                  <c:v>3.3066666666666666</c:v>
                </c:pt>
                <c:pt idx="38">
                  <c:v>3.2985074626865671</c:v>
                </c:pt>
                <c:pt idx="39">
                  <c:v>3.3333333333333335</c:v>
                </c:pt>
                <c:pt idx="40">
                  <c:v>3.4210526315789473</c:v>
                </c:pt>
                <c:pt idx="41">
                  <c:v>3.2080000000000002</c:v>
                </c:pt>
                <c:pt idx="42">
                  <c:v>3.453563083216983</c:v>
                </c:pt>
                <c:pt idx="43">
                  <c:v>3.6777251184834121</c:v>
                </c:pt>
                <c:pt idx="44">
                  <c:v>3.8085106382978724</c:v>
                </c:pt>
                <c:pt idx="45">
                  <c:v>3.7458563535911602</c:v>
                </c:pt>
                <c:pt idx="46">
                  <c:v>3.5737051792828685</c:v>
                </c:pt>
                <c:pt idx="47">
                  <c:v>3.6899224806201549</c:v>
                </c:pt>
                <c:pt idx="48">
                  <c:v>3.4742268041237114</c:v>
                </c:pt>
                <c:pt idx="49">
                  <c:v>3.6333333333333333</c:v>
                </c:pt>
                <c:pt idx="50">
                  <c:v>3.62</c:v>
                </c:pt>
                <c:pt idx="51">
                  <c:v>3.2978723404255321</c:v>
                </c:pt>
                <c:pt idx="52">
                  <c:v>3.3214285714285716</c:v>
                </c:pt>
                <c:pt idx="53">
                  <c:v>3.3518518518518516</c:v>
                </c:pt>
                <c:pt idx="54">
                  <c:v>2.978723404255319</c:v>
                </c:pt>
                <c:pt idx="55">
                  <c:v>3.4880952380952381</c:v>
                </c:pt>
                <c:pt idx="56">
                  <c:v>3.3846153846153846</c:v>
                </c:pt>
                <c:pt idx="57">
                  <c:v>3.4576271186440679</c:v>
                </c:pt>
                <c:pt idx="58">
                  <c:v>3.1789473684210527</c:v>
                </c:pt>
                <c:pt idx="59">
                  <c:v>3.25</c:v>
                </c:pt>
                <c:pt idx="60">
                  <c:v>3.51</c:v>
                </c:pt>
                <c:pt idx="61">
                  <c:v>3.3773584905660377</c:v>
                </c:pt>
                <c:pt idx="62">
                  <c:v>3.2514619883040936</c:v>
                </c:pt>
                <c:pt idx="63">
                  <c:v>3.6485937926200203</c:v>
                </c:pt>
                <c:pt idx="64">
                  <c:v>3.8224299065420562</c:v>
                </c:pt>
                <c:pt idx="65">
                  <c:v>3.9743589743589745</c:v>
                </c:pt>
                <c:pt idx="66">
                  <c:v>3.6981132075471699</c:v>
                </c:pt>
                <c:pt idx="67">
                  <c:v>3.7234042553191489</c:v>
                </c:pt>
                <c:pt idx="68">
                  <c:v>3.6428571428571428</c:v>
                </c:pt>
                <c:pt idx="69">
                  <c:v>3.4591836734693877</c:v>
                </c:pt>
                <c:pt idx="70">
                  <c:v>3.75</c:v>
                </c:pt>
                <c:pt idx="71">
                  <c:v>3.4190476190476189</c:v>
                </c:pt>
                <c:pt idx="72">
                  <c:v>3.484375</c:v>
                </c:pt>
                <c:pt idx="73">
                  <c:v>3.6066350710900474</c:v>
                </c:pt>
                <c:pt idx="74">
                  <c:v>3.2312925170068025</c:v>
                </c:pt>
                <c:pt idx="75">
                  <c:v>4.1384615384615389</c:v>
                </c:pt>
                <c:pt idx="76">
                  <c:v>3.6017699115044248</c:v>
                </c:pt>
                <c:pt idx="77">
                  <c:v>3.5283842794759823</c:v>
                </c:pt>
                <c:pt idx="78">
                  <c:v>3.4859360614263868</c:v>
                </c:pt>
                <c:pt idx="79">
                  <c:v>3.4690265486725664</c:v>
                </c:pt>
                <c:pt idx="80">
                  <c:v>3.36231884057971</c:v>
                </c:pt>
                <c:pt idx="81">
                  <c:v>3.5533980582524274</c:v>
                </c:pt>
                <c:pt idx="82">
                  <c:v>3.56</c:v>
                </c:pt>
                <c:pt idx="83">
                  <c:v>3.65625</c:v>
                </c:pt>
                <c:pt idx="84">
                  <c:v>3.3930635838150289</c:v>
                </c:pt>
                <c:pt idx="85">
                  <c:v>3.5</c:v>
                </c:pt>
                <c:pt idx="86">
                  <c:v>3.6271186440677967</c:v>
                </c:pt>
                <c:pt idx="87">
                  <c:v>3.4725274725274726</c:v>
                </c:pt>
                <c:pt idx="88">
                  <c:v>3.4226804123711339</c:v>
                </c:pt>
                <c:pt idx="89">
                  <c:v>3.481012658227848</c:v>
                </c:pt>
                <c:pt idx="90">
                  <c:v>3.4591836734693877</c:v>
                </c:pt>
                <c:pt idx="91">
                  <c:v>3.3121693121693121</c:v>
                </c:pt>
                <c:pt idx="92">
                  <c:v>3.5728155339805827</c:v>
                </c:pt>
                <c:pt idx="93">
                  <c:v>3.2297297297297298</c:v>
                </c:pt>
                <c:pt idx="94">
                  <c:v>3.1369863013698631</c:v>
                </c:pt>
                <c:pt idx="95">
                  <c:v>3.1214285714285714</c:v>
                </c:pt>
                <c:pt idx="96">
                  <c:v>3.0495049504950495</c:v>
                </c:pt>
                <c:pt idx="97">
                  <c:v>3.5425531914893615</c:v>
                </c:pt>
                <c:pt idx="98">
                  <c:v>3.6200873362445414</c:v>
                </c:pt>
                <c:pt idx="99">
                  <c:v>3.611320754716981</c:v>
                </c:pt>
                <c:pt idx="100">
                  <c:v>3.7151898734177213</c:v>
                </c:pt>
                <c:pt idx="101">
                  <c:v>3.3821656050955413</c:v>
                </c:pt>
                <c:pt idx="102">
                  <c:v>3.6903765690376571</c:v>
                </c:pt>
                <c:pt idx="103">
                  <c:v>3.75</c:v>
                </c:pt>
                <c:pt idx="104">
                  <c:v>3.6259541984732824</c:v>
                </c:pt>
                <c:pt idx="105">
                  <c:v>3.7376237623762378</c:v>
                </c:pt>
                <c:pt idx="106">
                  <c:v>3.5517241379310347</c:v>
                </c:pt>
                <c:pt idx="107">
                  <c:v>3.1487179487179486</c:v>
                </c:pt>
                <c:pt idx="108">
                  <c:v>3.6506024096385543</c:v>
                </c:pt>
                <c:pt idx="109">
                  <c:v>3.3</c:v>
                </c:pt>
                <c:pt idx="110">
                  <c:v>3.7063864182219257</c:v>
                </c:pt>
                <c:pt idx="111">
                  <c:v>4.1442307692307692</c:v>
                </c:pt>
                <c:pt idx="112">
                  <c:v>3.7051282051282053</c:v>
                </c:pt>
                <c:pt idx="113">
                  <c:v>3.6941176470588237</c:v>
                </c:pt>
                <c:pt idx="114">
                  <c:v>3.6056338028169015</c:v>
                </c:pt>
                <c:pt idx="115">
                  <c:v>4.333333333333333</c:v>
                </c:pt>
                <c:pt idx="116">
                  <c:v>3.3333333333333335</c:v>
                </c:pt>
                <c:pt idx="117">
                  <c:v>3.1707317073170733</c:v>
                </c:pt>
                <c:pt idx="118">
                  <c:v>3.4869109947643979</c:v>
                </c:pt>
                <c:pt idx="119">
                  <c:v>3.8840579710144927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ИТОГИ-4-9-11'!$AD$7:$AD$126</c:f>
              <c:numCache>
                <c:formatCode>0.00</c:formatCode>
                <c:ptCount val="120"/>
                <c:pt idx="0">
                  <c:v>3.52</c:v>
                </c:pt>
                <c:pt idx="1">
                  <c:v>3.52</c:v>
                </c:pt>
                <c:pt idx="2">
                  <c:v>3.52</c:v>
                </c:pt>
                <c:pt idx="3">
                  <c:v>3.52</c:v>
                </c:pt>
                <c:pt idx="4">
                  <c:v>3.52</c:v>
                </c:pt>
                <c:pt idx="5">
                  <c:v>3.52</c:v>
                </c:pt>
                <c:pt idx="6">
                  <c:v>3.52</c:v>
                </c:pt>
                <c:pt idx="7">
                  <c:v>3.52</c:v>
                </c:pt>
                <c:pt idx="8">
                  <c:v>3.52</c:v>
                </c:pt>
                <c:pt idx="9">
                  <c:v>3.52</c:v>
                </c:pt>
                <c:pt idx="10">
                  <c:v>3.52</c:v>
                </c:pt>
                <c:pt idx="11">
                  <c:v>3.52</c:v>
                </c:pt>
                <c:pt idx="12">
                  <c:v>3.52</c:v>
                </c:pt>
                <c:pt idx="13">
                  <c:v>3.52</c:v>
                </c:pt>
                <c:pt idx="14">
                  <c:v>3.52</c:v>
                </c:pt>
                <c:pt idx="15">
                  <c:v>3.52</c:v>
                </c:pt>
                <c:pt idx="16">
                  <c:v>3.52</c:v>
                </c:pt>
                <c:pt idx="17">
                  <c:v>3.52</c:v>
                </c:pt>
                <c:pt idx="18">
                  <c:v>3.52</c:v>
                </c:pt>
                <c:pt idx="19">
                  <c:v>3.52</c:v>
                </c:pt>
                <c:pt idx="20">
                  <c:v>3.52</c:v>
                </c:pt>
                <c:pt idx="21">
                  <c:v>3.52</c:v>
                </c:pt>
                <c:pt idx="22">
                  <c:v>3.52</c:v>
                </c:pt>
                <c:pt idx="23">
                  <c:v>3.52</c:v>
                </c:pt>
                <c:pt idx="24">
                  <c:v>3.52</c:v>
                </c:pt>
                <c:pt idx="25">
                  <c:v>3.52</c:v>
                </c:pt>
                <c:pt idx="26">
                  <c:v>3.52</c:v>
                </c:pt>
                <c:pt idx="27">
                  <c:v>3.52</c:v>
                </c:pt>
                <c:pt idx="28">
                  <c:v>3.52</c:v>
                </c:pt>
                <c:pt idx="29">
                  <c:v>3.52</c:v>
                </c:pt>
                <c:pt idx="30">
                  <c:v>3.52</c:v>
                </c:pt>
                <c:pt idx="31">
                  <c:v>3.52</c:v>
                </c:pt>
                <c:pt idx="32">
                  <c:v>3.52</c:v>
                </c:pt>
                <c:pt idx="33">
                  <c:v>3.52</c:v>
                </c:pt>
                <c:pt idx="34">
                  <c:v>3.52</c:v>
                </c:pt>
                <c:pt idx="35">
                  <c:v>3.52</c:v>
                </c:pt>
                <c:pt idx="36">
                  <c:v>3.52</c:v>
                </c:pt>
                <c:pt idx="37">
                  <c:v>3.52</c:v>
                </c:pt>
                <c:pt idx="38">
                  <c:v>3.52</c:v>
                </c:pt>
                <c:pt idx="39">
                  <c:v>3.52</c:v>
                </c:pt>
                <c:pt idx="40">
                  <c:v>3.52</c:v>
                </c:pt>
                <c:pt idx="41">
                  <c:v>3.52</c:v>
                </c:pt>
                <c:pt idx="42">
                  <c:v>3.52</c:v>
                </c:pt>
                <c:pt idx="43">
                  <c:v>3.52</c:v>
                </c:pt>
                <c:pt idx="44">
                  <c:v>3.52</c:v>
                </c:pt>
                <c:pt idx="45">
                  <c:v>3.52</c:v>
                </c:pt>
                <c:pt idx="46">
                  <c:v>3.52</c:v>
                </c:pt>
                <c:pt idx="47">
                  <c:v>3.52</c:v>
                </c:pt>
                <c:pt idx="48">
                  <c:v>3.52</c:v>
                </c:pt>
                <c:pt idx="49">
                  <c:v>3.52</c:v>
                </c:pt>
                <c:pt idx="50">
                  <c:v>3.52</c:v>
                </c:pt>
                <c:pt idx="51">
                  <c:v>3.52</c:v>
                </c:pt>
                <c:pt idx="52">
                  <c:v>3.52</c:v>
                </c:pt>
                <c:pt idx="53">
                  <c:v>3.52</c:v>
                </c:pt>
                <c:pt idx="54">
                  <c:v>3.52</c:v>
                </c:pt>
                <c:pt idx="55">
                  <c:v>3.52</c:v>
                </c:pt>
                <c:pt idx="56">
                  <c:v>3.52</c:v>
                </c:pt>
                <c:pt idx="57">
                  <c:v>3.52</c:v>
                </c:pt>
                <c:pt idx="58">
                  <c:v>3.52</c:v>
                </c:pt>
                <c:pt idx="59">
                  <c:v>3.52</c:v>
                </c:pt>
                <c:pt idx="60">
                  <c:v>3.52</c:v>
                </c:pt>
                <c:pt idx="61">
                  <c:v>3.52</c:v>
                </c:pt>
                <c:pt idx="62">
                  <c:v>3.52</c:v>
                </c:pt>
                <c:pt idx="63">
                  <c:v>3.52</c:v>
                </c:pt>
                <c:pt idx="64">
                  <c:v>3.52</c:v>
                </c:pt>
                <c:pt idx="65">
                  <c:v>3.52</c:v>
                </c:pt>
                <c:pt idx="66">
                  <c:v>3.52</c:v>
                </c:pt>
                <c:pt idx="67">
                  <c:v>3.52</c:v>
                </c:pt>
                <c:pt idx="68">
                  <c:v>3.52</c:v>
                </c:pt>
                <c:pt idx="69">
                  <c:v>3.52</c:v>
                </c:pt>
                <c:pt idx="70">
                  <c:v>3.52</c:v>
                </c:pt>
                <c:pt idx="71">
                  <c:v>3.52</c:v>
                </c:pt>
                <c:pt idx="72">
                  <c:v>3.52</c:v>
                </c:pt>
                <c:pt idx="73">
                  <c:v>3.52</c:v>
                </c:pt>
                <c:pt idx="74">
                  <c:v>3.52</c:v>
                </c:pt>
                <c:pt idx="75">
                  <c:v>3.52</c:v>
                </c:pt>
                <c:pt idx="76">
                  <c:v>3.52</c:v>
                </c:pt>
                <c:pt idx="77">
                  <c:v>3.52</c:v>
                </c:pt>
                <c:pt idx="78">
                  <c:v>3.52</c:v>
                </c:pt>
                <c:pt idx="79">
                  <c:v>3.52</c:v>
                </c:pt>
                <c:pt idx="80">
                  <c:v>3.52</c:v>
                </c:pt>
                <c:pt idx="81">
                  <c:v>3.52</c:v>
                </c:pt>
                <c:pt idx="82">
                  <c:v>3.52</c:v>
                </c:pt>
                <c:pt idx="83">
                  <c:v>3.52</c:v>
                </c:pt>
                <c:pt idx="84">
                  <c:v>3.52</c:v>
                </c:pt>
                <c:pt idx="85">
                  <c:v>3.52</c:v>
                </c:pt>
                <c:pt idx="86">
                  <c:v>3.52</c:v>
                </c:pt>
                <c:pt idx="87">
                  <c:v>3.52</c:v>
                </c:pt>
                <c:pt idx="88">
                  <c:v>3.52</c:v>
                </c:pt>
                <c:pt idx="89">
                  <c:v>3.52</c:v>
                </c:pt>
                <c:pt idx="90">
                  <c:v>3.52</c:v>
                </c:pt>
                <c:pt idx="91">
                  <c:v>3.52</c:v>
                </c:pt>
                <c:pt idx="92">
                  <c:v>3.52</c:v>
                </c:pt>
                <c:pt idx="93">
                  <c:v>3.52</c:v>
                </c:pt>
                <c:pt idx="94">
                  <c:v>3.52</c:v>
                </c:pt>
                <c:pt idx="95">
                  <c:v>3.52</c:v>
                </c:pt>
                <c:pt idx="96">
                  <c:v>3.52</c:v>
                </c:pt>
                <c:pt idx="97">
                  <c:v>3.52</c:v>
                </c:pt>
                <c:pt idx="98">
                  <c:v>3.52</c:v>
                </c:pt>
                <c:pt idx="99">
                  <c:v>3.52</c:v>
                </c:pt>
                <c:pt idx="100">
                  <c:v>3.52</c:v>
                </c:pt>
                <c:pt idx="101">
                  <c:v>3.52</c:v>
                </c:pt>
                <c:pt idx="102">
                  <c:v>3.52</c:v>
                </c:pt>
                <c:pt idx="103">
                  <c:v>3.52</c:v>
                </c:pt>
                <c:pt idx="104">
                  <c:v>3.52</c:v>
                </c:pt>
                <c:pt idx="105">
                  <c:v>3.52</c:v>
                </c:pt>
                <c:pt idx="106">
                  <c:v>3.52</c:v>
                </c:pt>
                <c:pt idx="107">
                  <c:v>3.52</c:v>
                </c:pt>
                <c:pt idx="108">
                  <c:v>3.52</c:v>
                </c:pt>
                <c:pt idx="109">
                  <c:v>3.52</c:v>
                </c:pt>
                <c:pt idx="110">
                  <c:v>3.52</c:v>
                </c:pt>
                <c:pt idx="111">
                  <c:v>3.52</c:v>
                </c:pt>
                <c:pt idx="112">
                  <c:v>3.52</c:v>
                </c:pt>
                <c:pt idx="113">
                  <c:v>3.52</c:v>
                </c:pt>
                <c:pt idx="114">
                  <c:v>3.52</c:v>
                </c:pt>
                <c:pt idx="115">
                  <c:v>3.52</c:v>
                </c:pt>
                <c:pt idx="116">
                  <c:v>3.52</c:v>
                </c:pt>
                <c:pt idx="117">
                  <c:v>3.52</c:v>
                </c:pt>
                <c:pt idx="118">
                  <c:v>3.52</c:v>
                </c:pt>
                <c:pt idx="119">
                  <c:v>3.52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3152"/>
        <c:axId val="107967616"/>
      </c:lineChart>
      <c:catAx>
        <c:axId val="10795315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967616"/>
        <c:crosses val="autoZero"/>
        <c:auto val="1"/>
        <c:lblAlgn val="ctr"/>
        <c:lblOffset val="100"/>
        <c:noMultiLvlLbl val="0"/>
      </c:catAx>
      <c:valAx>
        <c:axId val="10796761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953152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182343090420023"/>
          <c:y val="2.5063638939226286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Математика - базовый уровень 11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6.073462116193868E-2"/>
          <c:y val="1.941726981097059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64852676271055E-2"/>
          <c:y val="8.9326750061178364E-2"/>
          <c:w val="0.94833947270923202"/>
          <c:h val="0.55653581693513188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ИТОГИ-4-9-11'!$AJ$7:$AJ$126</c:f>
              <c:numCache>
                <c:formatCode>0.00</c:formatCode>
                <c:ptCount val="120"/>
                <c:pt idx="0">
                  <c:v>3.9748567911339876</c:v>
                </c:pt>
                <c:pt idx="1">
                  <c:v>4.0946319547700361</c:v>
                </c:pt>
                <c:pt idx="3">
                  <c:v>3.9166666666666665</c:v>
                </c:pt>
                <c:pt idx="4">
                  <c:v>3.9534883720930232</c:v>
                </c:pt>
                <c:pt idx="5">
                  <c:v>4.5151515151515156</c:v>
                </c:pt>
                <c:pt idx="6">
                  <c:v>4.416666666666667</c:v>
                </c:pt>
                <c:pt idx="7">
                  <c:v>4.0999999999999996</c:v>
                </c:pt>
                <c:pt idx="8">
                  <c:v>4.0714285714285712</c:v>
                </c:pt>
                <c:pt idx="9">
                  <c:v>3.9375</c:v>
                </c:pt>
                <c:pt idx="10">
                  <c:v>3.8461538461538463</c:v>
                </c:pt>
                <c:pt idx="11">
                  <c:v>4.0339262413923924</c:v>
                </c:pt>
                <c:pt idx="12">
                  <c:v>3.92</c:v>
                </c:pt>
                <c:pt idx="13">
                  <c:v>4.5</c:v>
                </c:pt>
                <c:pt idx="14">
                  <c:v>4.2307692307692308</c:v>
                </c:pt>
                <c:pt idx="15">
                  <c:v>4.4642857142857144</c:v>
                </c:pt>
                <c:pt idx="16">
                  <c:v>4.1538461538461542</c:v>
                </c:pt>
                <c:pt idx="17">
                  <c:v>4.2727272727272725</c:v>
                </c:pt>
                <c:pt idx="18">
                  <c:v>4</c:v>
                </c:pt>
                <c:pt idx="19">
                  <c:v>3.9166666666666665</c:v>
                </c:pt>
                <c:pt idx="20">
                  <c:v>3.7272727272727271</c:v>
                </c:pt>
                <c:pt idx="22">
                  <c:v>3.9148936170212765</c:v>
                </c:pt>
                <c:pt idx="23">
                  <c:v>3.2727272727272729</c:v>
                </c:pt>
                <c:pt idx="24">
                  <c:v>3.8289489419263538</c:v>
                </c:pt>
                <c:pt idx="25">
                  <c:v>4.2222222222222223</c:v>
                </c:pt>
                <c:pt idx="26">
                  <c:v>4</c:v>
                </c:pt>
                <c:pt idx="27">
                  <c:v>3.9285714285714284</c:v>
                </c:pt>
                <c:pt idx="28">
                  <c:v>4.2</c:v>
                </c:pt>
                <c:pt idx="29">
                  <c:v>4.3181818181818183</c:v>
                </c:pt>
                <c:pt idx="30">
                  <c:v>3.625</c:v>
                </c:pt>
                <c:pt idx="31">
                  <c:v>3.6428571428571428</c:v>
                </c:pt>
                <c:pt idx="32">
                  <c:v>4.2</c:v>
                </c:pt>
                <c:pt idx="35">
                  <c:v>3.7142857142857144</c:v>
                </c:pt>
                <c:pt idx="36">
                  <c:v>4.1304347826086953</c:v>
                </c:pt>
                <c:pt idx="37">
                  <c:v>3.4736842105263159</c:v>
                </c:pt>
                <c:pt idx="38">
                  <c:v>3.25</c:v>
                </c:pt>
                <c:pt idx="39">
                  <c:v>3.5714285714285716</c:v>
                </c:pt>
                <c:pt idx="40">
                  <c:v>3.5806451612903225</c:v>
                </c:pt>
                <c:pt idx="41">
                  <c:v>3.5769230769230771</c:v>
                </c:pt>
                <c:pt idx="42">
                  <c:v>4.0019403852318405</c:v>
                </c:pt>
                <c:pt idx="43">
                  <c:v>3.9193548387096775</c:v>
                </c:pt>
                <c:pt idx="44">
                  <c:v>3.9666666666666668</c:v>
                </c:pt>
                <c:pt idx="45">
                  <c:v>4.3529411764705879</c:v>
                </c:pt>
                <c:pt idx="46">
                  <c:v>3.94</c:v>
                </c:pt>
                <c:pt idx="47">
                  <c:v>3.9642857142857144</c:v>
                </c:pt>
                <c:pt idx="48">
                  <c:v>4.2105263157894735</c:v>
                </c:pt>
                <c:pt idx="49">
                  <c:v>4.384615384615385</c:v>
                </c:pt>
                <c:pt idx="50">
                  <c:v>4.4444444444444446</c:v>
                </c:pt>
                <c:pt idx="51">
                  <c:v>3.5714285714285716</c:v>
                </c:pt>
                <c:pt idx="52">
                  <c:v>3.8</c:v>
                </c:pt>
                <c:pt idx="53">
                  <c:v>3.8571428571428572</c:v>
                </c:pt>
                <c:pt idx="55">
                  <c:v>4</c:v>
                </c:pt>
                <c:pt idx="56">
                  <c:v>3.9</c:v>
                </c:pt>
                <c:pt idx="57">
                  <c:v>4.083333333333333</c:v>
                </c:pt>
                <c:pt idx="58">
                  <c:v>4.4000000000000004</c:v>
                </c:pt>
                <c:pt idx="59">
                  <c:v>3.925925925925926</c:v>
                </c:pt>
                <c:pt idx="60">
                  <c:v>4</c:v>
                </c:pt>
                <c:pt idx="61">
                  <c:v>3.5357142857142856</c:v>
                </c:pt>
                <c:pt idx="62">
                  <c:v>3.7804878048780486</c:v>
                </c:pt>
                <c:pt idx="63">
                  <c:v>3.9342434997714499</c:v>
                </c:pt>
                <c:pt idx="64">
                  <c:v>4.333333333333333</c:v>
                </c:pt>
                <c:pt idx="65">
                  <c:v>4.25</c:v>
                </c:pt>
                <c:pt idx="66">
                  <c:v>4.0454545454545459</c:v>
                </c:pt>
                <c:pt idx="67">
                  <c:v>3.6</c:v>
                </c:pt>
                <c:pt idx="68">
                  <c:v>3.7857142857142856</c:v>
                </c:pt>
                <c:pt idx="69">
                  <c:v>4.0999999999999996</c:v>
                </c:pt>
                <c:pt idx="70">
                  <c:v>4.583333333333333</c:v>
                </c:pt>
                <c:pt idx="71">
                  <c:v>4.333333333333333</c:v>
                </c:pt>
                <c:pt idx="72">
                  <c:v>3.2</c:v>
                </c:pt>
                <c:pt idx="73">
                  <c:v>4.2</c:v>
                </c:pt>
                <c:pt idx="74">
                  <c:v>3.2142857142857144</c:v>
                </c:pt>
                <c:pt idx="75">
                  <c:v>3.5333333333333332</c:v>
                </c:pt>
                <c:pt idx="76">
                  <c:v>4.0434782608695654</c:v>
                </c:pt>
                <c:pt idx="77">
                  <c:v>3.8571428571428572</c:v>
                </c:pt>
                <c:pt idx="78">
                  <c:v>3.9532751650299369</c:v>
                </c:pt>
                <c:pt idx="79">
                  <c:v>3.5</c:v>
                </c:pt>
                <c:pt idx="81">
                  <c:v>3.6538461538461537</c:v>
                </c:pt>
                <c:pt idx="82">
                  <c:v>4.24</c:v>
                </c:pt>
                <c:pt idx="83">
                  <c:v>3.8787878787878789</c:v>
                </c:pt>
                <c:pt idx="84">
                  <c:v>4.0625</c:v>
                </c:pt>
                <c:pt idx="85">
                  <c:v>3.2</c:v>
                </c:pt>
                <c:pt idx="86">
                  <c:v>4.3125</c:v>
                </c:pt>
                <c:pt idx="87">
                  <c:v>3.4615384615384617</c:v>
                </c:pt>
                <c:pt idx="88">
                  <c:v>3.68</c:v>
                </c:pt>
                <c:pt idx="89">
                  <c:v>4.4117647058823533</c:v>
                </c:pt>
                <c:pt idx="90">
                  <c:v>4.3</c:v>
                </c:pt>
                <c:pt idx="91">
                  <c:v>4</c:v>
                </c:pt>
                <c:pt idx="92">
                  <c:v>4.0909090909090908</c:v>
                </c:pt>
                <c:pt idx="93">
                  <c:v>4.0714285714285712</c:v>
                </c:pt>
                <c:pt idx="94">
                  <c:v>3.75</c:v>
                </c:pt>
                <c:pt idx="95">
                  <c:v>3.375</c:v>
                </c:pt>
                <c:pt idx="96">
                  <c:v>3.8333333333333335</c:v>
                </c:pt>
                <c:pt idx="97">
                  <c:v>4.0869565217391308</c:v>
                </c:pt>
                <c:pt idx="98">
                  <c:v>3.9</c:v>
                </c:pt>
                <c:pt idx="99">
                  <c:v>4.4948453608247423</c:v>
                </c:pt>
                <c:pt idx="100">
                  <c:v>3.8611111111111112</c:v>
                </c:pt>
                <c:pt idx="101">
                  <c:v>3.36</c:v>
                </c:pt>
                <c:pt idx="102">
                  <c:v>4.46875</c:v>
                </c:pt>
                <c:pt idx="103">
                  <c:v>3.8285714285714287</c:v>
                </c:pt>
                <c:pt idx="104">
                  <c:v>4.3731343283582094</c:v>
                </c:pt>
                <c:pt idx="105">
                  <c:v>4.4615384615384617</c:v>
                </c:pt>
                <c:pt idx="106">
                  <c:v>4.1944444444444446</c:v>
                </c:pt>
                <c:pt idx="107">
                  <c:v>4.1428571428571432</c:v>
                </c:pt>
                <c:pt idx="108">
                  <c:v>3.6511627906976742</c:v>
                </c:pt>
                <c:pt idx="110">
                  <c:v>4.132421469186176</c:v>
                </c:pt>
                <c:pt idx="111">
                  <c:v>4.4000000000000004</c:v>
                </c:pt>
                <c:pt idx="112">
                  <c:v>4.2727272727272725</c:v>
                </c:pt>
                <c:pt idx="113">
                  <c:v>4.4117647058823533</c:v>
                </c:pt>
                <c:pt idx="114">
                  <c:v>4.25</c:v>
                </c:pt>
                <c:pt idx="115">
                  <c:v>4.2162162162162158</c:v>
                </c:pt>
                <c:pt idx="116">
                  <c:v>3.9090909090909092</c:v>
                </c:pt>
                <c:pt idx="118">
                  <c:v>3.7384615384615385</c:v>
                </c:pt>
                <c:pt idx="119">
                  <c:v>3.8611111111111112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ИТОГИ-4-9-11'!$AK$7:$AK$126</c:f>
              <c:numCache>
                <c:formatCode>0.00</c:formatCode>
                <c:ptCount val="120"/>
                <c:pt idx="0">
                  <c:v>3.99</c:v>
                </c:pt>
                <c:pt idx="1">
                  <c:v>3.99</c:v>
                </c:pt>
                <c:pt idx="2">
                  <c:v>3.99</c:v>
                </c:pt>
                <c:pt idx="3">
                  <c:v>3.99</c:v>
                </c:pt>
                <c:pt idx="4">
                  <c:v>3.99</c:v>
                </c:pt>
                <c:pt idx="5">
                  <c:v>3.99</c:v>
                </c:pt>
                <c:pt idx="6">
                  <c:v>3.99</c:v>
                </c:pt>
                <c:pt idx="7">
                  <c:v>3.99</c:v>
                </c:pt>
                <c:pt idx="8">
                  <c:v>3.99</c:v>
                </c:pt>
                <c:pt idx="9">
                  <c:v>3.99</c:v>
                </c:pt>
                <c:pt idx="10">
                  <c:v>3.99</c:v>
                </c:pt>
                <c:pt idx="11">
                  <c:v>3.99</c:v>
                </c:pt>
                <c:pt idx="12">
                  <c:v>3.99</c:v>
                </c:pt>
                <c:pt idx="13">
                  <c:v>3.99</c:v>
                </c:pt>
                <c:pt idx="14">
                  <c:v>3.99</c:v>
                </c:pt>
                <c:pt idx="15">
                  <c:v>3.99</c:v>
                </c:pt>
                <c:pt idx="16">
                  <c:v>3.99</c:v>
                </c:pt>
                <c:pt idx="17">
                  <c:v>3.99</c:v>
                </c:pt>
                <c:pt idx="18">
                  <c:v>3.99</c:v>
                </c:pt>
                <c:pt idx="19">
                  <c:v>3.99</c:v>
                </c:pt>
                <c:pt idx="20">
                  <c:v>3.99</c:v>
                </c:pt>
                <c:pt idx="21">
                  <c:v>3.99</c:v>
                </c:pt>
                <c:pt idx="22">
                  <c:v>3.99</c:v>
                </c:pt>
                <c:pt idx="23">
                  <c:v>3.99</c:v>
                </c:pt>
                <c:pt idx="24">
                  <c:v>3.99</c:v>
                </c:pt>
                <c:pt idx="25">
                  <c:v>3.99</c:v>
                </c:pt>
                <c:pt idx="26">
                  <c:v>3.99</c:v>
                </c:pt>
                <c:pt idx="27">
                  <c:v>3.99</c:v>
                </c:pt>
                <c:pt idx="28">
                  <c:v>3.99</c:v>
                </c:pt>
                <c:pt idx="29">
                  <c:v>3.99</c:v>
                </c:pt>
                <c:pt idx="30">
                  <c:v>3.99</c:v>
                </c:pt>
                <c:pt idx="31">
                  <c:v>3.99</c:v>
                </c:pt>
                <c:pt idx="32">
                  <c:v>3.99</c:v>
                </c:pt>
                <c:pt idx="33">
                  <c:v>3.99</c:v>
                </c:pt>
                <c:pt idx="34">
                  <c:v>3.99</c:v>
                </c:pt>
                <c:pt idx="35">
                  <c:v>3.99</c:v>
                </c:pt>
                <c:pt idx="36">
                  <c:v>3.99</c:v>
                </c:pt>
                <c:pt idx="37">
                  <c:v>3.99</c:v>
                </c:pt>
                <c:pt idx="38">
                  <c:v>3.99</c:v>
                </c:pt>
                <c:pt idx="39">
                  <c:v>3.99</c:v>
                </c:pt>
                <c:pt idx="40">
                  <c:v>3.99</c:v>
                </c:pt>
                <c:pt idx="41">
                  <c:v>3.99</c:v>
                </c:pt>
                <c:pt idx="42">
                  <c:v>3.99</c:v>
                </c:pt>
                <c:pt idx="43">
                  <c:v>3.99</c:v>
                </c:pt>
                <c:pt idx="44">
                  <c:v>3.99</c:v>
                </c:pt>
                <c:pt idx="45">
                  <c:v>3.99</c:v>
                </c:pt>
                <c:pt idx="46">
                  <c:v>3.99</c:v>
                </c:pt>
                <c:pt idx="47">
                  <c:v>3.99</c:v>
                </c:pt>
                <c:pt idx="48">
                  <c:v>3.99</c:v>
                </c:pt>
                <c:pt idx="49">
                  <c:v>3.99</c:v>
                </c:pt>
                <c:pt idx="50">
                  <c:v>3.99</c:v>
                </c:pt>
                <c:pt idx="51">
                  <c:v>3.99</c:v>
                </c:pt>
                <c:pt idx="52">
                  <c:v>3.99</c:v>
                </c:pt>
                <c:pt idx="53">
                  <c:v>3.99</c:v>
                </c:pt>
                <c:pt idx="54">
                  <c:v>3.99</c:v>
                </c:pt>
                <c:pt idx="55">
                  <c:v>3.99</c:v>
                </c:pt>
                <c:pt idx="56">
                  <c:v>3.99</c:v>
                </c:pt>
                <c:pt idx="57">
                  <c:v>3.99</c:v>
                </c:pt>
                <c:pt idx="58">
                  <c:v>3.99</c:v>
                </c:pt>
                <c:pt idx="59">
                  <c:v>3.99</c:v>
                </c:pt>
                <c:pt idx="60">
                  <c:v>3.99</c:v>
                </c:pt>
                <c:pt idx="61">
                  <c:v>3.99</c:v>
                </c:pt>
                <c:pt idx="62">
                  <c:v>3.99</c:v>
                </c:pt>
                <c:pt idx="63">
                  <c:v>3.99</c:v>
                </c:pt>
                <c:pt idx="64">
                  <c:v>3.99</c:v>
                </c:pt>
                <c:pt idx="65">
                  <c:v>3.99</c:v>
                </c:pt>
                <c:pt idx="66">
                  <c:v>3.99</c:v>
                </c:pt>
                <c:pt idx="67">
                  <c:v>3.99</c:v>
                </c:pt>
                <c:pt idx="68">
                  <c:v>3.99</c:v>
                </c:pt>
                <c:pt idx="69">
                  <c:v>3.99</c:v>
                </c:pt>
                <c:pt idx="70">
                  <c:v>3.99</c:v>
                </c:pt>
                <c:pt idx="71">
                  <c:v>3.99</c:v>
                </c:pt>
                <c:pt idx="72">
                  <c:v>3.99</c:v>
                </c:pt>
                <c:pt idx="73">
                  <c:v>3.99</c:v>
                </c:pt>
                <c:pt idx="74">
                  <c:v>3.99</c:v>
                </c:pt>
                <c:pt idx="75">
                  <c:v>3.99</c:v>
                </c:pt>
                <c:pt idx="76">
                  <c:v>3.99</c:v>
                </c:pt>
                <c:pt idx="77">
                  <c:v>3.99</c:v>
                </c:pt>
                <c:pt idx="78">
                  <c:v>3.99</c:v>
                </c:pt>
                <c:pt idx="79">
                  <c:v>3.99</c:v>
                </c:pt>
                <c:pt idx="80">
                  <c:v>3.99</c:v>
                </c:pt>
                <c:pt idx="81">
                  <c:v>3.99</c:v>
                </c:pt>
                <c:pt idx="82">
                  <c:v>3.99</c:v>
                </c:pt>
                <c:pt idx="83">
                  <c:v>3.99</c:v>
                </c:pt>
                <c:pt idx="84">
                  <c:v>3.99</c:v>
                </c:pt>
                <c:pt idx="85">
                  <c:v>3.99</c:v>
                </c:pt>
                <c:pt idx="86">
                  <c:v>3.99</c:v>
                </c:pt>
                <c:pt idx="87">
                  <c:v>3.99</c:v>
                </c:pt>
                <c:pt idx="88">
                  <c:v>3.99</c:v>
                </c:pt>
                <c:pt idx="89">
                  <c:v>3.99</c:v>
                </c:pt>
                <c:pt idx="90">
                  <c:v>3.99</c:v>
                </c:pt>
                <c:pt idx="91">
                  <c:v>3.99</c:v>
                </c:pt>
                <c:pt idx="92">
                  <c:v>3.99</c:v>
                </c:pt>
                <c:pt idx="93">
                  <c:v>3.99</c:v>
                </c:pt>
                <c:pt idx="94">
                  <c:v>3.99</c:v>
                </c:pt>
                <c:pt idx="95">
                  <c:v>3.99</c:v>
                </c:pt>
                <c:pt idx="96">
                  <c:v>3.99</c:v>
                </c:pt>
                <c:pt idx="97">
                  <c:v>3.99</c:v>
                </c:pt>
                <c:pt idx="98">
                  <c:v>3.99</c:v>
                </c:pt>
                <c:pt idx="99">
                  <c:v>3.99</c:v>
                </c:pt>
                <c:pt idx="100">
                  <c:v>3.99</c:v>
                </c:pt>
                <c:pt idx="101">
                  <c:v>3.99</c:v>
                </c:pt>
                <c:pt idx="102">
                  <c:v>3.99</c:v>
                </c:pt>
                <c:pt idx="103">
                  <c:v>3.99</c:v>
                </c:pt>
                <c:pt idx="104">
                  <c:v>3.99</c:v>
                </c:pt>
                <c:pt idx="105">
                  <c:v>3.99</c:v>
                </c:pt>
                <c:pt idx="106">
                  <c:v>3.99</c:v>
                </c:pt>
                <c:pt idx="107">
                  <c:v>3.99</c:v>
                </c:pt>
                <c:pt idx="108">
                  <c:v>3.99</c:v>
                </c:pt>
                <c:pt idx="109">
                  <c:v>3.99</c:v>
                </c:pt>
                <c:pt idx="110">
                  <c:v>3.99</c:v>
                </c:pt>
                <c:pt idx="111">
                  <c:v>3.99</c:v>
                </c:pt>
                <c:pt idx="112">
                  <c:v>3.99</c:v>
                </c:pt>
                <c:pt idx="113">
                  <c:v>3.99</c:v>
                </c:pt>
                <c:pt idx="114">
                  <c:v>3.99</c:v>
                </c:pt>
                <c:pt idx="115">
                  <c:v>3.99</c:v>
                </c:pt>
                <c:pt idx="116">
                  <c:v>3.99</c:v>
                </c:pt>
                <c:pt idx="117">
                  <c:v>3.99</c:v>
                </c:pt>
                <c:pt idx="118">
                  <c:v>3.99</c:v>
                </c:pt>
                <c:pt idx="119">
                  <c:v>3.99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712"/>
        <c:axId val="108021632"/>
      </c:lineChart>
      <c:catAx>
        <c:axId val="10801971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021632"/>
        <c:crossesAt val="1"/>
        <c:auto val="1"/>
        <c:lblAlgn val="ctr"/>
        <c:lblOffset val="100"/>
        <c:noMultiLvlLbl val="0"/>
      </c:catAx>
      <c:valAx>
        <c:axId val="10802163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08019712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627407249769458"/>
          <c:y val="1.7666852249529418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Математика - профиль 11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4.0667597054555221E-2"/>
          <c:y val="9.439274636125032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6818360355499418E-2"/>
          <c:y val="7.0876914639401434E-2"/>
          <c:w val="0.97297151045506036"/>
          <c:h val="0.58155245353045282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ИТОГИ-4-9-11'!$AM$7:$AM$126</c:f>
              <c:numCache>
                <c:formatCode>0.00</c:formatCode>
                <c:ptCount val="120"/>
                <c:pt idx="0">
                  <c:v>57.528058252427208</c:v>
                </c:pt>
                <c:pt idx="1">
                  <c:v>53.075000000000003</c:v>
                </c:pt>
                <c:pt idx="3">
                  <c:v>46</c:v>
                </c:pt>
                <c:pt idx="4">
                  <c:v>52</c:v>
                </c:pt>
                <c:pt idx="5">
                  <c:v>67.7</c:v>
                </c:pt>
                <c:pt idx="6">
                  <c:v>58.8</c:v>
                </c:pt>
                <c:pt idx="7">
                  <c:v>45</c:v>
                </c:pt>
                <c:pt idx="8">
                  <c:v>58</c:v>
                </c:pt>
                <c:pt idx="9">
                  <c:v>55.1</c:v>
                </c:pt>
                <c:pt idx="10">
                  <c:v>42</c:v>
                </c:pt>
                <c:pt idx="11">
                  <c:v>58.36999999999999</c:v>
                </c:pt>
                <c:pt idx="12">
                  <c:v>52.2</c:v>
                </c:pt>
                <c:pt idx="13">
                  <c:v>62</c:v>
                </c:pt>
                <c:pt idx="14">
                  <c:v>69.599999999999994</c:v>
                </c:pt>
                <c:pt idx="15">
                  <c:v>62</c:v>
                </c:pt>
                <c:pt idx="16">
                  <c:v>55.9</c:v>
                </c:pt>
                <c:pt idx="17">
                  <c:v>61.7</c:v>
                </c:pt>
                <c:pt idx="18">
                  <c:v>62.4</c:v>
                </c:pt>
                <c:pt idx="19">
                  <c:v>50</c:v>
                </c:pt>
                <c:pt idx="20">
                  <c:v>51.1</c:v>
                </c:pt>
                <c:pt idx="22">
                  <c:v>56.8</c:v>
                </c:pt>
                <c:pt idx="24">
                  <c:v>57.86666666666666</c:v>
                </c:pt>
                <c:pt idx="25">
                  <c:v>66.2</c:v>
                </c:pt>
                <c:pt idx="26">
                  <c:v>62</c:v>
                </c:pt>
                <c:pt idx="27">
                  <c:v>55.2</c:v>
                </c:pt>
                <c:pt idx="28">
                  <c:v>71.5</c:v>
                </c:pt>
                <c:pt idx="29">
                  <c:v>58.4</c:v>
                </c:pt>
                <c:pt idx="30">
                  <c:v>57.3</c:v>
                </c:pt>
                <c:pt idx="31">
                  <c:v>66</c:v>
                </c:pt>
                <c:pt idx="32">
                  <c:v>58</c:v>
                </c:pt>
                <c:pt idx="35">
                  <c:v>52.6</c:v>
                </c:pt>
                <c:pt idx="36">
                  <c:v>58.1</c:v>
                </c:pt>
                <c:pt idx="37">
                  <c:v>47.7</c:v>
                </c:pt>
                <c:pt idx="38">
                  <c:v>49.3</c:v>
                </c:pt>
                <c:pt idx="39">
                  <c:v>49.9</c:v>
                </c:pt>
                <c:pt idx="40">
                  <c:v>66</c:v>
                </c:pt>
                <c:pt idx="41">
                  <c:v>49.8</c:v>
                </c:pt>
                <c:pt idx="42">
                  <c:v>58.568421052631578</c:v>
                </c:pt>
                <c:pt idx="43">
                  <c:v>61.6</c:v>
                </c:pt>
                <c:pt idx="44">
                  <c:v>58.2</c:v>
                </c:pt>
                <c:pt idx="45">
                  <c:v>60.6</c:v>
                </c:pt>
                <c:pt idx="46">
                  <c:v>60.2</c:v>
                </c:pt>
                <c:pt idx="47">
                  <c:v>65.3</c:v>
                </c:pt>
                <c:pt idx="48">
                  <c:v>65.900000000000006</c:v>
                </c:pt>
                <c:pt idx="49">
                  <c:v>71.150000000000006</c:v>
                </c:pt>
                <c:pt idx="50">
                  <c:v>61.7</c:v>
                </c:pt>
                <c:pt idx="51">
                  <c:v>51.1</c:v>
                </c:pt>
                <c:pt idx="52">
                  <c:v>58.3</c:v>
                </c:pt>
                <c:pt idx="53">
                  <c:v>57.4</c:v>
                </c:pt>
                <c:pt idx="55">
                  <c:v>62.7</c:v>
                </c:pt>
                <c:pt idx="56">
                  <c:v>26.75</c:v>
                </c:pt>
                <c:pt idx="57">
                  <c:v>62.8</c:v>
                </c:pt>
                <c:pt idx="58">
                  <c:v>57.1</c:v>
                </c:pt>
                <c:pt idx="59">
                  <c:v>60.4</c:v>
                </c:pt>
                <c:pt idx="60">
                  <c:v>57.3</c:v>
                </c:pt>
                <c:pt idx="61">
                  <c:v>66.400000000000006</c:v>
                </c:pt>
                <c:pt idx="62">
                  <c:v>47.9</c:v>
                </c:pt>
                <c:pt idx="63">
                  <c:v>57.484285714285711</c:v>
                </c:pt>
                <c:pt idx="64">
                  <c:v>69</c:v>
                </c:pt>
                <c:pt idx="65">
                  <c:v>65.2</c:v>
                </c:pt>
                <c:pt idx="66">
                  <c:v>57.9</c:v>
                </c:pt>
                <c:pt idx="67">
                  <c:v>70.599999999999994</c:v>
                </c:pt>
                <c:pt idx="68">
                  <c:v>55</c:v>
                </c:pt>
                <c:pt idx="69">
                  <c:v>44.4</c:v>
                </c:pt>
                <c:pt idx="70">
                  <c:v>67</c:v>
                </c:pt>
                <c:pt idx="71">
                  <c:v>62.88</c:v>
                </c:pt>
                <c:pt idx="72">
                  <c:v>39.9</c:v>
                </c:pt>
                <c:pt idx="73">
                  <c:v>57</c:v>
                </c:pt>
                <c:pt idx="74">
                  <c:v>48.2</c:v>
                </c:pt>
                <c:pt idx="75">
                  <c:v>56</c:v>
                </c:pt>
                <c:pt idx="76">
                  <c:v>56.3</c:v>
                </c:pt>
                <c:pt idx="77">
                  <c:v>55.4</c:v>
                </c:pt>
                <c:pt idx="78">
                  <c:v>57.819310344827585</c:v>
                </c:pt>
                <c:pt idx="79">
                  <c:v>47.9</c:v>
                </c:pt>
                <c:pt idx="81">
                  <c:v>57.21</c:v>
                </c:pt>
                <c:pt idx="82">
                  <c:v>66.349999999999994</c:v>
                </c:pt>
                <c:pt idx="83">
                  <c:v>56</c:v>
                </c:pt>
                <c:pt idx="84">
                  <c:v>60.8</c:v>
                </c:pt>
                <c:pt idx="85">
                  <c:v>54.6</c:v>
                </c:pt>
                <c:pt idx="86">
                  <c:v>45.5</c:v>
                </c:pt>
                <c:pt idx="87">
                  <c:v>54.2</c:v>
                </c:pt>
                <c:pt idx="88">
                  <c:v>49.7</c:v>
                </c:pt>
                <c:pt idx="89">
                  <c:v>51.6</c:v>
                </c:pt>
                <c:pt idx="90">
                  <c:v>56.15</c:v>
                </c:pt>
                <c:pt idx="91">
                  <c:v>52.6</c:v>
                </c:pt>
                <c:pt idx="92">
                  <c:v>61</c:v>
                </c:pt>
                <c:pt idx="93">
                  <c:v>51</c:v>
                </c:pt>
                <c:pt idx="94">
                  <c:v>61.6</c:v>
                </c:pt>
                <c:pt idx="95">
                  <c:v>49</c:v>
                </c:pt>
                <c:pt idx="96">
                  <c:v>46.6</c:v>
                </c:pt>
                <c:pt idx="97">
                  <c:v>67.3</c:v>
                </c:pt>
                <c:pt idx="98">
                  <c:v>61.9</c:v>
                </c:pt>
                <c:pt idx="99">
                  <c:v>68.2</c:v>
                </c:pt>
                <c:pt idx="100">
                  <c:v>61</c:v>
                </c:pt>
                <c:pt idx="101">
                  <c:v>56.3</c:v>
                </c:pt>
                <c:pt idx="102">
                  <c:v>69</c:v>
                </c:pt>
                <c:pt idx="103">
                  <c:v>57.2</c:v>
                </c:pt>
                <c:pt idx="104">
                  <c:v>61.7</c:v>
                </c:pt>
                <c:pt idx="105">
                  <c:v>75</c:v>
                </c:pt>
                <c:pt idx="106">
                  <c:v>66.010000000000005</c:v>
                </c:pt>
                <c:pt idx="107">
                  <c:v>55.6</c:v>
                </c:pt>
                <c:pt idx="108">
                  <c:v>55.74</c:v>
                </c:pt>
                <c:pt idx="110">
                  <c:v>56.84375</c:v>
                </c:pt>
                <c:pt idx="111">
                  <c:v>61</c:v>
                </c:pt>
                <c:pt idx="112">
                  <c:v>57.35</c:v>
                </c:pt>
                <c:pt idx="113">
                  <c:v>60.3</c:v>
                </c:pt>
                <c:pt idx="114">
                  <c:v>51.1</c:v>
                </c:pt>
                <c:pt idx="115">
                  <c:v>64.900000000000006</c:v>
                </c:pt>
                <c:pt idx="116">
                  <c:v>49.3</c:v>
                </c:pt>
                <c:pt idx="118">
                  <c:v>52.5</c:v>
                </c:pt>
                <c:pt idx="119">
                  <c:v>58.3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'2025 ИТОГИ-4-9-11'!$C$7:$C$126</c:f>
              <c:strCache>
                <c:ptCount val="12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Покровский"</c:v>
                </c:pt>
                <c:pt idx="119">
                  <c:v>МАОУ СШ " 155</c:v>
                </c:pt>
              </c:strCache>
            </c:strRef>
          </c:cat>
          <c:val>
            <c:numRef>
              <c:f>'2025 ИТОГИ-4-9-11'!$AN$7:$AN$126</c:f>
              <c:numCache>
                <c:formatCode>0.00</c:formatCode>
                <c:ptCount val="120"/>
                <c:pt idx="0">
                  <c:v>59.29</c:v>
                </c:pt>
                <c:pt idx="1">
                  <c:v>59.29</c:v>
                </c:pt>
                <c:pt idx="2">
                  <c:v>59.29</c:v>
                </c:pt>
                <c:pt idx="3">
                  <c:v>59.29</c:v>
                </c:pt>
                <c:pt idx="4">
                  <c:v>59.29</c:v>
                </c:pt>
                <c:pt idx="5">
                  <c:v>59.29</c:v>
                </c:pt>
                <c:pt idx="6">
                  <c:v>59.29</c:v>
                </c:pt>
                <c:pt idx="7">
                  <c:v>59.29</c:v>
                </c:pt>
                <c:pt idx="8">
                  <c:v>59.29</c:v>
                </c:pt>
                <c:pt idx="9">
                  <c:v>59.29</c:v>
                </c:pt>
                <c:pt idx="10">
                  <c:v>59.29</c:v>
                </c:pt>
                <c:pt idx="11">
                  <c:v>59.29</c:v>
                </c:pt>
                <c:pt idx="12">
                  <c:v>59.29</c:v>
                </c:pt>
                <c:pt idx="13">
                  <c:v>59.29</c:v>
                </c:pt>
                <c:pt idx="14">
                  <c:v>59.29</c:v>
                </c:pt>
                <c:pt idx="15">
                  <c:v>59.29</c:v>
                </c:pt>
                <c:pt idx="16">
                  <c:v>59.29</c:v>
                </c:pt>
                <c:pt idx="17">
                  <c:v>59.29</c:v>
                </c:pt>
                <c:pt idx="18">
                  <c:v>59.29</c:v>
                </c:pt>
                <c:pt idx="19">
                  <c:v>59.29</c:v>
                </c:pt>
                <c:pt idx="20">
                  <c:v>59.29</c:v>
                </c:pt>
                <c:pt idx="21">
                  <c:v>59.29</c:v>
                </c:pt>
                <c:pt idx="22">
                  <c:v>59.29</c:v>
                </c:pt>
                <c:pt idx="23">
                  <c:v>59.29</c:v>
                </c:pt>
                <c:pt idx="24">
                  <c:v>59.29</c:v>
                </c:pt>
                <c:pt idx="25">
                  <c:v>59.29</c:v>
                </c:pt>
                <c:pt idx="26">
                  <c:v>59.29</c:v>
                </c:pt>
                <c:pt idx="27">
                  <c:v>59.29</c:v>
                </c:pt>
                <c:pt idx="28">
                  <c:v>59.29</c:v>
                </c:pt>
                <c:pt idx="29">
                  <c:v>59.29</c:v>
                </c:pt>
                <c:pt idx="30">
                  <c:v>59.29</c:v>
                </c:pt>
                <c:pt idx="31">
                  <c:v>59.29</c:v>
                </c:pt>
                <c:pt idx="32">
                  <c:v>59.29</c:v>
                </c:pt>
                <c:pt idx="33">
                  <c:v>59.29</c:v>
                </c:pt>
                <c:pt idx="34">
                  <c:v>59.29</c:v>
                </c:pt>
                <c:pt idx="35">
                  <c:v>59.29</c:v>
                </c:pt>
                <c:pt idx="36">
                  <c:v>59.29</c:v>
                </c:pt>
                <c:pt idx="37">
                  <c:v>59.29</c:v>
                </c:pt>
                <c:pt idx="38">
                  <c:v>59.29</c:v>
                </c:pt>
                <c:pt idx="39">
                  <c:v>59.29</c:v>
                </c:pt>
                <c:pt idx="40">
                  <c:v>59.29</c:v>
                </c:pt>
                <c:pt idx="41">
                  <c:v>59.29</c:v>
                </c:pt>
                <c:pt idx="42">
                  <c:v>59.29</c:v>
                </c:pt>
                <c:pt idx="43">
                  <c:v>59.29</c:v>
                </c:pt>
                <c:pt idx="44">
                  <c:v>59.29</c:v>
                </c:pt>
                <c:pt idx="45">
                  <c:v>59.29</c:v>
                </c:pt>
                <c:pt idx="46">
                  <c:v>59.29</c:v>
                </c:pt>
                <c:pt idx="47">
                  <c:v>59.29</c:v>
                </c:pt>
                <c:pt idx="48">
                  <c:v>59.29</c:v>
                </c:pt>
                <c:pt idx="49">
                  <c:v>59.29</c:v>
                </c:pt>
                <c:pt idx="50">
                  <c:v>59.29</c:v>
                </c:pt>
                <c:pt idx="51">
                  <c:v>59.29</c:v>
                </c:pt>
                <c:pt idx="52">
                  <c:v>59.29</c:v>
                </c:pt>
                <c:pt idx="53">
                  <c:v>59.29</c:v>
                </c:pt>
                <c:pt idx="54">
                  <c:v>59.29</c:v>
                </c:pt>
                <c:pt idx="55">
                  <c:v>59.29</c:v>
                </c:pt>
                <c:pt idx="56">
                  <c:v>59.29</c:v>
                </c:pt>
                <c:pt idx="57">
                  <c:v>59.29</c:v>
                </c:pt>
                <c:pt idx="58">
                  <c:v>59.29</c:v>
                </c:pt>
                <c:pt idx="59">
                  <c:v>59.29</c:v>
                </c:pt>
                <c:pt idx="60">
                  <c:v>59.29</c:v>
                </c:pt>
                <c:pt idx="61">
                  <c:v>59.29</c:v>
                </c:pt>
                <c:pt idx="62">
                  <c:v>59.29</c:v>
                </c:pt>
                <c:pt idx="63">
                  <c:v>59.29</c:v>
                </c:pt>
                <c:pt idx="64">
                  <c:v>59.29</c:v>
                </c:pt>
                <c:pt idx="65">
                  <c:v>59.29</c:v>
                </c:pt>
                <c:pt idx="66">
                  <c:v>59.29</c:v>
                </c:pt>
                <c:pt idx="67">
                  <c:v>59.29</c:v>
                </c:pt>
                <c:pt idx="68">
                  <c:v>59.29</c:v>
                </c:pt>
                <c:pt idx="69">
                  <c:v>59.29</c:v>
                </c:pt>
                <c:pt idx="70">
                  <c:v>59.29</c:v>
                </c:pt>
                <c:pt idx="71">
                  <c:v>59.29</c:v>
                </c:pt>
                <c:pt idx="72">
                  <c:v>59.29</c:v>
                </c:pt>
                <c:pt idx="73">
                  <c:v>59.29</c:v>
                </c:pt>
                <c:pt idx="74">
                  <c:v>59.29</c:v>
                </c:pt>
                <c:pt idx="75">
                  <c:v>59.29</c:v>
                </c:pt>
                <c:pt idx="76">
                  <c:v>59.29</c:v>
                </c:pt>
                <c:pt idx="77">
                  <c:v>59.29</c:v>
                </c:pt>
                <c:pt idx="78">
                  <c:v>59.29</c:v>
                </c:pt>
                <c:pt idx="79">
                  <c:v>59.29</c:v>
                </c:pt>
                <c:pt idx="80">
                  <c:v>59.29</c:v>
                </c:pt>
                <c:pt idx="81">
                  <c:v>59.29</c:v>
                </c:pt>
                <c:pt idx="82">
                  <c:v>59.29</c:v>
                </c:pt>
                <c:pt idx="83">
                  <c:v>59.29</c:v>
                </c:pt>
                <c:pt idx="84">
                  <c:v>59.29</c:v>
                </c:pt>
                <c:pt idx="85">
                  <c:v>59.29</c:v>
                </c:pt>
                <c:pt idx="86">
                  <c:v>59.29</c:v>
                </c:pt>
                <c:pt idx="87">
                  <c:v>59.29</c:v>
                </c:pt>
                <c:pt idx="88">
                  <c:v>59.29</c:v>
                </c:pt>
                <c:pt idx="89">
                  <c:v>59.29</c:v>
                </c:pt>
                <c:pt idx="90">
                  <c:v>59.29</c:v>
                </c:pt>
                <c:pt idx="91">
                  <c:v>59.29</c:v>
                </c:pt>
                <c:pt idx="92">
                  <c:v>59.29</c:v>
                </c:pt>
                <c:pt idx="93">
                  <c:v>59.29</c:v>
                </c:pt>
                <c:pt idx="94">
                  <c:v>59.29</c:v>
                </c:pt>
                <c:pt idx="95">
                  <c:v>59.29</c:v>
                </c:pt>
                <c:pt idx="96">
                  <c:v>59.29</c:v>
                </c:pt>
                <c:pt idx="97">
                  <c:v>59.29</c:v>
                </c:pt>
                <c:pt idx="98">
                  <c:v>59.29</c:v>
                </c:pt>
                <c:pt idx="99">
                  <c:v>59.29</c:v>
                </c:pt>
                <c:pt idx="100">
                  <c:v>59.29</c:v>
                </c:pt>
                <c:pt idx="101">
                  <c:v>59.29</c:v>
                </c:pt>
                <c:pt idx="102">
                  <c:v>59.29</c:v>
                </c:pt>
                <c:pt idx="103">
                  <c:v>59.29</c:v>
                </c:pt>
                <c:pt idx="104">
                  <c:v>59.29</c:v>
                </c:pt>
                <c:pt idx="105">
                  <c:v>59.29</c:v>
                </c:pt>
                <c:pt idx="106">
                  <c:v>59.29</c:v>
                </c:pt>
                <c:pt idx="107">
                  <c:v>59.29</c:v>
                </c:pt>
                <c:pt idx="108">
                  <c:v>59.29</c:v>
                </c:pt>
                <c:pt idx="109">
                  <c:v>59.29</c:v>
                </c:pt>
                <c:pt idx="110">
                  <c:v>59.29</c:v>
                </c:pt>
                <c:pt idx="111">
                  <c:v>59.29</c:v>
                </c:pt>
                <c:pt idx="112">
                  <c:v>59.29</c:v>
                </c:pt>
                <c:pt idx="113">
                  <c:v>59.29</c:v>
                </c:pt>
                <c:pt idx="114">
                  <c:v>59.29</c:v>
                </c:pt>
                <c:pt idx="115">
                  <c:v>59.29</c:v>
                </c:pt>
                <c:pt idx="116">
                  <c:v>59.29</c:v>
                </c:pt>
                <c:pt idx="117">
                  <c:v>59.29</c:v>
                </c:pt>
                <c:pt idx="118">
                  <c:v>59.29</c:v>
                </c:pt>
                <c:pt idx="119">
                  <c:v>59.29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95360"/>
        <c:axId val="108097536"/>
      </c:lineChart>
      <c:catAx>
        <c:axId val="10809536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097536"/>
        <c:crosses val="autoZero"/>
        <c:auto val="1"/>
        <c:lblAlgn val="ctr"/>
        <c:lblOffset val="100"/>
        <c:noMultiLvlLbl val="0"/>
      </c:catAx>
      <c:valAx>
        <c:axId val="108097536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095360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39160686339238"/>
          <c:y val="1.330976485082222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</xdr:row>
      <xdr:rowOff>28575</xdr:rowOff>
    </xdr:from>
    <xdr:to>
      <xdr:col>29</xdr:col>
      <xdr:colOff>486833</xdr:colOff>
      <xdr:row>25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42334</xdr:colOff>
      <xdr:row>25</xdr:row>
      <xdr:rowOff>52916</xdr:rowOff>
    </xdr:from>
    <xdr:to>
      <xdr:col>29</xdr:col>
      <xdr:colOff>527809</xdr:colOff>
      <xdr:row>49</xdr:row>
      <xdr:rowOff>115360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63500</xdr:colOff>
      <xdr:row>50</xdr:row>
      <xdr:rowOff>31750</xdr:rowOff>
    </xdr:from>
    <xdr:to>
      <xdr:col>29</xdr:col>
      <xdr:colOff>595841</xdr:colOff>
      <xdr:row>74</xdr:row>
      <xdr:rowOff>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74</xdr:row>
      <xdr:rowOff>76202</xdr:rowOff>
    </xdr:from>
    <xdr:to>
      <xdr:col>29</xdr:col>
      <xdr:colOff>180975</xdr:colOff>
      <xdr:row>99</xdr:row>
      <xdr:rowOff>180976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</xdr:colOff>
      <xdr:row>100</xdr:row>
      <xdr:rowOff>57149</xdr:rowOff>
    </xdr:from>
    <xdr:to>
      <xdr:col>29</xdr:col>
      <xdr:colOff>171450</xdr:colOff>
      <xdr:row>125</xdr:row>
      <xdr:rowOff>19051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66675</xdr:colOff>
      <xdr:row>125</xdr:row>
      <xdr:rowOff>85725</xdr:rowOff>
    </xdr:from>
    <xdr:to>
      <xdr:col>29</xdr:col>
      <xdr:colOff>38100</xdr:colOff>
      <xdr:row>150</xdr:row>
      <xdr:rowOff>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57149</xdr:colOff>
      <xdr:row>150</xdr:row>
      <xdr:rowOff>76200</xdr:rowOff>
    </xdr:from>
    <xdr:to>
      <xdr:col>29</xdr:col>
      <xdr:colOff>9524</xdr:colOff>
      <xdr:row>174</xdr:row>
      <xdr:rowOff>180975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68791</xdr:colOff>
      <xdr:row>175</xdr:row>
      <xdr:rowOff>134409</xdr:rowOff>
    </xdr:from>
    <xdr:to>
      <xdr:col>29</xdr:col>
      <xdr:colOff>7407</xdr:colOff>
      <xdr:row>200</xdr:row>
      <xdr:rowOff>86784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74082</xdr:colOff>
      <xdr:row>201</xdr:row>
      <xdr:rowOff>1</xdr:rowOff>
    </xdr:from>
    <xdr:to>
      <xdr:col>29</xdr:col>
      <xdr:colOff>142874</xdr:colOff>
      <xdr:row>226</xdr:row>
      <xdr:rowOff>169333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63500</xdr:colOff>
      <xdr:row>227</xdr:row>
      <xdr:rowOff>84666</xdr:rowOff>
    </xdr:from>
    <xdr:to>
      <xdr:col>29</xdr:col>
      <xdr:colOff>74083</xdr:colOff>
      <xdr:row>254</xdr:row>
      <xdr:rowOff>116417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0.0379</cdr:x>
      <cdr:y>0.08584</cdr:y>
    </cdr:from>
    <cdr:to>
      <cdr:x>0.03877</cdr:x>
      <cdr:y>0.67232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77335" y="423332"/>
          <a:ext cx="15444" cy="28924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0.11952</cdr:x>
      <cdr:y>0.09013</cdr:y>
    </cdr:from>
    <cdr:to>
      <cdr:x>0.12141</cdr:x>
      <cdr:y>0.67098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2135876" y="444499"/>
          <a:ext cx="33709" cy="28646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0.22505</cdr:x>
      <cdr:y>0.09013</cdr:y>
    </cdr:from>
    <cdr:to>
      <cdr:x>0.22589</cdr:x>
      <cdr:y>0.6661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021668" y="444499"/>
          <a:ext cx="14897" cy="28405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0.37134</cdr:x>
      <cdr:y>0.08798</cdr:y>
    </cdr:from>
    <cdr:to>
      <cdr:x>0.37235</cdr:x>
      <cdr:y>0.65978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635751" y="433915"/>
          <a:ext cx="18187" cy="28200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0.54072</cdr:x>
      <cdr:y>0.09657</cdr:y>
    </cdr:from>
    <cdr:to>
      <cdr:x>0.54198</cdr:x>
      <cdr:y>0.66362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662585" y="476249"/>
          <a:ext cx="22612" cy="27965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0.6639</cdr:x>
      <cdr:y>0.09657</cdr:y>
    </cdr:from>
    <cdr:to>
      <cdr:x>0.66394</cdr:x>
      <cdr:y>0.66488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863918" y="476249"/>
          <a:ext cx="699" cy="28028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0.92271</cdr:x>
      <cdr:y>0.09657</cdr:y>
    </cdr:from>
    <cdr:to>
      <cdr:x>0.92276</cdr:x>
      <cdr:y>0.66799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488835" y="476249"/>
          <a:ext cx="888" cy="28181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0.03723</cdr:x>
      <cdr:y>0.13292</cdr:y>
    </cdr:from>
    <cdr:to>
      <cdr:x>0.03803</cdr:x>
      <cdr:y>0.66178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63207" y="687917"/>
          <a:ext cx="14126" cy="27369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0.11844</cdr:x>
      <cdr:y>0.13701</cdr:y>
    </cdr:from>
    <cdr:to>
      <cdr:x>0.11943</cdr:x>
      <cdr:y>0.64994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2109550" y="709061"/>
          <a:ext cx="17633" cy="265454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0.22419</cdr:x>
      <cdr:y>0.13701</cdr:y>
    </cdr:from>
    <cdr:to>
      <cdr:x>0.2246</cdr:x>
      <cdr:y>0.65307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3993171" y="709087"/>
          <a:ext cx="7303" cy="26707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0.37032</cdr:x>
      <cdr:y>0.13497</cdr:y>
    </cdr:from>
    <cdr:to>
      <cdr:x>0.37255</cdr:x>
      <cdr:y>0.65599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596002" y="698503"/>
          <a:ext cx="39720" cy="269640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0.54011</cdr:x>
      <cdr:y>0.12474</cdr:y>
    </cdr:from>
    <cdr:to>
      <cdr:x>0.54099</cdr:x>
      <cdr:y>0.65988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620250" y="645584"/>
          <a:ext cx="15714" cy="27694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0.66251</cdr:x>
      <cdr:y>0.12883</cdr:y>
    </cdr:from>
    <cdr:to>
      <cdr:x>0.66279</cdr:x>
      <cdr:y>0.65403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800417" y="666750"/>
          <a:ext cx="5002" cy="27180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0.92038</cdr:x>
      <cdr:y>0.12679</cdr:y>
    </cdr:from>
    <cdr:to>
      <cdr:x>0.9226</cdr:x>
      <cdr:y>0.65669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393583" y="656167"/>
          <a:ext cx="39613" cy="27423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0.03269</cdr:x>
      <cdr:y>0.05957</cdr:y>
    </cdr:from>
    <cdr:to>
      <cdr:x>0.03293</cdr:x>
      <cdr:y>0.61565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95655" y="270652"/>
          <a:ext cx="4421" cy="25265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0.11483</cdr:x>
      <cdr:y>0.0677</cdr:y>
    </cdr:from>
    <cdr:to>
      <cdr:x>0.11569</cdr:x>
      <cdr:y>0.62031</cdr:y>
    </cdr:to>
    <cdr:cxnSp macro="">
      <cdr:nvCxnSpPr>
        <cdr:cNvPr id="16" name="Прямая соединительная линия 15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2092326" y="307590"/>
          <a:ext cx="15699" cy="25107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0.21992</cdr:x>
      <cdr:y>0.05371</cdr:y>
    </cdr:from>
    <cdr:to>
      <cdr:x>0.22112</cdr:x>
      <cdr:y>0.61798</cdr:y>
    </cdr:to>
    <cdr:cxnSp macro="">
      <cdr:nvCxnSpPr>
        <cdr:cNvPr id="17" name="Прямая соединительная линия 16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007174" y="244025"/>
          <a:ext cx="21902" cy="256373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0.36807</cdr:x>
      <cdr:y>0.07121</cdr:y>
    </cdr:from>
    <cdr:to>
      <cdr:x>0.3689</cdr:x>
      <cdr:y>0.62031</cdr:y>
    </cdr:to>
    <cdr:cxnSp macro="">
      <cdr:nvCxnSpPr>
        <cdr:cNvPr id="18" name="Прямая соединительная линия 17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706659" y="323537"/>
          <a:ext cx="15143" cy="24948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0.53903</cdr:x>
      <cdr:y>0.08051</cdr:y>
    </cdr:from>
    <cdr:to>
      <cdr:x>0.53908</cdr:x>
      <cdr:y>0.62378</cdr:y>
    </cdr:to>
    <cdr:cxnSp macro="">
      <cdr:nvCxnSpPr>
        <cdr:cNvPr id="19" name="Прямая соединительная линия 18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9821919" y="365783"/>
          <a:ext cx="911" cy="24683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0.66114</cdr:x>
      <cdr:y>0.07562</cdr:y>
    </cdr:from>
    <cdr:to>
      <cdr:x>0.66116</cdr:x>
      <cdr:y>0.61906</cdr:y>
    </cdr:to>
    <cdr:cxnSp macro="">
      <cdr:nvCxnSpPr>
        <cdr:cNvPr id="20" name="Прямая соединительная линия 1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2046925" y="343577"/>
          <a:ext cx="365" cy="246907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0.92159</cdr:x>
      <cdr:y>0.08689</cdr:y>
    </cdr:from>
    <cdr:to>
      <cdr:x>0.92197</cdr:x>
      <cdr:y>0.62171</cdr:y>
    </cdr:to>
    <cdr:cxnSp macro="">
      <cdr:nvCxnSpPr>
        <cdr:cNvPr id="21" name="Прямая соединительная линия 2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792576" y="394758"/>
          <a:ext cx="6940" cy="24299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0.03125</cdr:x>
      <cdr:y>0.07765</cdr:y>
    </cdr:from>
    <cdr:to>
      <cdr:x>0.03259</cdr:x>
      <cdr:y>0.61867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71526" y="359848"/>
          <a:ext cx="24504" cy="25073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0.11337</cdr:x>
      <cdr:y>0.08747</cdr:y>
    </cdr:from>
    <cdr:to>
      <cdr:x>0.11392</cdr:x>
      <cdr:y>0.61912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73225" y="405375"/>
          <a:ext cx="10058" cy="24639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0.22046</cdr:x>
      <cdr:y>0.09431</cdr:y>
    </cdr:from>
    <cdr:to>
      <cdr:x>0.22082</cdr:x>
      <cdr:y>0.6239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4031542" y="437074"/>
          <a:ext cx="6583" cy="24543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0.36699</cdr:x>
      <cdr:y>0.08619</cdr:y>
    </cdr:from>
    <cdr:to>
      <cdr:x>0.36808</cdr:x>
      <cdr:y>0.62619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710947" y="399430"/>
          <a:ext cx="19933" cy="25026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0.5387</cdr:x>
      <cdr:y>0.08322</cdr:y>
    </cdr:from>
    <cdr:to>
      <cdr:x>0.53897</cdr:x>
      <cdr:y>0.62575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850992" y="385678"/>
          <a:ext cx="4937" cy="25143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0.66075</cdr:x>
      <cdr:y>0.09255</cdr:y>
    </cdr:from>
    <cdr:to>
      <cdr:x>0.66095</cdr:x>
      <cdr:y>0.63076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2082922" y="428905"/>
          <a:ext cx="3657" cy="24943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0.92235</cdr:x>
      <cdr:y>0.09474</cdr:y>
    </cdr:from>
    <cdr:to>
      <cdr:x>0.92269</cdr:x>
      <cdr:y>0.62619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6866615" y="439063"/>
          <a:ext cx="6218" cy="24629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0.03521</cdr:x>
      <cdr:y>0.07404</cdr:y>
    </cdr:from>
    <cdr:to>
      <cdr:x>0.0353</cdr:x>
      <cdr:y>0.61305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45583" y="336160"/>
          <a:ext cx="1590" cy="24472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0.11545</cdr:x>
      <cdr:y>0.08273</cdr:y>
    </cdr:from>
    <cdr:to>
      <cdr:x>0.11668</cdr:x>
      <cdr:y>0.61538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2116667" y="375615"/>
          <a:ext cx="22487" cy="24183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0.2202</cdr:x>
      <cdr:y>0.08794</cdr:y>
    </cdr:from>
    <cdr:to>
      <cdr:x>0.22082</cdr:x>
      <cdr:y>0.61271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037056" y="399283"/>
          <a:ext cx="11367" cy="23825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0.36771</cdr:x>
      <cdr:y>0.09174</cdr:y>
    </cdr:from>
    <cdr:to>
      <cdr:x>0.36807</cdr:x>
      <cdr:y>0.6125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741381" y="416527"/>
          <a:ext cx="6600" cy="23643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0.5366</cdr:x>
      <cdr:y>0.08568</cdr:y>
    </cdr:from>
    <cdr:to>
      <cdr:x>0.53748</cdr:x>
      <cdr:y>0.61866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837745" y="389022"/>
          <a:ext cx="16133" cy="241986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0.65707</cdr:x>
      <cdr:y>0.08764</cdr:y>
    </cdr:from>
    <cdr:to>
      <cdr:x>0.65806</cdr:x>
      <cdr:y>0.60784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2046482" y="397912"/>
          <a:ext cx="18151" cy="23618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0.91673</cdr:x>
      <cdr:y>0.09764</cdr:y>
    </cdr:from>
    <cdr:to>
      <cdr:x>0.91769</cdr:x>
      <cdr:y>0.61717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806945" y="443296"/>
          <a:ext cx="17601" cy="23587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0.03822</cdr:x>
      <cdr:y>0.06915</cdr:y>
    </cdr:from>
    <cdr:to>
      <cdr:x>0.03847</cdr:x>
      <cdr:y>0.65036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84742" y="336548"/>
          <a:ext cx="4487" cy="282894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0.11915</cdr:x>
      <cdr:y>0.07567</cdr:y>
    </cdr:from>
    <cdr:to>
      <cdr:x>0.11924</cdr:x>
      <cdr:y>0.64518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134588" y="368307"/>
          <a:ext cx="1613" cy="27719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0.22312</cdr:x>
      <cdr:y>0.08001</cdr:y>
    </cdr:from>
    <cdr:to>
      <cdr:x>0.22391</cdr:x>
      <cdr:y>0.65213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997245" y="389452"/>
          <a:ext cx="14154" cy="27846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0.37022</cdr:x>
      <cdr:y>0.07784</cdr:y>
    </cdr:from>
    <cdr:to>
      <cdr:x>0.37145</cdr:x>
      <cdr:y>0.65109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632611" y="378863"/>
          <a:ext cx="22036" cy="27901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0.5414</cdr:x>
      <cdr:y>0.07132</cdr:y>
    </cdr:from>
    <cdr:to>
      <cdr:x>0.54153</cdr:x>
      <cdr:y>0.65117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9699367" y="347155"/>
          <a:ext cx="2329" cy="28222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0.66204</cdr:x>
      <cdr:y>0.07349</cdr:y>
    </cdr:from>
    <cdr:to>
      <cdr:x>0.66235</cdr:x>
      <cdr:y>0.65748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860816" y="357696"/>
          <a:ext cx="5554" cy="284243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0.92078</cdr:x>
      <cdr:y>0.07349</cdr:y>
    </cdr:from>
    <cdr:to>
      <cdr:x>0.92201</cdr:x>
      <cdr:y>0.65137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496242" y="357714"/>
          <a:ext cx="21958" cy="28126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0.03685</cdr:x>
      <cdr:y>0.08482</cdr:y>
    </cdr:from>
    <cdr:to>
      <cdr:x>0.03704</cdr:x>
      <cdr:y>0.64097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60166" y="400724"/>
          <a:ext cx="3404" cy="26274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0.11673</cdr:x>
      <cdr:y>0.08423</cdr:y>
    </cdr:from>
    <cdr:to>
      <cdr:x>0.11751</cdr:x>
      <cdr:y>0.65125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91233" y="397937"/>
          <a:ext cx="13974" cy="267883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0.22419</cdr:x>
      <cdr:y>0.08498</cdr:y>
    </cdr:from>
    <cdr:to>
      <cdr:x>0.22438</cdr:x>
      <cdr:y>0.64113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016443" y="401478"/>
          <a:ext cx="3404" cy="26274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0.36898</cdr:x>
      <cdr:y>0.07751</cdr:y>
    </cdr:from>
    <cdr:to>
      <cdr:x>0.3696</cdr:x>
      <cdr:y>0.64893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610370" y="366188"/>
          <a:ext cx="11107" cy="26996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0.54028</cdr:x>
      <cdr:y>0.08199</cdr:y>
    </cdr:from>
    <cdr:to>
      <cdr:x>0.54084</cdr:x>
      <cdr:y>0.65201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679456" y="387353"/>
          <a:ext cx="10032" cy="26930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0.66287</cdr:x>
      <cdr:y>0.07975</cdr:y>
    </cdr:from>
    <cdr:to>
      <cdr:x>0.66316</cdr:x>
      <cdr:y>0.65192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1875713" y="376771"/>
          <a:ext cx="5195" cy="27031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0.92242</cdr:x>
      <cdr:y>0.08423</cdr:y>
    </cdr:from>
    <cdr:to>
      <cdr:x>0.92367</cdr:x>
      <cdr:y>0.64915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6525625" y="397937"/>
          <a:ext cx="22394" cy="266890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0.03317</cdr:x>
      <cdr:y>0.06048</cdr:y>
    </cdr:from>
    <cdr:to>
      <cdr:x>0.03393</cdr:x>
      <cdr:y>0.67413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589492" y="282851"/>
          <a:ext cx="13533" cy="286992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0.11484</cdr:x>
      <cdr:y>0.07156</cdr:y>
    </cdr:from>
    <cdr:to>
      <cdr:x>0.11535</cdr:x>
      <cdr:y>0.68092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41067" y="334651"/>
          <a:ext cx="8925" cy="284987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0.22046</cdr:x>
      <cdr:y>0.07366</cdr:y>
    </cdr:from>
    <cdr:to>
      <cdr:x>0.22134</cdr:x>
      <cdr:y>0.67866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918209" y="344505"/>
          <a:ext cx="15616" cy="28294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0.36666</cdr:x>
      <cdr:y>0.07654</cdr:y>
    </cdr:from>
    <cdr:to>
      <cdr:x>0.36843</cdr:x>
      <cdr:y>0.68545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516447" y="357942"/>
          <a:ext cx="31461" cy="28477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0.53874</cdr:x>
      <cdr:y>0.07733</cdr:y>
    </cdr:from>
    <cdr:to>
      <cdr:x>0.53897</cdr:x>
      <cdr:y>0.68771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9574742" y="361650"/>
          <a:ext cx="4181" cy="28546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0.66086</cdr:x>
      <cdr:y>0.08407</cdr:y>
    </cdr:from>
    <cdr:to>
      <cdr:x>0.662</cdr:x>
      <cdr:y>0.68998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745206" y="393166"/>
          <a:ext cx="20286" cy="28336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0.91973</cdr:x>
      <cdr:y>0.08685</cdr:y>
    </cdr:from>
    <cdr:to>
      <cdr:x>0.92074</cdr:x>
      <cdr:y>0.67957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346008" y="406167"/>
          <a:ext cx="17951" cy="27720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0.03195</cdr:x>
      <cdr:y>0.09142</cdr:y>
    </cdr:from>
    <cdr:to>
      <cdr:x>0.03231</cdr:x>
      <cdr:y>0.66033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567268" y="427551"/>
          <a:ext cx="6349" cy="26606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0.1149</cdr:x>
      <cdr:y>0.09566</cdr:y>
    </cdr:from>
    <cdr:to>
      <cdr:x>0.11509</cdr:x>
      <cdr:y>0.65181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39842" y="447375"/>
          <a:ext cx="3373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0.22109</cdr:x>
      <cdr:y>0.09867</cdr:y>
    </cdr:from>
    <cdr:to>
      <cdr:x>0.22128</cdr:x>
      <cdr:y>0.65482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925177" y="461444"/>
          <a:ext cx="3373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0.36603</cdr:x>
      <cdr:y>0.10007</cdr:y>
    </cdr:from>
    <cdr:to>
      <cdr:x>0.36622</cdr:x>
      <cdr:y>0.65622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498277" y="468013"/>
          <a:ext cx="3373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0.53835</cdr:x>
      <cdr:y>0.09951</cdr:y>
    </cdr:from>
    <cdr:to>
      <cdr:x>0.53853</cdr:x>
      <cdr:y>0.65566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557569" y="465381"/>
          <a:ext cx="3195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0.66088</cdr:x>
      <cdr:y>0.09595</cdr:y>
    </cdr:from>
    <cdr:to>
      <cdr:x>0.66107</cdr:x>
      <cdr:y>0.6521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732978" y="448723"/>
          <a:ext cx="3373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0.92091</cdr:x>
      <cdr:y>0.10291</cdr:y>
    </cdr:from>
    <cdr:to>
      <cdr:x>0.92109</cdr:x>
      <cdr:y>0.65906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349374" y="481292"/>
          <a:ext cx="3196" cy="26009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0.05579</cdr:x>
      <cdr:y>0.09046</cdr:y>
    </cdr:from>
    <cdr:to>
      <cdr:x>0.05638</cdr:x>
      <cdr:y>0.66285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89646" y="426521"/>
          <a:ext cx="10466" cy="26987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0.13393</cdr:x>
      <cdr:y>0.08597</cdr:y>
    </cdr:from>
    <cdr:to>
      <cdr:x>0.13555</cdr:x>
      <cdr:y>0.66364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375954" y="405357"/>
          <a:ext cx="28739" cy="27236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0.23773</cdr:x>
      <cdr:y>0.08822</cdr:y>
    </cdr:from>
    <cdr:to>
      <cdr:x>0.23897</cdr:x>
      <cdr:y>0.65831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217344" y="415965"/>
          <a:ext cx="21997" cy="26879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0.38033</cdr:x>
      <cdr:y>0.08148</cdr:y>
    </cdr:from>
    <cdr:to>
      <cdr:x>0.38149</cdr:x>
      <cdr:y>0.66325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746919" y="384165"/>
          <a:ext cx="20578" cy="274297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0.54558</cdr:x>
      <cdr:y>0.09944</cdr:y>
    </cdr:from>
    <cdr:to>
      <cdr:x>0.54785</cdr:x>
      <cdr:y>0.68245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678424" y="468841"/>
          <a:ext cx="40269" cy="27488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0.6655</cdr:x>
      <cdr:y>0.07699</cdr:y>
    </cdr:from>
    <cdr:to>
      <cdr:x>0.6663</cdr:x>
      <cdr:y>0.66652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805777" y="363020"/>
          <a:ext cx="14192" cy="27795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0.91832</cdr:x>
      <cdr:y>0.0927</cdr:y>
    </cdr:from>
    <cdr:to>
      <cdr:x>0.91845</cdr:x>
      <cdr:y>0.66075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6290799" y="437091"/>
          <a:ext cx="2243" cy="267826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5"/>
  <sheetViews>
    <sheetView tabSelected="1" zoomScale="90" zoomScaleNormal="9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C5" sqref="C5:C6"/>
    </sheetView>
  </sheetViews>
  <sheetFormatPr defaultRowHeight="15" x14ac:dyDescent="0.25"/>
  <cols>
    <col min="1" max="1" width="3.28515625" style="25" customWidth="1"/>
    <col min="2" max="2" width="8.7109375" style="25" customWidth="1"/>
    <col min="3" max="3" width="32.85546875" style="25" customWidth="1"/>
    <col min="4" max="5" width="8.7109375" style="25" customWidth="1"/>
    <col min="6" max="6" width="10" style="25" customWidth="1"/>
    <col min="7" max="8" width="8.7109375" style="25" customWidth="1"/>
    <col min="9" max="9" width="10" style="25" customWidth="1"/>
    <col min="10" max="11" width="8.7109375" style="25" customWidth="1"/>
    <col min="12" max="12" width="10" style="25" customWidth="1"/>
    <col min="13" max="14" width="8.7109375" style="25" customWidth="1"/>
    <col min="15" max="15" width="10" style="25" customWidth="1"/>
    <col min="16" max="17" width="8.7109375" style="25" customWidth="1"/>
    <col min="18" max="18" width="10" style="25" customWidth="1"/>
    <col min="19" max="19" width="8.7109375" style="25" customWidth="1"/>
    <col min="20" max="25" width="0.140625" style="25" hidden="1" customWidth="1"/>
    <col min="26" max="30" width="8.7109375" style="25" customWidth="1"/>
    <col min="31" max="31" width="10" style="25" customWidth="1"/>
    <col min="32" max="32" width="8.7109375" style="25" customWidth="1"/>
    <col min="33" max="33" width="0.140625" style="25" customWidth="1"/>
    <col min="34" max="35" width="0.140625" style="25" hidden="1" customWidth="1"/>
    <col min="36" max="36" width="7.7109375" style="25" customWidth="1"/>
    <col min="37" max="37" width="8.7109375" style="25" customWidth="1"/>
    <col min="38" max="38" width="10" style="25" customWidth="1"/>
    <col min="39" max="40" width="8.7109375" style="25" customWidth="1"/>
    <col min="41" max="41" width="10" style="25" customWidth="1"/>
    <col min="42" max="43" width="8.7109375" style="25" customWidth="1"/>
    <col min="44" max="44" width="10" style="25" customWidth="1"/>
    <col min="45" max="45" width="8.7109375" style="25" customWidth="1"/>
    <col min="46" max="46" width="0.140625" style="25" customWidth="1"/>
    <col min="47" max="49" width="0.140625" style="25" hidden="1" customWidth="1"/>
    <col min="50" max="50" width="8.7109375" style="25" customWidth="1"/>
    <col min="51" max="52" width="4.7109375" style="25" customWidth="1"/>
    <col min="53" max="53" width="5.140625" style="25" customWidth="1"/>
    <col min="54" max="54" width="5.5703125" style="25" customWidth="1"/>
    <col min="55" max="55" width="9.7109375" style="25" customWidth="1"/>
    <col min="56" max="16384" width="9.140625" style="25"/>
  </cols>
  <sheetData>
    <row r="1" spans="1:54" ht="15" customHeight="1" x14ac:dyDescent="0.25">
      <c r="A1" s="34" t="s">
        <v>76</v>
      </c>
    </row>
    <row r="2" spans="1:54" ht="15" customHeight="1" x14ac:dyDescent="0.25">
      <c r="D2" s="31" t="s">
        <v>65</v>
      </c>
      <c r="E2" s="32" t="s">
        <v>66</v>
      </c>
      <c r="G2" s="630" t="s">
        <v>67</v>
      </c>
      <c r="H2" s="32" t="s">
        <v>68</v>
      </c>
      <c r="AJ2" s="31" t="s">
        <v>65</v>
      </c>
      <c r="AK2" s="32" t="s">
        <v>66</v>
      </c>
      <c r="AM2" s="506" t="s">
        <v>67</v>
      </c>
      <c r="AN2" s="32" t="s">
        <v>68</v>
      </c>
    </row>
    <row r="3" spans="1:54" ht="15" customHeight="1" x14ac:dyDescent="0.25">
      <c r="C3" s="120" t="s">
        <v>235</v>
      </c>
      <c r="D3" s="631" t="s">
        <v>69</v>
      </c>
      <c r="E3" s="32" t="s">
        <v>70</v>
      </c>
      <c r="G3" s="33" t="s">
        <v>71</v>
      </c>
      <c r="H3" s="32" t="s">
        <v>72</v>
      </c>
      <c r="AJ3" s="292" t="s">
        <v>69</v>
      </c>
      <c r="AK3" s="32" t="s">
        <v>70</v>
      </c>
      <c r="AM3" s="33" t="s">
        <v>71</v>
      </c>
      <c r="AN3" s="32" t="s">
        <v>72</v>
      </c>
    </row>
    <row r="4" spans="1:54" ht="9" customHeight="1" thickBot="1" x14ac:dyDescent="0.3">
      <c r="C4" s="120"/>
      <c r="D4" s="178"/>
      <c r="E4" s="179"/>
      <c r="F4" s="180"/>
      <c r="G4" s="178"/>
      <c r="H4" s="32"/>
    </row>
    <row r="5" spans="1:54" ht="15" customHeight="1" thickBot="1" x14ac:dyDescent="0.3">
      <c r="A5" s="892" t="s">
        <v>0</v>
      </c>
      <c r="B5" s="894" t="s">
        <v>9</v>
      </c>
      <c r="C5" s="896" t="s">
        <v>11</v>
      </c>
      <c r="D5" s="898" t="s">
        <v>141</v>
      </c>
      <c r="E5" s="899"/>
      <c r="F5" s="900"/>
      <c r="G5" s="898" t="s">
        <v>142</v>
      </c>
      <c r="H5" s="899"/>
      <c r="I5" s="900"/>
      <c r="J5" s="884" t="s">
        <v>143</v>
      </c>
      <c r="K5" s="885"/>
      <c r="L5" s="886"/>
      <c r="M5" s="884" t="s">
        <v>144</v>
      </c>
      <c r="N5" s="885"/>
      <c r="O5" s="886"/>
      <c r="P5" s="884" t="s">
        <v>145</v>
      </c>
      <c r="Q5" s="885"/>
      <c r="R5" s="886"/>
      <c r="S5" s="887" t="s">
        <v>103</v>
      </c>
      <c r="T5" s="881"/>
      <c r="U5" s="882"/>
      <c r="V5" s="882"/>
      <c r="W5" s="882"/>
      <c r="X5" s="882"/>
      <c r="Y5" s="882"/>
      <c r="Z5" s="884" t="s">
        <v>153</v>
      </c>
      <c r="AA5" s="885"/>
      <c r="AB5" s="886"/>
      <c r="AC5" s="884" t="s">
        <v>152</v>
      </c>
      <c r="AD5" s="885"/>
      <c r="AE5" s="885"/>
      <c r="AF5" s="887" t="s">
        <v>146</v>
      </c>
      <c r="AG5" s="889"/>
      <c r="AH5" s="890"/>
      <c r="AI5" s="891"/>
      <c r="AJ5" s="884" t="s">
        <v>147</v>
      </c>
      <c r="AK5" s="885"/>
      <c r="AL5" s="886"/>
      <c r="AM5" s="884" t="s">
        <v>148</v>
      </c>
      <c r="AN5" s="885"/>
      <c r="AO5" s="886"/>
      <c r="AP5" s="884" t="s">
        <v>149</v>
      </c>
      <c r="AQ5" s="885"/>
      <c r="AR5" s="886"/>
      <c r="AS5" s="887" t="s">
        <v>150</v>
      </c>
      <c r="AT5" s="881"/>
      <c r="AU5" s="882"/>
      <c r="AV5" s="882"/>
      <c r="AW5" s="883"/>
      <c r="AX5" s="887" t="s">
        <v>120</v>
      </c>
      <c r="AY5" s="881"/>
      <c r="AZ5" s="882"/>
      <c r="BA5" s="882"/>
      <c r="BB5" s="883"/>
    </row>
    <row r="6" spans="1:54" ht="51" customHeight="1" thickBot="1" x14ac:dyDescent="0.3">
      <c r="A6" s="893"/>
      <c r="B6" s="895"/>
      <c r="C6" s="897"/>
      <c r="D6" s="181" t="s">
        <v>84</v>
      </c>
      <c r="E6" s="182" t="s">
        <v>85</v>
      </c>
      <c r="F6" s="183" t="s">
        <v>86</v>
      </c>
      <c r="G6" s="184" t="s">
        <v>87</v>
      </c>
      <c r="H6" s="182" t="s">
        <v>91</v>
      </c>
      <c r="I6" s="183" t="s">
        <v>92</v>
      </c>
      <c r="J6" s="182" t="s">
        <v>88</v>
      </c>
      <c r="K6" s="182" t="s">
        <v>89</v>
      </c>
      <c r="L6" s="183" t="s">
        <v>90</v>
      </c>
      <c r="M6" s="181" t="s">
        <v>223</v>
      </c>
      <c r="N6" s="182" t="s">
        <v>93</v>
      </c>
      <c r="O6" s="185" t="s">
        <v>94</v>
      </c>
      <c r="P6" s="181" t="s">
        <v>224</v>
      </c>
      <c r="Q6" s="182" t="s">
        <v>95</v>
      </c>
      <c r="R6" s="183" t="s">
        <v>96</v>
      </c>
      <c r="S6" s="888"/>
      <c r="T6" s="216" t="s">
        <v>97</v>
      </c>
      <c r="U6" s="211" t="s">
        <v>98</v>
      </c>
      <c r="V6" s="211" t="s">
        <v>99</v>
      </c>
      <c r="W6" s="211" t="s">
        <v>100</v>
      </c>
      <c r="X6" s="211" t="s">
        <v>102</v>
      </c>
      <c r="Y6" s="217" t="s">
        <v>101</v>
      </c>
      <c r="Z6" s="181" t="s">
        <v>105</v>
      </c>
      <c r="AA6" s="182" t="s">
        <v>104</v>
      </c>
      <c r="AB6" s="183" t="s">
        <v>106</v>
      </c>
      <c r="AC6" s="181" t="s">
        <v>107</v>
      </c>
      <c r="AD6" s="182" t="s">
        <v>108</v>
      </c>
      <c r="AE6" s="185" t="s">
        <v>109</v>
      </c>
      <c r="AF6" s="888"/>
      <c r="AG6" s="210" t="s">
        <v>97</v>
      </c>
      <c r="AH6" s="211" t="s">
        <v>98</v>
      </c>
      <c r="AI6" s="212" t="s">
        <v>101</v>
      </c>
      <c r="AJ6" s="181" t="s">
        <v>114</v>
      </c>
      <c r="AK6" s="182" t="s">
        <v>113</v>
      </c>
      <c r="AL6" s="183" t="s">
        <v>115</v>
      </c>
      <c r="AM6" s="181" t="s">
        <v>110</v>
      </c>
      <c r="AN6" s="182" t="s">
        <v>111</v>
      </c>
      <c r="AO6" s="183" t="s">
        <v>112</v>
      </c>
      <c r="AP6" s="184" t="s">
        <v>116</v>
      </c>
      <c r="AQ6" s="182" t="s">
        <v>117</v>
      </c>
      <c r="AR6" s="183" t="s">
        <v>118</v>
      </c>
      <c r="AS6" s="888"/>
      <c r="AT6" s="216" t="s">
        <v>97</v>
      </c>
      <c r="AU6" s="211" t="s">
        <v>98</v>
      </c>
      <c r="AV6" s="211" t="s">
        <v>99</v>
      </c>
      <c r="AW6" s="217" t="s">
        <v>151</v>
      </c>
      <c r="AX6" s="888"/>
      <c r="AY6" s="304" t="s">
        <v>160</v>
      </c>
      <c r="AZ6" s="305" t="s">
        <v>161</v>
      </c>
      <c r="BA6" s="305" t="s">
        <v>162</v>
      </c>
      <c r="BB6" s="306" t="s">
        <v>101</v>
      </c>
    </row>
    <row r="7" spans="1:54" ht="15" customHeight="1" thickBot="1" x14ac:dyDescent="0.3">
      <c r="A7" s="121"/>
      <c r="B7" s="122"/>
      <c r="C7" s="126" t="s">
        <v>139</v>
      </c>
      <c r="D7" s="543">
        <f>AVERAGE(D9:D17,D19:D30,D32:D48,D50:D69,D71:D84,D86:D115,D118:D126)</f>
        <v>4.0486261261261243</v>
      </c>
      <c r="E7" s="544">
        <f>$D$128</f>
        <v>4.07</v>
      </c>
      <c r="F7" s="545" t="str">
        <f t="shared" ref="F7:F38" si="0">IF(D7&gt;=$D$129,"A",IF(D7&gt;=$D$130,"B",IF(D7&gt;=$D$131,"C","D")))</f>
        <v>B</v>
      </c>
      <c r="G7" s="546">
        <f>AVERAGE(G9:G17,G19:G30,G32:G48,G50:G69,G71:G84,G86:G115,G118:G126)</f>
        <v>3.6758927927927916</v>
      </c>
      <c r="H7" s="544">
        <f>$G$128</f>
        <v>3.69</v>
      </c>
      <c r="I7" s="547" t="str">
        <f t="shared" ref="I7:I38" si="1">IF(G7&gt;=$G$129,"A",IF(G7&gt;=$G$130,"B",IF(G7&gt;=$G$131,"C","D")))</f>
        <v>B</v>
      </c>
      <c r="J7" s="548">
        <f>AVERAGE(J9:J17,J19:J30,J32:J48,J50:J69,J71:J84,J86:J115,J118:J126)</f>
        <v>4.1006963963963958</v>
      </c>
      <c r="K7" s="544">
        <f>$J$128</f>
        <v>4.1399999999999997</v>
      </c>
      <c r="L7" s="450" t="str">
        <f t="shared" ref="L7:L38" si="2">IF(J7&gt;=$J$129,"A",IF(J7&gt;=$J$130,"B",IF(J7&gt;=$J$131,"C","D")))</f>
        <v>B</v>
      </c>
      <c r="M7" s="549">
        <f>AVERAGE(M9:M17,M19:M30,M32:M48,M50:M69,M71:M84,M86:M115,M118:M126)</f>
        <v>0</v>
      </c>
      <c r="N7" s="544">
        <f t="shared" ref="N7:N38" si="3">$M$128</f>
        <v>0</v>
      </c>
      <c r="O7" s="547" t="str">
        <f>IF(M7&gt;=$M$129,"A",IF(M7&gt;=$M$130,"B",IF(M7&gt;=$M$131,"C","D")))</f>
        <v>D</v>
      </c>
      <c r="P7" s="548">
        <f>AVERAGE(P9:P17,P19:P30,P32:P48,P50:P69,P71:P84,P86:P115,P118:P126)</f>
        <v>0</v>
      </c>
      <c r="Q7" s="544">
        <f t="shared" ref="Q7:Q38" si="4">$P$128</f>
        <v>0</v>
      </c>
      <c r="R7" s="450" t="str">
        <f>IF(P7&gt;=$P$129,"A",IF(P7&gt;=$P$130,"B",IF(P7&gt;=$P$131,"C","D")))</f>
        <v>D</v>
      </c>
      <c r="S7" s="294" t="str">
        <f>IF(Y7&gt;=3.5,"A",IF(Y7&gt;=2.5,"B",IF(Y7&gt;=1.5,"C","D")))</f>
        <v>C</v>
      </c>
      <c r="T7" s="123">
        <f>IF(F7="A",4.2,IF(F7="B",2.5,IF(F7="C",2,1)))</f>
        <v>2.5</v>
      </c>
      <c r="U7" s="123">
        <f>IF(I7="A",4.2,IF(I7="B",2.5,IF(I7="C",2,1)))</f>
        <v>2.5</v>
      </c>
      <c r="V7" s="123">
        <f>IF(L7="A",4.2,IF(L7="B",2.5,IF(L7="C",2,1)))</f>
        <v>2.5</v>
      </c>
      <c r="W7" s="123">
        <f>IF(O7="A",4.2,IF(O7="B",2.5,IF(O7="C",2,1)))</f>
        <v>1</v>
      </c>
      <c r="X7" s="123">
        <f>IF(R7="A",4.2,IF(R7="B",2.5,IF(R7="C",2,1)))</f>
        <v>1</v>
      </c>
      <c r="Y7" s="124">
        <f>AVERAGE(T7:X7)</f>
        <v>1.9</v>
      </c>
      <c r="Z7" s="431">
        <f>AVERAGE(Z9:Z17,Z19:Z30,Z32:Z48,Z50:Z69,Z71:Z84,Z86:Z115,Z118:Z126)</f>
        <v>3.7663401154621496</v>
      </c>
      <c r="AA7" s="521">
        <f t="shared" ref="AA7:AA38" si="5">$Z$128</f>
        <v>3.79</v>
      </c>
      <c r="AB7" s="65" t="str">
        <f>IF(Z7&gt;=$Z$129,"A",IF(Z7&gt;=$Z$130,"B",IF(Z7&gt;=$Z$131,"C","D")))</f>
        <v>B</v>
      </c>
      <c r="AC7" s="430">
        <f>AVERAGE(AC9:AC17,AC19:AC30,AC32:AC48,AC50:AC69,AC71:AC84,AC86:AC115,AC118:AC126)</f>
        <v>3.5013979189093392</v>
      </c>
      <c r="AD7" s="429">
        <f t="shared" ref="AD7:AD38" si="6">$AC$128</f>
        <v>3.52</v>
      </c>
      <c r="AE7" s="64" t="str">
        <f>IF(AC7&gt;=$AC$129,"A",IF(AC7&gt;=$AC$130,"B",IF(AC7&gt;=$AC$131,"C","D")))</f>
        <v>B</v>
      </c>
      <c r="AF7" s="186" t="str">
        <f>IF(AI7&gt;=3.5,"A",IF(AI7&gt;=2.5,"B",IF(AI7&gt;=1.5,"C","D")))</f>
        <v>B</v>
      </c>
      <c r="AG7" s="213">
        <f>IF(AB7="A",4.2,IF(AB7="B",2.5,IF(AB7="C",2,1)))</f>
        <v>2.5</v>
      </c>
      <c r="AH7" s="214">
        <f>IF(AE7="A",4.2,IF(AE7="B",2.5,IF(AE7="C",2,1)))</f>
        <v>2.5</v>
      </c>
      <c r="AI7" s="215">
        <f>AVERAGE(AG7:AH7)</f>
        <v>2.5</v>
      </c>
      <c r="AJ7" s="431">
        <f>AVERAGE(AJ9:AJ17,AJ19:AJ30,AJ32:AJ48,AJ50:AJ69,AJ71:AJ84,AJ86:AJ115,AJ118:AJ126)</f>
        <v>3.9748567911339876</v>
      </c>
      <c r="AK7" s="429">
        <f>$AJ$128</f>
        <v>3.99</v>
      </c>
      <c r="AL7" s="65" t="str">
        <f t="shared" ref="AL7:AL70" si="7">IF(AJ7&gt;=$AJ$129,"A",IF(AJ7&gt;=$AJ$130,"B",IF(AJ7&gt;=$AJ$131,"C","D")))</f>
        <v>B</v>
      </c>
      <c r="AM7" s="430">
        <f>AVERAGE(AM9:AM17,AM19:AM30,AM32:AM48,AM50:AM69,AM71:AM84,AM86:AM115,AM118:AM126)</f>
        <v>57.528058252427208</v>
      </c>
      <c r="AN7" s="429">
        <f>$AM$128</f>
        <v>59.29</v>
      </c>
      <c r="AO7" s="64" t="str">
        <f>IF(AM7&gt;=$AM$129,"A",IF(AM7&gt;=$AM$130,"B",IF(AM7&gt;=$AM$131,"C","D")))</f>
        <v>B</v>
      </c>
      <c r="AP7" s="431">
        <f>AVERAGE(AP9:AP17,AP19:AP30,AP32:AP48,AP50:AP69,AP71:AP84,AP86:AP115,AP118:AP126)</f>
        <v>56.96374999999999</v>
      </c>
      <c r="AQ7" s="564">
        <f>$AP$128</f>
        <v>58.43</v>
      </c>
      <c r="AR7" s="65" t="str">
        <f t="shared" ref="AR7:AR36" si="8">IF(AP7&gt;=$AP$129,"A",IF(AP7&gt;=$AP$130,"B",IF(AP7&gt;=$AP$131,"C","D")))</f>
        <v>C</v>
      </c>
      <c r="AS7" s="125" t="str">
        <f>IF(AW7&gt;=3.5,"A",IF(AW7&gt;=2.5,"B",IF(AW7&gt;=1.5,"C","D")))</f>
        <v>C</v>
      </c>
      <c r="AT7" s="123">
        <f>IF(AL7="A",4.2,IF(AL7="B",2.5,IF(AL7="C",2,1)))</f>
        <v>2.5</v>
      </c>
      <c r="AU7" s="123">
        <f>IF(AO7="A",4.2,IF(AO7="B",2.5,IF(AO7="C",2,1)))</f>
        <v>2.5</v>
      </c>
      <c r="AV7" s="123">
        <f>IF(AR7="A",4.2,IF(AR7="B",2.5,IF(AR7="C",2,1)))</f>
        <v>2</v>
      </c>
      <c r="AW7" s="223">
        <f>AVERAGE(AT7:AV7)</f>
        <v>2.3333333333333335</v>
      </c>
      <c r="AX7" s="125" t="str">
        <f>IF(BB7&gt;=3.5,"A",IF(BB7&gt;=2.33,"B",IF(BB7&gt;=1.5,"C","D")))</f>
        <v>C</v>
      </c>
      <c r="AY7" s="627">
        <f>IF(S7="A",4.2,IF(S7="B",2.5,IF(S7="C",2,1)))</f>
        <v>2</v>
      </c>
      <c r="AZ7" s="628">
        <f>IF(AF7="A",4.2,IF(AF7="B",2.5,IF(AF7="C",2,1)))</f>
        <v>2.5</v>
      </c>
      <c r="BA7" s="628">
        <f>IF(AS7="A",4.2,IF(AS7="B",2.5,IF(AS7="C",2,1)))</f>
        <v>2</v>
      </c>
      <c r="BB7" s="629">
        <f>AVERAGE(AY7:BA7)</f>
        <v>2.1666666666666665</v>
      </c>
    </row>
    <row r="8" spans="1:54" ht="15.75" thickBot="1" x14ac:dyDescent="0.3">
      <c r="A8" s="36"/>
      <c r="B8" s="42"/>
      <c r="C8" s="35" t="s">
        <v>78</v>
      </c>
      <c r="D8" s="68">
        <f>AVERAGE(D9:D17)</f>
        <v>4.0990333333333338</v>
      </c>
      <c r="E8" s="66">
        <f t="shared" ref="E8:E72" si="9">$D$128</f>
        <v>4.07</v>
      </c>
      <c r="F8" s="159" t="str">
        <f t="shared" si="0"/>
        <v>B</v>
      </c>
      <c r="G8" s="154">
        <f>AVERAGE(G9:G17)</f>
        <v>3.7399666666666675</v>
      </c>
      <c r="H8" s="66">
        <f t="shared" ref="H8:H72" si="10">$G$128</f>
        <v>3.69</v>
      </c>
      <c r="I8" s="64" t="str">
        <f t="shared" si="1"/>
        <v>B</v>
      </c>
      <c r="J8" s="68">
        <f>AVERAGE(J9:J17)</f>
        <v>4.2585444444444445</v>
      </c>
      <c r="K8" s="66">
        <f t="shared" ref="K8:K72" si="11">$J$128</f>
        <v>4.1399999999999997</v>
      </c>
      <c r="L8" s="65" t="str">
        <f t="shared" si="2"/>
        <v>B</v>
      </c>
      <c r="M8" s="154">
        <f>AVERAGE(M9:M17)</f>
        <v>0</v>
      </c>
      <c r="N8" s="541">
        <f t="shared" si="3"/>
        <v>0</v>
      </c>
      <c r="O8" s="64" t="str">
        <f t="shared" ref="O8:O71" si="12">IF(M8&gt;=$M$129,"A",IF(M8&gt;=$M$130,"B",IF(M8&gt;=$M$131,"C","D")))</f>
        <v>D</v>
      </c>
      <c r="P8" s="67">
        <f>AVERAGE(P9:P17)</f>
        <v>0</v>
      </c>
      <c r="Q8" s="542">
        <f t="shared" si="4"/>
        <v>0</v>
      </c>
      <c r="R8" s="65" t="str">
        <f t="shared" ref="R8:R71" si="13">IF(P8&gt;=$P$129,"A",IF(P8&gt;=$P$130,"B",IF(P8&gt;=$P$131,"C","D")))</f>
        <v>D</v>
      </c>
      <c r="S8" s="294" t="str">
        <f t="shared" ref="S8:S69" si="14">IF(Y8&gt;=3.5,"A",IF(Y8&gt;=2.5,"B",IF(Y8&gt;=1.5,"C","D")))</f>
        <v>C</v>
      </c>
      <c r="T8" s="85">
        <f t="shared" ref="T8:T69" si="15">IF(F8="A",4.2,IF(F8="B",2.5,IF(F8="C",2,1)))</f>
        <v>2.5</v>
      </c>
      <c r="U8" s="86">
        <f t="shared" ref="U8:U69" si="16">IF(I8="A",4.2,IF(I8="B",2.5,IF(I8="C",2,1)))</f>
        <v>2.5</v>
      </c>
      <c r="V8" s="86">
        <f t="shared" ref="V8:V69" si="17">IF(L8="A",4.2,IF(L8="B",2.5,IF(L8="C",2,1)))</f>
        <v>2.5</v>
      </c>
      <c r="W8" s="86">
        <f t="shared" ref="W8:W71" si="18">IF(O8="A",4.2,IF(O8="B",2.5,IF(O8="C",2,1)))</f>
        <v>1</v>
      </c>
      <c r="X8" s="86">
        <f t="shared" ref="X8:X71" si="19">IF(R8="A",4.2,IF(R8="B",2.5,IF(R8="C",2,1)))</f>
        <v>1</v>
      </c>
      <c r="Y8" s="168">
        <f t="shared" ref="Y8:Y69" si="20">AVERAGE(T8:X8)</f>
        <v>1.9</v>
      </c>
      <c r="Z8" s="67">
        <f>AVERAGE(Z9:Z17)</f>
        <v>3.7906039236341194</v>
      </c>
      <c r="AA8" s="524">
        <f t="shared" si="5"/>
        <v>3.79</v>
      </c>
      <c r="AB8" s="65" t="str">
        <f>IF(Z8&gt;=$Z$129,"A",IF(Z8&gt;=$Z$130,"B",IF(Z8&gt;=$Z$131,"C","D")))</f>
        <v>B</v>
      </c>
      <c r="AC8" s="154">
        <f>AVERAGE(AC9:AC17)</f>
        <v>3.531610460033654</v>
      </c>
      <c r="AD8" s="524">
        <f t="shared" si="6"/>
        <v>3.52</v>
      </c>
      <c r="AE8" s="64" t="str">
        <f>IF(AC8&gt;=$AC$129,"A",IF(AC8&gt;=$AC$130,"B",IF(AC8&gt;=$AC$131,"C","D")))</f>
        <v>B</v>
      </c>
      <c r="AF8" s="186" t="str">
        <f t="shared" ref="AF8:AF71" si="21">IF(AI8&gt;=3.5,"A",IF(AI8&gt;=2.5,"B",IF(AI8&gt;=1.5,"C","D")))</f>
        <v>B</v>
      </c>
      <c r="AG8" s="192">
        <f>IF(AB8="A",4.2,IF(AB8="B",2.5,IF(AB8="C",2,1)))</f>
        <v>2.5</v>
      </c>
      <c r="AH8" s="204">
        <f>IF(AE8="A",4.2,IF(AE8="B",2.5,IF(AE8="C",2,1)))</f>
        <v>2.5</v>
      </c>
      <c r="AI8" s="198">
        <f t="shared" ref="AI8:AI71" si="22">AVERAGE(AG8:AH8)</f>
        <v>2.5</v>
      </c>
      <c r="AJ8" s="81">
        <f>AVERAGE(AJ9:AJ17)</f>
        <v>4.0946319547700361</v>
      </c>
      <c r="AK8" s="565">
        <f t="shared" ref="AK8:AK71" si="23">$AJ$128</f>
        <v>3.99</v>
      </c>
      <c r="AL8" s="65" t="str">
        <f t="shared" si="7"/>
        <v>B</v>
      </c>
      <c r="AM8" s="82">
        <f>AVERAGE(AM9:AM17)</f>
        <v>53.075000000000003</v>
      </c>
      <c r="AN8" s="428">
        <f t="shared" ref="AN8:AN71" si="24">$AM$128</f>
        <v>59.29</v>
      </c>
      <c r="AO8" s="64" t="str">
        <f>IF(AM8&gt;=$AM$129,"A",IF(AM8&gt;=$AM$130,"B",IF(AM8&gt;=$AM$131,"C","D")))</f>
        <v>B</v>
      </c>
      <c r="AP8" s="81">
        <f>AVERAGE(AP9:AP17)</f>
        <v>58.547499999999999</v>
      </c>
      <c r="AQ8" s="428">
        <f t="shared" ref="AQ8:AQ71" si="25">$AP$128</f>
        <v>58.43</v>
      </c>
      <c r="AR8" s="65" t="str">
        <f t="shared" si="8"/>
        <v>B</v>
      </c>
      <c r="AS8" s="125" t="str">
        <f t="shared" ref="AS8:AS71" si="26">IF(AW8&gt;=3.5,"A",IF(AW8&gt;=2.5,"B",IF(AW8&gt;=1.5,"C","D")))</f>
        <v>B</v>
      </c>
      <c r="AT8" s="86">
        <f t="shared" ref="AT8:AT68" si="27">IF(AL8="A",4.2,IF(AL8="B",2.5,IF(AL8="C",2,1)))</f>
        <v>2.5</v>
      </c>
      <c r="AU8" s="86">
        <f t="shared" ref="AU8:AU68" si="28">IF(AO8="A",4.2,IF(AO8="B",2.5,IF(AO8="C",2,1)))</f>
        <v>2.5</v>
      </c>
      <c r="AV8" s="86">
        <f t="shared" ref="AV8:AV68" si="29">IF(AR8="A",4.2,IF(AR8="B",2.5,IF(AR8="C",2,1)))</f>
        <v>2.5</v>
      </c>
      <c r="AW8" s="224">
        <f t="shared" ref="AW8:AW68" si="30">AVERAGE(AT8:AV8)</f>
        <v>2.5</v>
      </c>
      <c r="AX8" s="125" t="str">
        <f t="shared" ref="AX8:AX68" si="31">IF(BB8&gt;=3.5,"A",IF(BB8&gt;=2.33,"B",IF(BB8&gt;=1.5,"C","D")))</f>
        <v>B</v>
      </c>
      <c r="AY8" s="627">
        <f t="shared" ref="AY8:AY68" si="32">IF(S8="A",4.2,IF(S8="B",2.5,IF(S8="C",2,1)))</f>
        <v>2</v>
      </c>
      <c r="AZ8" s="628">
        <f t="shared" ref="AZ8:AZ71" si="33">IF(AF8="A",4.2,IF(AF8="B",2.5,IF(AF8="C",2,1)))</f>
        <v>2.5</v>
      </c>
      <c r="BA8" s="628">
        <f t="shared" ref="BA8:BA69" si="34">IF(AS8="A",4.2,IF(AS8="B",2.5,IF(AS8="C",2,1)))</f>
        <v>2.5</v>
      </c>
      <c r="BB8" s="629">
        <f t="shared" ref="BB8:BB68" si="35">AVERAGE(AY8:BA8)</f>
        <v>2.3333333333333335</v>
      </c>
    </row>
    <row r="9" spans="1:54" x14ac:dyDescent="0.25">
      <c r="A9" s="29">
        <v>1</v>
      </c>
      <c r="B9" s="43">
        <v>10003</v>
      </c>
      <c r="C9" s="13" t="s">
        <v>14</v>
      </c>
      <c r="D9" s="52">
        <f>'2025 Расклад'!J7</f>
        <v>4.4996</v>
      </c>
      <c r="E9" s="135">
        <f t="shared" si="9"/>
        <v>4.07</v>
      </c>
      <c r="F9" s="160" t="str">
        <f t="shared" si="0"/>
        <v>B</v>
      </c>
      <c r="G9" s="155">
        <f>'2025 Расклад'!P7</f>
        <v>3.9582999999999999</v>
      </c>
      <c r="H9" s="135">
        <f t="shared" si="10"/>
        <v>3.69</v>
      </c>
      <c r="I9" s="53" t="str">
        <f t="shared" si="1"/>
        <v>B</v>
      </c>
      <c r="J9" s="52">
        <f>'2025 Расклад'!V7</f>
        <v>4.6429000000000009</v>
      </c>
      <c r="K9" s="135">
        <f t="shared" si="11"/>
        <v>4.1399999999999997</v>
      </c>
      <c r="L9" s="54" t="str">
        <f t="shared" si="2"/>
        <v>A</v>
      </c>
      <c r="M9" s="280">
        <f>'2025 Расклад'!AD7</f>
        <v>0</v>
      </c>
      <c r="N9" s="136">
        <f t="shared" si="3"/>
        <v>0</v>
      </c>
      <c r="O9" s="53" t="str">
        <f t="shared" si="12"/>
        <v>D</v>
      </c>
      <c r="P9" s="299">
        <f>'2025 Расклад'!AL7</f>
        <v>0</v>
      </c>
      <c r="Q9" s="282">
        <f t="shared" si="4"/>
        <v>0</v>
      </c>
      <c r="R9" s="54" t="str">
        <f t="shared" si="13"/>
        <v>D</v>
      </c>
      <c r="S9" s="295" t="str">
        <f t="shared" si="14"/>
        <v>C</v>
      </c>
      <c r="T9" s="63">
        <f t="shared" si="15"/>
        <v>2.5</v>
      </c>
      <c r="U9" s="63">
        <f t="shared" si="16"/>
        <v>2.5</v>
      </c>
      <c r="V9" s="63">
        <f t="shared" si="17"/>
        <v>4.2</v>
      </c>
      <c r="W9" s="63">
        <f t="shared" si="18"/>
        <v>1</v>
      </c>
      <c r="X9" s="63">
        <f t="shared" si="19"/>
        <v>1</v>
      </c>
      <c r="Y9" s="76">
        <f t="shared" si="20"/>
        <v>2.2399999999999998</v>
      </c>
      <c r="Z9" s="62"/>
      <c r="AA9" s="137">
        <f t="shared" si="5"/>
        <v>3.79</v>
      </c>
      <c r="AB9" s="54"/>
      <c r="AC9" s="169"/>
      <c r="AD9" s="137">
        <f t="shared" si="6"/>
        <v>3.52</v>
      </c>
      <c r="AE9" s="53"/>
      <c r="AF9" s="187"/>
      <c r="AG9" s="193"/>
      <c r="AH9" s="205"/>
      <c r="AI9" s="199"/>
      <c r="AJ9" s="29"/>
      <c r="AK9" s="138">
        <f t="shared" si="23"/>
        <v>3.99</v>
      </c>
      <c r="AL9" s="54"/>
      <c r="AM9" s="1004"/>
      <c r="AN9" s="139">
        <f t="shared" si="24"/>
        <v>59.29</v>
      </c>
      <c r="AO9" s="53"/>
      <c r="AP9" s="279"/>
      <c r="AQ9" s="249">
        <f t="shared" si="25"/>
        <v>58.43</v>
      </c>
      <c r="AR9" s="54"/>
      <c r="AS9" s="148"/>
      <c r="AT9" s="998"/>
      <c r="AU9" s="997"/>
      <c r="AV9" s="997"/>
      <c r="AW9" s="1005"/>
      <c r="AX9" s="148" t="str">
        <f t="shared" si="31"/>
        <v>C</v>
      </c>
      <c r="AY9" s="624">
        <f t="shared" si="32"/>
        <v>2</v>
      </c>
      <c r="AZ9" s="625"/>
      <c r="BA9" s="625"/>
      <c r="BB9" s="626">
        <f t="shared" si="35"/>
        <v>2</v>
      </c>
    </row>
    <row r="10" spans="1:54" ht="15" customHeight="1" x14ac:dyDescent="0.25">
      <c r="A10" s="27">
        <v>2</v>
      </c>
      <c r="B10" s="44">
        <v>10002</v>
      </c>
      <c r="C10" s="23" t="s">
        <v>174</v>
      </c>
      <c r="D10" s="52">
        <f>'2025 Расклад'!J8</f>
        <v>4.1223999999999998</v>
      </c>
      <c r="E10" s="55">
        <f t="shared" si="9"/>
        <v>4.07</v>
      </c>
      <c r="F10" s="161" t="str">
        <f t="shared" si="0"/>
        <v>B</v>
      </c>
      <c r="G10" s="155">
        <f>'2025 Расклад'!P8</f>
        <v>4.0108000000000006</v>
      </c>
      <c r="H10" s="55">
        <f t="shared" si="10"/>
        <v>3.69</v>
      </c>
      <c r="I10" s="56" t="str">
        <f t="shared" si="1"/>
        <v>B</v>
      </c>
      <c r="J10" s="52">
        <f>'2025 Расклад'!V8</f>
        <v>4.5179</v>
      </c>
      <c r="K10" s="55">
        <f t="shared" si="11"/>
        <v>4.1399999999999997</v>
      </c>
      <c r="L10" s="57" t="str">
        <f t="shared" si="2"/>
        <v>A</v>
      </c>
      <c r="M10" s="280">
        <f>'2025 Расклад'!AD8</f>
        <v>0</v>
      </c>
      <c r="N10" s="50">
        <f t="shared" si="3"/>
        <v>0</v>
      </c>
      <c r="O10" s="56" t="str">
        <f t="shared" si="12"/>
        <v>D</v>
      </c>
      <c r="P10" s="299">
        <f>'2025 Расклад'!AL8</f>
        <v>0</v>
      </c>
      <c r="Q10" s="285">
        <f t="shared" si="4"/>
        <v>0</v>
      </c>
      <c r="R10" s="57" t="str">
        <f t="shared" si="13"/>
        <v>D</v>
      </c>
      <c r="S10" s="295" t="str">
        <f t="shared" si="14"/>
        <v>C</v>
      </c>
      <c r="T10" s="63">
        <f t="shared" si="15"/>
        <v>2.5</v>
      </c>
      <c r="U10" s="63">
        <f t="shared" si="16"/>
        <v>2.5</v>
      </c>
      <c r="V10" s="63">
        <f t="shared" si="17"/>
        <v>4.2</v>
      </c>
      <c r="W10" s="63">
        <f t="shared" si="18"/>
        <v>1</v>
      </c>
      <c r="X10" s="63">
        <f t="shared" si="19"/>
        <v>1</v>
      </c>
      <c r="Y10" s="76">
        <f t="shared" si="20"/>
        <v>2.2399999999999998</v>
      </c>
      <c r="Z10" s="877">
        <f>'2025 Расклад'!AR8</f>
        <v>3.7247706422018347</v>
      </c>
      <c r="AA10" s="51">
        <f t="shared" si="5"/>
        <v>3.79</v>
      </c>
      <c r="AB10" s="57" t="str">
        <f t="shared" ref="AB10:AB11" si="36">IF(Z10&gt;=$Z$129,"A",IF(Z10&gt;=$Z$130,"B",IF(Z10&gt;=$Z$131,"C","D")))</f>
        <v>C</v>
      </c>
      <c r="AC10" s="170">
        <f>'2025 Расклад'!AX8</f>
        <v>3.5137614678899083</v>
      </c>
      <c r="AD10" s="51">
        <f t="shared" si="6"/>
        <v>3.52</v>
      </c>
      <c r="AE10" s="56" t="str">
        <f t="shared" ref="AE10:AE11" si="37">IF(AC10&gt;=$AC$129,"A",IF(AC10&gt;=$AC$130,"B",IF(AC10&gt;=$AC$131,"C","D")))</f>
        <v>B</v>
      </c>
      <c r="AF10" s="188" t="str">
        <f t="shared" si="21"/>
        <v>C</v>
      </c>
      <c r="AG10" s="194">
        <f t="shared" ref="AG10:AG11" si="38">IF(AB10="A",4.2,IF(AB10="B",2.5,IF(AB10="C",2,1)))</f>
        <v>2</v>
      </c>
      <c r="AH10" s="206">
        <f t="shared" ref="AH10:AH11" si="39">IF(AE10="A",4.2,IF(AE10="B",2.5,IF(AE10="C",2,1)))</f>
        <v>2.5</v>
      </c>
      <c r="AI10" s="200">
        <f t="shared" ref="AI10:AI11" si="40">AVERAGE(AG10:AH10)</f>
        <v>2.25</v>
      </c>
      <c r="AJ10" s="244">
        <f>'2025 Расклад'!BD8</f>
        <v>3.9166666666666665</v>
      </c>
      <c r="AK10" s="133">
        <f t="shared" si="23"/>
        <v>3.99</v>
      </c>
      <c r="AL10" s="57" t="str">
        <f t="shared" si="7"/>
        <v>C</v>
      </c>
      <c r="AM10" s="433">
        <f>'2025 Расклад'!BL8</f>
        <v>46</v>
      </c>
      <c r="AN10" s="134">
        <f t="shared" si="24"/>
        <v>59.29</v>
      </c>
      <c r="AO10" s="56" t="str">
        <f t="shared" ref="AO10:AO72" si="41">IF(AM10&gt;=$AM$129,"A",IF(AM10&gt;=$AM$130,"B",IF(AM10&gt;=$AM$131,"C","D")))</f>
        <v>C</v>
      </c>
      <c r="AP10" s="436">
        <f>'2025 Расклад'!BT8</f>
        <v>62</v>
      </c>
      <c r="AQ10" s="250">
        <f t="shared" si="25"/>
        <v>58.43</v>
      </c>
      <c r="AR10" s="57" t="str">
        <f t="shared" si="8"/>
        <v>B</v>
      </c>
      <c r="AS10" s="88" t="str">
        <f t="shared" si="26"/>
        <v>C</v>
      </c>
      <c r="AT10" s="83">
        <f t="shared" si="27"/>
        <v>2</v>
      </c>
      <c r="AU10" s="83">
        <f t="shared" si="28"/>
        <v>2</v>
      </c>
      <c r="AV10" s="83">
        <f t="shared" si="29"/>
        <v>2.5</v>
      </c>
      <c r="AW10" s="225">
        <f t="shared" si="30"/>
        <v>2.1666666666666665</v>
      </c>
      <c r="AX10" s="88" t="str">
        <f t="shared" si="31"/>
        <v>C</v>
      </c>
      <c r="AY10" s="309">
        <f t="shared" ref="AY10:AY11" si="42">IF(S10="A",4.2,IF(S10="B",2.5,IF(S10="C",2,1)))</f>
        <v>2</v>
      </c>
      <c r="AZ10" s="307">
        <f t="shared" ref="AZ10:AZ11" si="43">IF(AF10="A",4.2,IF(AF10="B",2.5,IF(AF10="C",2,1)))</f>
        <v>2</v>
      </c>
      <c r="BA10" s="307">
        <f t="shared" ref="BA10:BA11" si="44">IF(AS10="A",4.2,IF(AS10="B",2.5,IF(AS10="C",2,1)))</f>
        <v>2</v>
      </c>
      <c r="BB10" s="308">
        <f t="shared" si="35"/>
        <v>2</v>
      </c>
    </row>
    <row r="11" spans="1:54" x14ac:dyDescent="0.25">
      <c r="A11" s="27">
        <v>3</v>
      </c>
      <c r="B11" s="44">
        <v>10090</v>
      </c>
      <c r="C11" s="23" t="s">
        <v>16</v>
      </c>
      <c r="D11" s="52">
        <f>'2025 Расклад'!J9</f>
        <v>4.0489999999999995</v>
      </c>
      <c r="E11" s="55">
        <f t="shared" si="9"/>
        <v>4.07</v>
      </c>
      <c r="F11" s="161" t="str">
        <f t="shared" si="0"/>
        <v>B</v>
      </c>
      <c r="G11" s="155">
        <f>'2025 Расклад'!P9</f>
        <v>3.8824000000000001</v>
      </c>
      <c r="H11" s="55">
        <f t="shared" si="10"/>
        <v>3.69</v>
      </c>
      <c r="I11" s="56" t="str">
        <f t="shared" si="1"/>
        <v>B</v>
      </c>
      <c r="J11" s="52">
        <f>'2025 Расклад'!V9</f>
        <v>4.1635999999999997</v>
      </c>
      <c r="K11" s="55">
        <f t="shared" si="11"/>
        <v>4.1399999999999997</v>
      </c>
      <c r="L11" s="57" t="str">
        <f t="shared" si="2"/>
        <v>B</v>
      </c>
      <c r="M11" s="280">
        <f>'2025 Расклад'!AD9</f>
        <v>0</v>
      </c>
      <c r="N11" s="50">
        <f t="shared" si="3"/>
        <v>0</v>
      </c>
      <c r="O11" s="56" t="str">
        <f t="shared" si="12"/>
        <v>D</v>
      </c>
      <c r="P11" s="299">
        <f>'2025 Расклад'!AL9</f>
        <v>0</v>
      </c>
      <c r="Q11" s="285">
        <f t="shared" si="4"/>
        <v>0</v>
      </c>
      <c r="R11" s="57" t="str">
        <f t="shared" si="13"/>
        <v>D</v>
      </c>
      <c r="S11" s="295" t="str">
        <f t="shared" si="14"/>
        <v>C</v>
      </c>
      <c r="T11" s="63">
        <f t="shared" si="15"/>
        <v>2.5</v>
      </c>
      <c r="U11" s="63">
        <f t="shared" si="16"/>
        <v>2.5</v>
      </c>
      <c r="V11" s="63">
        <f t="shared" si="17"/>
        <v>2.5</v>
      </c>
      <c r="W11" s="63">
        <f t="shared" si="18"/>
        <v>1</v>
      </c>
      <c r="X11" s="63">
        <f t="shared" si="19"/>
        <v>1</v>
      </c>
      <c r="Y11" s="76">
        <f t="shared" si="20"/>
        <v>1.9</v>
      </c>
      <c r="Z11" s="877">
        <f>'2025 Расклад'!AR9</f>
        <v>3.7349397590361444</v>
      </c>
      <c r="AA11" s="51">
        <f t="shared" si="5"/>
        <v>3.79</v>
      </c>
      <c r="AB11" s="57" t="str">
        <f t="shared" si="36"/>
        <v>C</v>
      </c>
      <c r="AC11" s="170">
        <f>'2025 Расклад'!AX9</f>
        <v>3.475609756097561</v>
      </c>
      <c r="AD11" s="51">
        <f t="shared" si="6"/>
        <v>3.52</v>
      </c>
      <c r="AE11" s="56" t="str">
        <f t="shared" si="37"/>
        <v>D</v>
      </c>
      <c r="AF11" s="188" t="str">
        <f t="shared" si="21"/>
        <v>C</v>
      </c>
      <c r="AG11" s="194">
        <f t="shared" si="38"/>
        <v>2</v>
      </c>
      <c r="AH11" s="206">
        <f t="shared" si="39"/>
        <v>1</v>
      </c>
      <c r="AI11" s="200">
        <f t="shared" si="40"/>
        <v>1.5</v>
      </c>
      <c r="AJ11" s="244">
        <f>'2025 Расклад'!BD9</f>
        <v>3.9534883720930232</v>
      </c>
      <c r="AK11" s="133">
        <f t="shared" si="23"/>
        <v>3.99</v>
      </c>
      <c r="AL11" s="57" t="str">
        <f t="shared" si="7"/>
        <v>C</v>
      </c>
      <c r="AM11" s="438">
        <f>'2025 Расклад'!BL9</f>
        <v>52</v>
      </c>
      <c r="AN11" s="134">
        <f t="shared" si="24"/>
        <v>59.29</v>
      </c>
      <c r="AO11" s="56" t="str">
        <f t="shared" si="41"/>
        <v>B</v>
      </c>
      <c r="AP11" s="436">
        <f>'2025 Расклад'!BT9</f>
        <v>56</v>
      </c>
      <c r="AQ11" s="250">
        <f t="shared" si="25"/>
        <v>58.43</v>
      </c>
      <c r="AR11" s="57" t="str">
        <f t="shared" si="8"/>
        <v>C</v>
      </c>
      <c r="AS11" s="88" t="str">
        <f t="shared" si="26"/>
        <v>C</v>
      </c>
      <c r="AT11" s="83">
        <f t="shared" si="27"/>
        <v>2</v>
      </c>
      <c r="AU11" s="83">
        <f t="shared" si="28"/>
        <v>2.5</v>
      </c>
      <c r="AV11" s="83">
        <f t="shared" si="29"/>
        <v>2</v>
      </c>
      <c r="AW11" s="225">
        <f t="shared" si="30"/>
        <v>2.1666666666666665</v>
      </c>
      <c r="AX11" s="88" t="str">
        <f t="shared" si="31"/>
        <v>C</v>
      </c>
      <c r="AY11" s="309">
        <f t="shared" si="42"/>
        <v>2</v>
      </c>
      <c r="AZ11" s="307">
        <f t="shared" si="43"/>
        <v>2</v>
      </c>
      <c r="BA11" s="307">
        <f t="shared" si="44"/>
        <v>2</v>
      </c>
      <c r="BB11" s="308">
        <f t="shared" si="35"/>
        <v>2</v>
      </c>
    </row>
    <row r="12" spans="1:54" x14ac:dyDescent="0.25">
      <c r="A12" s="27">
        <v>4</v>
      </c>
      <c r="B12" s="44">
        <v>10004</v>
      </c>
      <c r="C12" s="23" t="s">
        <v>15</v>
      </c>
      <c r="D12" s="52">
        <f>'2025 Расклад'!J10</f>
        <v>4.6834000000000007</v>
      </c>
      <c r="E12" s="55">
        <f t="shared" si="9"/>
        <v>4.07</v>
      </c>
      <c r="F12" s="161" t="str">
        <f t="shared" si="0"/>
        <v>A</v>
      </c>
      <c r="G12" s="155">
        <f>'2025 Расклад'!P10</f>
        <v>4.0503</v>
      </c>
      <c r="H12" s="55">
        <f t="shared" si="10"/>
        <v>3.69</v>
      </c>
      <c r="I12" s="56" t="str">
        <f t="shared" si="1"/>
        <v>B</v>
      </c>
      <c r="J12" s="52">
        <f>'2025 Расклад'!V10</f>
        <v>4.5186000000000002</v>
      </c>
      <c r="K12" s="55">
        <f t="shared" si="11"/>
        <v>4.1399999999999997</v>
      </c>
      <c r="L12" s="57" t="str">
        <f t="shared" si="2"/>
        <v>A</v>
      </c>
      <c r="M12" s="280">
        <f>'2025 Расклад'!AD10</f>
        <v>0</v>
      </c>
      <c r="N12" s="50">
        <f t="shared" si="3"/>
        <v>0</v>
      </c>
      <c r="O12" s="56" t="str">
        <f t="shared" si="12"/>
        <v>D</v>
      </c>
      <c r="P12" s="299">
        <f>'2025 Расклад'!AL10</f>
        <v>0</v>
      </c>
      <c r="Q12" s="285">
        <f t="shared" si="4"/>
        <v>0</v>
      </c>
      <c r="R12" s="57" t="str">
        <f t="shared" si="13"/>
        <v>D</v>
      </c>
      <c r="S12" s="295" t="str">
        <f t="shared" si="14"/>
        <v>B</v>
      </c>
      <c r="T12" s="63">
        <f t="shared" si="15"/>
        <v>4.2</v>
      </c>
      <c r="U12" s="63">
        <f t="shared" si="16"/>
        <v>2.5</v>
      </c>
      <c r="V12" s="63">
        <f t="shared" si="17"/>
        <v>4.2</v>
      </c>
      <c r="W12" s="63">
        <f t="shared" si="18"/>
        <v>1</v>
      </c>
      <c r="X12" s="63">
        <f t="shared" si="19"/>
        <v>1</v>
      </c>
      <c r="Y12" s="76">
        <f t="shared" si="20"/>
        <v>2.58</v>
      </c>
      <c r="Z12" s="877">
        <f>'2025 Расклад'!AR10</f>
        <v>4.1242603550295858</v>
      </c>
      <c r="AA12" s="51">
        <f t="shared" si="5"/>
        <v>3.79</v>
      </c>
      <c r="AB12" s="57" t="str">
        <f t="shared" ref="AB12:AB18" si="45">IF(Z12&gt;=$Z$129,"A",IF(Z12&gt;=$Z$130,"B",IF(Z12&gt;=$Z$131,"C","D")))</f>
        <v>B</v>
      </c>
      <c r="AC12" s="170">
        <f>'2025 Расклад'!AX10</f>
        <v>3.8165680473372783</v>
      </c>
      <c r="AD12" s="51">
        <f t="shared" si="6"/>
        <v>3.52</v>
      </c>
      <c r="AE12" s="56" t="str">
        <f t="shared" ref="AE12:AE18" si="46">IF(AC12&gt;=$AC$129,"A",IF(AC12&gt;=$AC$130,"B",IF(AC12&gt;=$AC$131,"C","D")))</f>
        <v>B</v>
      </c>
      <c r="AF12" s="188" t="str">
        <f t="shared" si="21"/>
        <v>B</v>
      </c>
      <c r="AG12" s="194">
        <f t="shared" ref="AG12:AG14" si="47">IF(AB12="A",4.2,IF(AB12="B",2.5,IF(AB12="C",2,1)))</f>
        <v>2.5</v>
      </c>
      <c r="AH12" s="206">
        <f t="shared" ref="AH12:AH14" si="48">IF(AE12="A",4.2,IF(AE12="B",2.5,IF(AE12="C",2,1)))</f>
        <v>2.5</v>
      </c>
      <c r="AI12" s="200">
        <f t="shared" si="22"/>
        <v>2.5</v>
      </c>
      <c r="AJ12" s="244">
        <f>'2025 Расклад'!BD10</f>
        <v>4.5151515151515156</v>
      </c>
      <c r="AK12" s="133">
        <f t="shared" si="23"/>
        <v>3.99</v>
      </c>
      <c r="AL12" s="57" t="str">
        <f t="shared" si="7"/>
        <v>A</v>
      </c>
      <c r="AM12" s="435">
        <f>'2025 Расклад'!BL10</f>
        <v>67.7</v>
      </c>
      <c r="AN12" s="134">
        <f t="shared" si="24"/>
        <v>59.29</v>
      </c>
      <c r="AO12" s="56" t="str">
        <f t="shared" si="41"/>
        <v>B</v>
      </c>
      <c r="AP12" s="436">
        <f>'2025 Расклад'!BT10</f>
        <v>66.3</v>
      </c>
      <c r="AQ12" s="250">
        <f t="shared" si="25"/>
        <v>58.43</v>
      </c>
      <c r="AR12" s="57" t="str">
        <f t="shared" si="8"/>
        <v>B</v>
      </c>
      <c r="AS12" s="88" t="str">
        <f t="shared" si="26"/>
        <v>B</v>
      </c>
      <c r="AT12" s="83">
        <f t="shared" si="27"/>
        <v>4.2</v>
      </c>
      <c r="AU12" s="83">
        <f t="shared" si="28"/>
        <v>2.5</v>
      </c>
      <c r="AV12" s="83">
        <f t="shared" si="29"/>
        <v>2.5</v>
      </c>
      <c r="AW12" s="225">
        <f t="shared" si="30"/>
        <v>3.0666666666666664</v>
      </c>
      <c r="AX12" s="88" t="str">
        <f t="shared" si="31"/>
        <v>B</v>
      </c>
      <c r="AY12" s="309">
        <f t="shared" si="32"/>
        <v>2.5</v>
      </c>
      <c r="AZ12" s="307">
        <f t="shared" si="33"/>
        <v>2.5</v>
      </c>
      <c r="BA12" s="307">
        <f t="shared" si="34"/>
        <v>2.5</v>
      </c>
      <c r="BB12" s="308">
        <f t="shared" si="35"/>
        <v>2.5</v>
      </c>
    </row>
    <row r="13" spans="1:54" x14ac:dyDescent="0.25">
      <c r="A13" s="27">
        <v>5</v>
      </c>
      <c r="B13" s="44">
        <v>10001</v>
      </c>
      <c r="C13" s="23" t="s">
        <v>175</v>
      </c>
      <c r="D13" s="52">
        <f>'2025 Расклад'!J11</f>
        <v>4.4463999999999997</v>
      </c>
      <c r="E13" s="55">
        <f t="shared" si="9"/>
        <v>4.07</v>
      </c>
      <c r="F13" s="161" t="str">
        <f t="shared" si="0"/>
        <v>B</v>
      </c>
      <c r="G13" s="155">
        <f>'2025 Расклад'!P11</f>
        <v>4.0179</v>
      </c>
      <c r="H13" s="55">
        <f t="shared" si="10"/>
        <v>3.69</v>
      </c>
      <c r="I13" s="56" t="str">
        <f t="shared" si="1"/>
        <v>B</v>
      </c>
      <c r="J13" s="52">
        <f>'2025 Расклад'!V11</f>
        <v>4.4113999999999995</v>
      </c>
      <c r="K13" s="55">
        <f t="shared" si="11"/>
        <v>4.1399999999999997</v>
      </c>
      <c r="L13" s="57" t="str">
        <f t="shared" si="2"/>
        <v>B</v>
      </c>
      <c r="M13" s="280">
        <f>'2025 Расклад'!AD11</f>
        <v>0</v>
      </c>
      <c r="N13" s="50">
        <f t="shared" si="3"/>
        <v>0</v>
      </c>
      <c r="O13" s="56" t="str">
        <f t="shared" si="12"/>
        <v>D</v>
      </c>
      <c r="P13" s="299">
        <f>'2025 Расклад'!AL11</f>
        <v>0</v>
      </c>
      <c r="Q13" s="285">
        <f t="shared" si="4"/>
        <v>0</v>
      </c>
      <c r="R13" s="57" t="str">
        <f t="shared" si="13"/>
        <v>D</v>
      </c>
      <c r="S13" s="295" t="str">
        <f t="shared" si="14"/>
        <v>C</v>
      </c>
      <c r="T13" s="63">
        <f t="shared" si="15"/>
        <v>2.5</v>
      </c>
      <c r="U13" s="63">
        <f t="shared" si="16"/>
        <v>2.5</v>
      </c>
      <c r="V13" s="63">
        <f t="shared" si="17"/>
        <v>2.5</v>
      </c>
      <c r="W13" s="63">
        <f t="shared" si="18"/>
        <v>1</v>
      </c>
      <c r="X13" s="63">
        <f t="shared" si="19"/>
        <v>1</v>
      </c>
      <c r="Y13" s="76">
        <f t="shared" si="20"/>
        <v>1.9</v>
      </c>
      <c r="Z13" s="877">
        <f>'2025 Расклад'!AR11</f>
        <v>3.925925925925926</v>
      </c>
      <c r="AA13" s="51">
        <f t="shared" si="5"/>
        <v>3.79</v>
      </c>
      <c r="AB13" s="57" t="str">
        <f t="shared" si="45"/>
        <v>B</v>
      </c>
      <c r="AC13" s="170">
        <f>'2025 Расклад'!AX11</f>
        <v>3.8271604938271606</v>
      </c>
      <c r="AD13" s="51">
        <f t="shared" si="6"/>
        <v>3.52</v>
      </c>
      <c r="AE13" s="56" t="str">
        <f t="shared" si="46"/>
        <v>B</v>
      </c>
      <c r="AF13" s="188" t="str">
        <f t="shared" si="21"/>
        <v>B</v>
      </c>
      <c r="AG13" s="194">
        <f t="shared" si="47"/>
        <v>2.5</v>
      </c>
      <c r="AH13" s="206">
        <f t="shared" si="48"/>
        <v>2.5</v>
      </c>
      <c r="AI13" s="200">
        <f t="shared" si="22"/>
        <v>2.5</v>
      </c>
      <c r="AJ13" s="244">
        <f>'2025 Расклад'!BD11</f>
        <v>4.416666666666667</v>
      </c>
      <c r="AK13" s="133">
        <f t="shared" si="23"/>
        <v>3.99</v>
      </c>
      <c r="AL13" s="57" t="str">
        <f t="shared" si="7"/>
        <v>B</v>
      </c>
      <c r="AM13" s="435">
        <f>'2025 Расклад'!BL11</f>
        <v>58.8</v>
      </c>
      <c r="AN13" s="134">
        <f t="shared" si="24"/>
        <v>59.29</v>
      </c>
      <c r="AO13" s="56" t="str">
        <f t="shared" si="41"/>
        <v>B</v>
      </c>
      <c r="AP13" s="436">
        <f>'2025 Расклад'!BT11</f>
        <v>61.8</v>
      </c>
      <c r="AQ13" s="250">
        <f t="shared" si="25"/>
        <v>58.43</v>
      </c>
      <c r="AR13" s="57" t="str">
        <f t="shared" si="8"/>
        <v>B</v>
      </c>
      <c r="AS13" s="88" t="str">
        <f t="shared" si="26"/>
        <v>B</v>
      </c>
      <c r="AT13" s="83">
        <f t="shared" si="27"/>
        <v>2.5</v>
      </c>
      <c r="AU13" s="83">
        <f t="shared" si="28"/>
        <v>2.5</v>
      </c>
      <c r="AV13" s="83">
        <f t="shared" si="29"/>
        <v>2.5</v>
      </c>
      <c r="AW13" s="225">
        <f t="shared" si="30"/>
        <v>2.5</v>
      </c>
      <c r="AX13" s="88" t="str">
        <f t="shared" si="31"/>
        <v>B</v>
      </c>
      <c r="AY13" s="309">
        <f t="shared" si="32"/>
        <v>2</v>
      </c>
      <c r="AZ13" s="307">
        <f t="shared" si="33"/>
        <v>2.5</v>
      </c>
      <c r="BA13" s="307">
        <f t="shared" si="34"/>
        <v>2.5</v>
      </c>
      <c r="BB13" s="308">
        <f t="shared" si="35"/>
        <v>2.3333333333333335</v>
      </c>
    </row>
    <row r="14" spans="1:54" x14ac:dyDescent="0.25">
      <c r="A14" s="27">
        <v>6</v>
      </c>
      <c r="B14" s="44">
        <v>10120</v>
      </c>
      <c r="C14" s="23" t="s">
        <v>176</v>
      </c>
      <c r="D14" s="52">
        <f>'2025 Расклад'!J12</f>
        <v>3.3059999999999992</v>
      </c>
      <c r="E14" s="55">
        <f t="shared" si="9"/>
        <v>4.07</v>
      </c>
      <c r="F14" s="161" t="str">
        <f t="shared" si="0"/>
        <v>D</v>
      </c>
      <c r="G14" s="155">
        <f>'2025 Расклад'!P12</f>
        <v>3.1704999999999997</v>
      </c>
      <c r="H14" s="55">
        <f t="shared" si="10"/>
        <v>3.69</v>
      </c>
      <c r="I14" s="56" t="str">
        <f t="shared" si="1"/>
        <v>D</v>
      </c>
      <c r="J14" s="52">
        <f>'2025 Расклад'!V12</f>
        <v>3.94</v>
      </c>
      <c r="K14" s="55">
        <f t="shared" si="11"/>
        <v>4.1399999999999997</v>
      </c>
      <c r="L14" s="57" t="str">
        <f t="shared" si="2"/>
        <v>C</v>
      </c>
      <c r="M14" s="280">
        <f>'2025 Расклад'!AD12</f>
        <v>0</v>
      </c>
      <c r="N14" s="50">
        <f t="shared" si="3"/>
        <v>0</v>
      </c>
      <c r="O14" s="56" t="str">
        <f t="shared" si="12"/>
        <v>D</v>
      </c>
      <c r="P14" s="299">
        <f>'2025 Расклад'!AL12</f>
        <v>0</v>
      </c>
      <c r="Q14" s="285">
        <f t="shared" si="4"/>
        <v>0</v>
      </c>
      <c r="R14" s="57" t="str">
        <f t="shared" si="13"/>
        <v>D</v>
      </c>
      <c r="S14" s="295" t="str">
        <f t="shared" si="14"/>
        <v>D</v>
      </c>
      <c r="T14" s="63">
        <f t="shared" si="15"/>
        <v>1</v>
      </c>
      <c r="U14" s="63">
        <f t="shared" si="16"/>
        <v>1</v>
      </c>
      <c r="V14" s="63">
        <f t="shared" si="17"/>
        <v>2</v>
      </c>
      <c r="W14" s="63">
        <f t="shared" si="18"/>
        <v>1</v>
      </c>
      <c r="X14" s="63">
        <f t="shared" si="19"/>
        <v>1</v>
      </c>
      <c r="Y14" s="76">
        <f t="shared" si="20"/>
        <v>1.2</v>
      </c>
      <c r="Z14" s="878">
        <f>'2025 Расклад'!AR12</f>
        <v>3.5643564356435644</v>
      </c>
      <c r="AA14" s="51">
        <f t="shared" si="5"/>
        <v>3.79</v>
      </c>
      <c r="AB14" s="57" t="str">
        <f t="shared" si="45"/>
        <v>C</v>
      </c>
      <c r="AC14" s="170">
        <f>'2025 Расклад'!AX12</f>
        <v>3.4059405940594059</v>
      </c>
      <c r="AD14" s="51">
        <f t="shared" si="6"/>
        <v>3.52</v>
      </c>
      <c r="AE14" s="56" t="str">
        <f t="shared" si="46"/>
        <v>D</v>
      </c>
      <c r="AF14" s="188" t="str">
        <f t="shared" si="21"/>
        <v>C</v>
      </c>
      <c r="AG14" s="194">
        <f t="shared" si="47"/>
        <v>2</v>
      </c>
      <c r="AH14" s="206">
        <f t="shared" si="48"/>
        <v>1</v>
      </c>
      <c r="AI14" s="200">
        <f t="shared" si="22"/>
        <v>1.5</v>
      </c>
      <c r="AJ14" s="244">
        <f>'2025 Расклад'!BD12</f>
        <v>4.0999999999999996</v>
      </c>
      <c r="AK14" s="133">
        <f t="shared" si="23"/>
        <v>3.99</v>
      </c>
      <c r="AL14" s="57" t="str">
        <f t="shared" si="7"/>
        <v>B</v>
      </c>
      <c r="AM14" s="433">
        <f>'2025 Расклад'!BL12</f>
        <v>45</v>
      </c>
      <c r="AN14" s="134">
        <f t="shared" si="24"/>
        <v>59.29</v>
      </c>
      <c r="AO14" s="56" t="str">
        <f t="shared" si="41"/>
        <v>C</v>
      </c>
      <c r="AP14" s="439">
        <f>'2025 Расклад'!BT12</f>
        <v>57</v>
      </c>
      <c r="AQ14" s="250">
        <f t="shared" si="25"/>
        <v>58.43</v>
      </c>
      <c r="AR14" s="57" t="str">
        <f t="shared" si="8"/>
        <v>B</v>
      </c>
      <c r="AS14" s="88" t="str">
        <f t="shared" si="26"/>
        <v>C</v>
      </c>
      <c r="AT14" s="83">
        <f t="shared" si="27"/>
        <v>2.5</v>
      </c>
      <c r="AU14" s="83">
        <f t="shared" si="28"/>
        <v>2</v>
      </c>
      <c r="AV14" s="83">
        <f t="shared" si="29"/>
        <v>2.5</v>
      </c>
      <c r="AW14" s="225">
        <f t="shared" si="30"/>
        <v>2.3333333333333335</v>
      </c>
      <c r="AX14" s="88" t="str">
        <f t="shared" si="31"/>
        <v>C</v>
      </c>
      <c r="AY14" s="309">
        <f t="shared" si="32"/>
        <v>1</v>
      </c>
      <c r="AZ14" s="307">
        <f t="shared" si="33"/>
        <v>2</v>
      </c>
      <c r="BA14" s="307">
        <f t="shared" si="34"/>
        <v>2</v>
      </c>
      <c r="BB14" s="308">
        <f t="shared" si="35"/>
        <v>1.6666666666666667</v>
      </c>
    </row>
    <row r="15" spans="1:54" x14ac:dyDescent="0.25">
      <c r="A15" s="27">
        <v>7</v>
      </c>
      <c r="B15" s="44">
        <v>10190</v>
      </c>
      <c r="C15" s="23" t="s">
        <v>177</v>
      </c>
      <c r="D15" s="52">
        <f>'2025 Расклад'!J13</f>
        <v>3.9911000000000003</v>
      </c>
      <c r="E15" s="55">
        <f t="shared" si="9"/>
        <v>4.07</v>
      </c>
      <c r="F15" s="161" t="str">
        <f t="shared" si="0"/>
        <v>C</v>
      </c>
      <c r="G15" s="155">
        <f>'2025 Расклад'!P13</f>
        <v>3.6488999999999998</v>
      </c>
      <c r="H15" s="55">
        <f t="shared" si="10"/>
        <v>3.69</v>
      </c>
      <c r="I15" s="56" t="str">
        <f t="shared" si="1"/>
        <v>C</v>
      </c>
      <c r="J15" s="52">
        <f>'2025 Расклад'!V13</f>
        <v>3.9102999999999999</v>
      </c>
      <c r="K15" s="55">
        <f t="shared" si="11"/>
        <v>4.1399999999999997</v>
      </c>
      <c r="L15" s="57" t="str">
        <f t="shared" si="2"/>
        <v>C</v>
      </c>
      <c r="M15" s="280">
        <f>'2025 Расклад'!AD13</f>
        <v>0</v>
      </c>
      <c r="N15" s="50">
        <f t="shared" si="3"/>
        <v>0</v>
      </c>
      <c r="O15" s="56" t="str">
        <f t="shared" si="12"/>
        <v>D</v>
      </c>
      <c r="P15" s="299">
        <f>'2025 Расклад'!AL13</f>
        <v>0</v>
      </c>
      <c r="Q15" s="285">
        <f t="shared" si="4"/>
        <v>0</v>
      </c>
      <c r="R15" s="57" t="str">
        <f t="shared" si="13"/>
        <v>D</v>
      </c>
      <c r="S15" s="295" t="str">
        <f t="shared" si="14"/>
        <v>C</v>
      </c>
      <c r="T15" s="63">
        <f t="shared" si="15"/>
        <v>2</v>
      </c>
      <c r="U15" s="63">
        <f t="shared" si="16"/>
        <v>2</v>
      </c>
      <c r="V15" s="63">
        <f t="shared" si="17"/>
        <v>2</v>
      </c>
      <c r="W15" s="63">
        <f t="shared" si="18"/>
        <v>1</v>
      </c>
      <c r="X15" s="63">
        <f t="shared" si="19"/>
        <v>1</v>
      </c>
      <c r="Y15" s="76">
        <f t="shared" si="20"/>
        <v>1.6</v>
      </c>
      <c r="Z15" s="878">
        <f>'2025 Расклад'!AR13</f>
        <v>3.7758620689655173</v>
      </c>
      <c r="AA15" s="51">
        <f t="shared" si="5"/>
        <v>3.79</v>
      </c>
      <c r="AB15" s="57" t="str">
        <f t="shared" si="45"/>
        <v>B</v>
      </c>
      <c r="AC15" s="170">
        <f>'2025 Расклад'!AX13</f>
        <v>3.4051724137931036</v>
      </c>
      <c r="AD15" s="51">
        <f t="shared" si="6"/>
        <v>3.52</v>
      </c>
      <c r="AE15" s="56" t="str">
        <f t="shared" si="46"/>
        <v>D</v>
      </c>
      <c r="AF15" s="188" t="str">
        <f t="shared" si="21"/>
        <v>C</v>
      </c>
      <c r="AG15" s="194">
        <f t="shared" ref="AG15" si="49">IF(AB15="A",4.2,IF(AB15="B",2.5,IF(AB15="C",2,1)))</f>
        <v>2.5</v>
      </c>
      <c r="AH15" s="206">
        <f t="shared" ref="AH15" si="50">IF(AE15="A",4.2,IF(AE15="B",2.5,IF(AE15="C",2,1)))</f>
        <v>1</v>
      </c>
      <c r="AI15" s="200">
        <f t="shared" ref="AI15" si="51">AVERAGE(AG15:AH15)</f>
        <v>1.75</v>
      </c>
      <c r="AJ15" s="244">
        <f>'2025 Расклад'!BD13</f>
        <v>4.0714285714285712</v>
      </c>
      <c r="AK15" s="133">
        <f t="shared" si="23"/>
        <v>3.99</v>
      </c>
      <c r="AL15" s="57" t="str">
        <f t="shared" si="7"/>
        <v>B</v>
      </c>
      <c r="AM15" s="435">
        <f>'2025 Расклад'!BL13</f>
        <v>58</v>
      </c>
      <c r="AN15" s="134">
        <f t="shared" si="24"/>
        <v>59.29</v>
      </c>
      <c r="AO15" s="56" t="str">
        <f t="shared" si="41"/>
        <v>B</v>
      </c>
      <c r="AP15" s="437">
        <f>'2025 Расклад'!BT13</f>
        <v>60</v>
      </c>
      <c r="AQ15" s="250">
        <f t="shared" si="25"/>
        <v>58.43</v>
      </c>
      <c r="AR15" s="57" t="str">
        <f t="shared" si="8"/>
        <v>B</v>
      </c>
      <c r="AS15" s="88" t="str">
        <f t="shared" si="26"/>
        <v>B</v>
      </c>
      <c r="AT15" s="83">
        <f t="shared" si="27"/>
        <v>2.5</v>
      </c>
      <c r="AU15" s="83">
        <f t="shared" si="28"/>
        <v>2.5</v>
      </c>
      <c r="AV15" s="83">
        <f t="shared" si="29"/>
        <v>2.5</v>
      </c>
      <c r="AW15" s="225">
        <f t="shared" si="30"/>
        <v>2.5</v>
      </c>
      <c r="AX15" s="88" t="str">
        <f t="shared" si="31"/>
        <v>C</v>
      </c>
      <c r="AY15" s="309">
        <f t="shared" ref="AY15" si="52">IF(S15="A",4.2,IF(S15="B",2.5,IF(S15="C",2,1)))</f>
        <v>2</v>
      </c>
      <c r="AZ15" s="307">
        <f t="shared" ref="AZ15" si="53">IF(AF15="A",4.2,IF(AF15="B",2.5,IF(AF15="C",2,1)))</f>
        <v>2</v>
      </c>
      <c r="BA15" s="307">
        <f t="shared" ref="BA15" si="54">IF(AS15="A",4.2,IF(AS15="B",2.5,IF(AS15="C",2,1)))</f>
        <v>2.5</v>
      </c>
      <c r="BB15" s="308">
        <f t="shared" si="35"/>
        <v>2.1666666666666665</v>
      </c>
    </row>
    <row r="16" spans="1:54" x14ac:dyDescent="0.25">
      <c r="A16" s="27">
        <v>8</v>
      </c>
      <c r="B16" s="44">
        <v>10320</v>
      </c>
      <c r="C16" s="23" t="s">
        <v>17</v>
      </c>
      <c r="D16" s="52">
        <f>'2025 Расклад'!J14</f>
        <v>3.9224000000000001</v>
      </c>
      <c r="E16" s="55">
        <f t="shared" si="9"/>
        <v>4.07</v>
      </c>
      <c r="F16" s="161" t="str">
        <f t="shared" si="0"/>
        <v>C</v>
      </c>
      <c r="G16" s="155">
        <f>'2025 Расклад'!P14</f>
        <v>3.3711000000000002</v>
      </c>
      <c r="H16" s="55">
        <f t="shared" si="10"/>
        <v>3.69</v>
      </c>
      <c r="I16" s="56" t="str">
        <f t="shared" si="1"/>
        <v>D</v>
      </c>
      <c r="J16" s="52">
        <f>'2025 Расклад'!V14</f>
        <v>4.2225999999999999</v>
      </c>
      <c r="K16" s="55">
        <f t="shared" si="11"/>
        <v>4.1399999999999997</v>
      </c>
      <c r="L16" s="57" t="str">
        <f t="shared" si="2"/>
        <v>B</v>
      </c>
      <c r="M16" s="280">
        <f>'2025 Расклад'!AD14</f>
        <v>0</v>
      </c>
      <c r="N16" s="50">
        <f t="shared" si="3"/>
        <v>0</v>
      </c>
      <c r="O16" s="56" t="str">
        <f t="shared" si="12"/>
        <v>D</v>
      </c>
      <c r="P16" s="299">
        <f>'2025 Расклад'!AL14</f>
        <v>0</v>
      </c>
      <c r="Q16" s="285">
        <f t="shared" si="4"/>
        <v>0</v>
      </c>
      <c r="R16" s="57" t="str">
        <f t="shared" si="13"/>
        <v>D</v>
      </c>
      <c r="S16" s="295" t="str">
        <f t="shared" si="14"/>
        <v>C</v>
      </c>
      <c r="T16" s="63">
        <f t="shared" si="15"/>
        <v>2</v>
      </c>
      <c r="U16" s="63">
        <f t="shared" si="16"/>
        <v>1</v>
      </c>
      <c r="V16" s="63">
        <f t="shared" si="17"/>
        <v>2.5</v>
      </c>
      <c r="W16" s="63">
        <f t="shared" si="18"/>
        <v>1</v>
      </c>
      <c r="X16" s="63">
        <f t="shared" si="19"/>
        <v>1</v>
      </c>
      <c r="Y16" s="76">
        <f t="shared" si="20"/>
        <v>1.5</v>
      </c>
      <c r="Z16" s="878">
        <f>'2025 Расклад'!AR14</f>
        <v>3.8431372549019609</v>
      </c>
      <c r="AA16" s="51">
        <f t="shared" si="5"/>
        <v>3.79</v>
      </c>
      <c r="AB16" s="57" t="str">
        <f t="shared" si="45"/>
        <v>B</v>
      </c>
      <c r="AC16" s="170">
        <f>'2025 Расклад'!AX14</f>
        <v>3.4466019417475726</v>
      </c>
      <c r="AD16" s="51">
        <f t="shared" si="6"/>
        <v>3.52</v>
      </c>
      <c r="AE16" s="56" t="str">
        <f t="shared" si="46"/>
        <v>D</v>
      </c>
      <c r="AF16" s="188" t="str">
        <f t="shared" si="21"/>
        <v>C</v>
      </c>
      <c r="AG16" s="194">
        <f t="shared" ref="AG16:AG21" si="55">IF(AB16="A",4.2,IF(AB16="B",2.5,IF(AB16="C",2,1)))</f>
        <v>2.5</v>
      </c>
      <c r="AH16" s="206">
        <f t="shared" ref="AH16:AH21" si="56">IF(AE16="A",4.2,IF(AE16="B",2.5,IF(AE16="C",2,1)))</f>
        <v>1</v>
      </c>
      <c r="AI16" s="200">
        <f t="shared" si="22"/>
        <v>1.75</v>
      </c>
      <c r="AJ16" s="244">
        <f>'2025 Расклад'!BD14</f>
        <v>3.9375</v>
      </c>
      <c r="AK16" s="133">
        <f t="shared" si="23"/>
        <v>3.99</v>
      </c>
      <c r="AL16" s="57" t="str">
        <f t="shared" si="7"/>
        <v>C</v>
      </c>
      <c r="AM16" s="433">
        <f>'2025 Расклад'!BL14</f>
        <v>55.1</v>
      </c>
      <c r="AN16" s="134">
        <f t="shared" si="24"/>
        <v>59.29</v>
      </c>
      <c r="AO16" s="56" t="str">
        <f t="shared" si="41"/>
        <v>B</v>
      </c>
      <c r="AP16" s="439">
        <f>'2025 Расклад'!BT14</f>
        <v>55.5</v>
      </c>
      <c r="AQ16" s="250">
        <f t="shared" si="25"/>
        <v>58.43</v>
      </c>
      <c r="AR16" s="57" t="str">
        <f t="shared" si="8"/>
        <v>C</v>
      </c>
      <c r="AS16" s="88" t="str">
        <f t="shared" si="26"/>
        <v>C</v>
      </c>
      <c r="AT16" s="83">
        <f t="shared" si="27"/>
        <v>2</v>
      </c>
      <c r="AU16" s="83">
        <f t="shared" si="28"/>
        <v>2.5</v>
      </c>
      <c r="AV16" s="83">
        <f t="shared" si="29"/>
        <v>2</v>
      </c>
      <c r="AW16" s="225">
        <f t="shared" si="30"/>
        <v>2.1666666666666665</v>
      </c>
      <c r="AX16" s="88" t="str">
        <f t="shared" si="31"/>
        <v>C</v>
      </c>
      <c r="AY16" s="309">
        <f t="shared" si="32"/>
        <v>2</v>
      </c>
      <c r="AZ16" s="307">
        <f t="shared" si="33"/>
        <v>2</v>
      </c>
      <c r="BA16" s="307">
        <f t="shared" si="34"/>
        <v>2</v>
      </c>
      <c r="BB16" s="308">
        <f t="shared" si="35"/>
        <v>2</v>
      </c>
    </row>
    <row r="17" spans="1:54" ht="15.75" thickBot="1" x14ac:dyDescent="0.3">
      <c r="A17" s="30">
        <v>9</v>
      </c>
      <c r="B17" s="45">
        <v>10860</v>
      </c>
      <c r="C17" s="24" t="s">
        <v>165</v>
      </c>
      <c r="D17" s="75">
        <f>'2025 Расклад'!J15</f>
        <v>3.8710000000000004</v>
      </c>
      <c r="E17" s="140">
        <f t="shared" si="9"/>
        <v>4.07</v>
      </c>
      <c r="F17" s="162" t="str">
        <f t="shared" si="0"/>
        <v>C</v>
      </c>
      <c r="G17" s="156">
        <f>'2025 Расклад'!P15</f>
        <v>3.5495000000000001</v>
      </c>
      <c r="H17" s="140">
        <f t="shared" si="10"/>
        <v>3.69</v>
      </c>
      <c r="I17" s="58" t="str">
        <f t="shared" si="1"/>
        <v>C</v>
      </c>
      <c r="J17" s="75">
        <f>'2025 Расклад'!V15</f>
        <v>3.9995999999999996</v>
      </c>
      <c r="K17" s="140">
        <f t="shared" si="11"/>
        <v>4.1399999999999997</v>
      </c>
      <c r="L17" s="59" t="str">
        <f t="shared" si="2"/>
        <v>C</v>
      </c>
      <c r="M17" s="289">
        <f>'2025 Расклад'!AD15</f>
        <v>0</v>
      </c>
      <c r="N17" s="141">
        <f t="shared" si="3"/>
        <v>0</v>
      </c>
      <c r="O17" s="58" t="str">
        <f t="shared" si="12"/>
        <v>D</v>
      </c>
      <c r="P17" s="617">
        <f>'2025 Расклад'!AL15</f>
        <v>0</v>
      </c>
      <c r="Q17" s="290">
        <f t="shared" si="4"/>
        <v>0</v>
      </c>
      <c r="R17" s="59" t="str">
        <f t="shared" si="13"/>
        <v>D</v>
      </c>
      <c r="S17" s="296" t="str">
        <f t="shared" si="14"/>
        <v>C</v>
      </c>
      <c r="T17" s="83">
        <f t="shared" si="15"/>
        <v>2</v>
      </c>
      <c r="U17" s="83">
        <f t="shared" si="16"/>
        <v>2</v>
      </c>
      <c r="V17" s="83">
        <f t="shared" si="17"/>
        <v>2</v>
      </c>
      <c r="W17" s="83">
        <f t="shared" si="18"/>
        <v>1</v>
      </c>
      <c r="X17" s="83">
        <f t="shared" si="19"/>
        <v>1</v>
      </c>
      <c r="Y17" s="84">
        <f t="shared" si="20"/>
        <v>1.6</v>
      </c>
      <c r="Z17" s="879">
        <f>'2025 Расклад'!AR15</f>
        <v>3.6315789473684212</v>
      </c>
      <c r="AA17" s="142">
        <f t="shared" si="5"/>
        <v>3.79</v>
      </c>
      <c r="AB17" s="59" t="str">
        <f t="shared" si="45"/>
        <v>C</v>
      </c>
      <c r="AC17" s="171">
        <f>'2025 Расклад'!AX15</f>
        <v>3.3620689655172415</v>
      </c>
      <c r="AD17" s="142">
        <f t="shared" si="6"/>
        <v>3.52</v>
      </c>
      <c r="AE17" s="58" t="str">
        <f t="shared" si="46"/>
        <v>D</v>
      </c>
      <c r="AF17" s="189" t="str">
        <f t="shared" si="21"/>
        <v>C</v>
      </c>
      <c r="AG17" s="195">
        <f t="shared" si="55"/>
        <v>2</v>
      </c>
      <c r="AH17" s="207">
        <f t="shared" si="56"/>
        <v>1</v>
      </c>
      <c r="AI17" s="201">
        <f t="shared" si="22"/>
        <v>1.5</v>
      </c>
      <c r="AJ17" s="245">
        <f>'2025 Расклад'!BD15</f>
        <v>3.8461538461538463</v>
      </c>
      <c r="AK17" s="143">
        <f t="shared" si="23"/>
        <v>3.99</v>
      </c>
      <c r="AL17" s="59" t="str">
        <f t="shared" ref="AL17" si="57">IF(AJ17&gt;=$AJ$129,"A",IF(AJ17&gt;=$AJ$130,"B",IF(AJ17&gt;=$AJ$131,"C","D")))</f>
        <v>C</v>
      </c>
      <c r="AM17" s="433">
        <f>'2025 Расклад'!BL15</f>
        <v>42</v>
      </c>
      <c r="AN17" s="144">
        <f t="shared" si="24"/>
        <v>59.29</v>
      </c>
      <c r="AO17" s="58" t="str">
        <f t="shared" ref="AO17" si="58">IF(AM17&gt;=$AM$129,"A",IF(AM17&gt;=$AM$130,"B",IF(AM17&gt;=$AM$131,"C","D")))</f>
        <v>C</v>
      </c>
      <c r="AP17" s="436">
        <f>'2025 Расклад'!BT15</f>
        <v>49.78</v>
      </c>
      <c r="AQ17" s="252">
        <f t="shared" si="25"/>
        <v>58.43</v>
      </c>
      <c r="AR17" s="59" t="str">
        <f t="shared" ref="AR17" si="59">IF(AP17&gt;=$AP$129,"A",IF(AP17&gt;=$AP$130,"B",IF(AP17&gt;=$AP$131,"C","D")))</f>
        <v>C</v>
      </c>
      <c r="AS17" s="146" t="str">
        <f t="shared" ref="AS17" si="60">IF(AW17&gt;=3.5,"A",IF(AW17&gt;=2.5,"B",IF(AW17&gt;=1.5,"C","D")))</f>
        <v>C</v>
      </c>
      <c r="AT17" s="83">
        <f t="shared" ref="AT17" si="61">IF(AL17="A",4.2,IF(AL17="B",2.5,IF(AL17="C",2,1)))</f>
        <v>2</v>
      </c>
      <c r="AU17" s="83">
        <f t="shared" ref="AU17" si="62">IF(AO17="A",4.2,IF(AO17="B",2.5,IF(AO17="C",2,1)))</f>
        <v>2</v>
      </c>
      <c r="AV17" s="83">
        <f t="shared" ref="AV17" si="63">IF(AR17="A",4.2,IF(AR17="B",2.5,IF(AR17="C",2,1)))</f>
        <v>2</v>
      </c>
      <c r="AW17" s="225">
        <f t="shared" ref="AW17" si="64">AVERAGE(AT17:AV17)</f>
        <v>2</v>
      </c>
      <c r="AX17" s="146" t="str">
        <f t="shared" ref="AX17" si="65">IF(BB17&gt;=3.5,"A",IF(BB17&gt;=2.33,"B",IF(BB17&gt;=1.5,"C","D")))</f>
        <v>C</v>
      </c>
      <c r="AY17" s="621">
        <f t="shared" si="32"/>
        <v>2</v>
      </c>
      <c r="AZ17" s="622">
        <f t="shared" si="33"/>
        <v>2</v>
      </c>
      <c r="BA17" s="622">
        <f t="shared" si="34"/>
        <v>2</v>
      </c>
      <c r="BB17" s="623">
        <f t="shared" si="35"/>
        <v>2</v>
      </c>
    </row>
    <row r="18" spans="1:54" ht="15.75" thickBot="1" x14ac:dyDescent="0.3">
      <c r="A18" s="36"/>
      <c r="B18" s="46"/>
      <c r="C18" s="35" t="s">
        <v>79</v>
      </c>
      <c r="D18" s="68">
        <f>AVERAGE(D19:D30)</f>
        <v>3.9773333333333336</v>
      </c>
      <c r="E18" s="66">
        <f t="shared" si="9"/>
        <v>4.07</v>
      </c>
      <c r="F18" s="159" t="str">
        <f t="shared" si="0"/>
        <v>C</v>
      </c>
      <c r="G18" s="154">
        <f>AVERAGE(G19:G30)</f>
        <v>3.6990500000000002</v>
      </c>
      <c r="H18" s="66">
        <f t="shared" si="10"/>
        <v>3.69</v>
      </c>
      <c r="I18" s="64" t="str">
        <f t="shared" si="1"/>
        <v>B</v>
      </c>
      <c r="J18" s="68">
        <f>AVERAGE(J19:J30)</f>
        <v>4.0857749999999999</v>
      </c>
      <c r="K18" s="66">
        <f t="shared" si="11"/>
        <v>4.1399999999999997</v>
      </c>
      <c r="L18" s="65" t="str">
        <f t="shared" si="2"/>
        <v>C</v>
      </c>
      <c r="M18" s="154">
        <f>AVERAGE(M19:M30)</f>
        <v>0</v>
      </c>
      <c r="N18" s="541">
        <f t="shared" si="3"/>
        <v>0</v>
      </c>
      <c r="O18" s="64" t="str">
        <f t="shared" si="12"/>
        <v>D</v>
      </c>
      <c r="P18" s="67">
        <f>AVERAGE(P19:P30)</f>
        <v>0</v>
      </c>
      <c r="Q18" s="542">
        <f t="shared" si="4"/>
        <v>0</v>
      </c>
      <c r="R18" s="65" t="str">
        <f t="shared" si="13"/>
        <v>D</v>
      </c>
      <c r="S18" s="294" t="str">
        <f t="shared" si="14"/>
        <v>C</v>
      </c>
      <c r="T18" s="85">
        <f t="shared" si="15"/>
        <v>2</v>
      </c>
      <c r="U18" s="86">
        <f t="shared" si="16"/>
        <v>2.5</v>
      </c>
      <c r="V18" s="86">
        <f t="shared" si="17"/>
        <v>2</v>
      </c>
      <c r="W18" s="86">
        <f t="shared" si="18"/>
        <v>1</v>
      </c>
      <c r="X18" s="86">
        <f t="shared" si="19"/>
        <v>1</v>
      </c>
      <c r="Y18" s="168">
        <f t="shared" si="20"/>
        <v>1.7</v>
      </c>
      <c r="Z18" s="67">
        <f>AVERAGE(Z19:Z30)</f>
        <v>3.7688825924527269</v>
      </c>
      <c r="AA18" s="524">
        <f t="shared" si="5"/>
        <v>3.79</v>
      </c>
      <c r="AB18" s="65" t="str">
        <f t="shared" si="45"/>
        <v>B</v>
      </c>
      <c r="AC18" s="154">
        <f>AVERAGE(AC19:AC30)</f>
        <v>3.4914954446038409</v>
      </c>
      <c r="AD18" s="524">
        <f t="shared" si="6"/>
        <v>3.52</v>
      </c>
      <c r="AE18" s="64" t="str">
        <f t="shared" si="46"/>
        <v>D</v>
      </c>
      <c r="AF18" s="186" t="str">
        <f t="shared" si="21"/>
        <v>C</v>
      </c>
      <c r="AG18" s="192">
        <f t="shared" si="55"/>
        <v>2.5</v>
      </c>
      <c r="AH18" s="204">
        <f t="shared" si="56"/>
        <v>1</v>
      </c>
      <c r="AI18" s="198">
        <f t="shared" si="22"/>
        <v>1.75</v>
      </c>
      <c r="AJ18" s="81">
        <f>AVERAGE(AJ19:AJ30)</f>
        <v>4.0339262413923924</v>
      </c>
      <c r="AK18" s="565">
        <f t="shared" si="23"/>
        <v>3.99</v>
      </c>
      <c r="AL18" s="65" t="str">
        <f t="shared" si="7"/>
        <v>B</v>
      </c>
      <c r="AM18" s="82">
        <f>AVERAGE(AM19:AM30)</f>
        <v>58.36999999999999</v>
      </c>
      <c r="AN18" s="428">
        <f t="shared" si="24"/>
        <v>59.29</v>
      </c>
      <c r="AO18" s="64" t="str">
        <f t="shared" si="41"/>
        <v>B</v>
      </c>
      <c r="AP18" s="81">
        <f>AVERAGE(AP19:AP30)</f>
        <v>57.218181818181826</v>
      </c>
      <c r="AQ18" s="428">
        <f t="shared" si="25"/>
        <v>58.43</v>
      </c>
      <c r="AR18" s="65" t="str">
        <f t="shared" si="8"/>
        <v>B</v>
      </c>
      <c r="AS18" s="125" t="str">
        <f t="shared" si="26"/>
        <v>B</v>
      </c>
      <c r="AT18" s="86">
        <f t="shared" si="27"/>
        <v>2.5</v>
      </c>
      <c r="AU18" s="86">
        <f t="shared" si="28"/>
        <v>2.5</v>
      </c>
      <c r="AV18" s="86">
        <f t="shared" si="29"/>
        <v>2.5</v>
      </c>
      <c r="AW18" s="224">
        <f t="shared" si="30"/>
        <v>2.5</v>
      </c>
      <c r="AX18" s="125" t="str">
        <f t="shared" si="31"/>
        <v>C</v>
      </c>
      <c r="AY18" s="627">
        <f t="shared" si="32"/>
        <v>2</v>
      </c>
      <c r="AZ18" s="628">
        <f t="shared" si="33"/>
        <v>2</v>
      </c>
      <c r="BA18" s="628">
        <f t="shared" si="34"/>
        <v>2.5</v>
      </c>
      <c r="BB18" s="629">
        <f t="shared" si="35"/>
        <v>2.1666666666666665</v>
      </c>
    </row>
    <row r="19" spans="1:54" x14ac:dyDescent="0.25">
      <c r="A19" s="29">
        <v>1</v>
      </c>
      <c r="B19" s="43">
        <v>20040</v>
      </c>
      <c r="C19" s="13" t="s">
        <v>18</v>
      </c>
      <c r="D19" s="52">
        <f>'2025 Расклад'!J16</f>
        <v>3.8037000000000001</v>
      </c>
      <c r="E19" s="135">
        <f t="shared" si="9"/>
        <v>4.07</v>
      </c>
      <c r="F19" s="160" t="str">
        <f t="shared" si="0"/>
        <v>C</v>
      </c>
      <c r="G19" s="155">
        <f>'2025 Расклад'!P16</f>
        <v>3.6972000000000005</v>
      </c>
      <c r="H19" s="135">
        <f t="shared" si="10"/>
        <v>3.69</v>
      </c>
      <c r="I19" s="53" t="str">
        <f t="shared" si="1"/>
        <v>B</v>
      </c>
      <c r="J19" s="52">
        <f>'2025 Расклад'!V16</f>
        <v>4.381899999999999</v>
      </c>
      <c r="K19" s="135">
        <f t="shared" si="11"/>
        <v>4.1399999999999997</v>
      </c>
      <c r="L19" s="54" t="str">
        <f t="shared" si="2"/>
        <v>B</v>
      </c>
      <c r="M19" s="280">
        <f>'2025 Расклад'!AD16</f>
        <v>0</v>
      </c>
      <c r="N19" s="136">
        <f t="shared" si="3"/>
        <v>0</v>
      </c>
      <c r="O19" s="53" t="str">
        <f t="shared" si="12"/>
        <v>D</v>
      </c>
      <c r="P19" s="299">
        <f>'2025 Расклад'!AL16</f>
        <v>0</v>
      </c>
      <c r="Q19" s="282">
        <f t="shared" si="4"/>
        <v>0</v>
      </c>
      <c r="R19" s="54" t="str">
        <f t="shared" si="13"/>
        <v>D</v>
      </c>
      <c r="S19" s="295" t="str">
        <f t="shared" si="14"/>
        <v>C</v>
      </c>
      <c r="T19" s="63">
        <f t="shared" si="15"/>
        <v>2</v>
      </c>
      <c r="U19" s="63">
        <f t="shared" si="16"/>
        <v>2.5</v>
      </c>
      <c r="V19" s="63">
        <f t="shared" si="17"/>
        <v>2.5</v>
      </c>
      <c r="W19" s="63">
        <f t="shared" si="18"/>
        <v>1</v>
      </c>
      <c r="X19" s="63">
        <f t="shared" si="19"/>
        <v>1</v>
      </c>
      <c r="Y19" s="76">
        <f t="shared" si="20"/>
        <v>1.8</v>
      </c>
      <c r="Z19" s="880">
        <f>'2025 Расклад'!AR16</f>
        <v>3.9375</v>
      </c>
      <c r="AA19" s="137">
        <f t="shared" si="5"/>
        <v>3.79</v>
      </c>
      <c r="AB19" s="54" t="str">
        <f t="shared" ref="AB19:AB21" si="66">IF(Z19&gt;=$Z$129,"A",IF(Z19&gt;=$Z$130,"B",IF(Z19&gt;=$Z$131,"C","D")))</f>
        <v>B</v>
      </c>
      <c r="AC19" s="172">
        <f>'2025 Расклад'!AX16</f>
        <v>3.6543209876543208</v>
      </c>
      <c r="AD19" s="137">
        <f t="shared" si="6"/>
        <v>3.52</v>
      </c>
      <c r="AE19" s="53" t="str">
        <f t="shared" ref="AE19:AE21" si="67">IF(AC19&gt;=$AC$129,"A",IF(AC19&gt;=$AC$130,"B",IF(AC19&gt;=$AC$131,"C","D")))</f>
        <v>B</v>
      </c>
      <c r="AF19" s="187" t="str">
        <f t="shared" si="21"/>
        <v>B</v>
      </c>
      <c r="AG19" s="193">
        <f t="shared" si="55"/>
        <v>2.5</v>
      </c>
      <c r="AH19" s="205">
        <f t="shared" si="56"/>
        <v>2.5</v>
      </c>
      <c r="AI19" s="199">
        <f t="shared" ref="AI19:AI21" si="68">AVERAGE(AG19:AH19)</f>
        <v>2.5</v>
      </c>
      <c r="AJ19" s="246">
        <f>'2025 Расклад'!BD16</f>
        <v>3.92</v>
      </c>
      <c r="AK19" s="138">
        <f t="shared" si="23"/>
        <v>3.99</v>
      </c>
      <c r="AL19" s="54" t="str">
        <f t="shared" ref="AL19:AL26" si="69">IF(AJ19&gt;=$AJ$129,"A",IF(AJ19&gt;=$AJ$130,"B",IF(AJ19&gt;=$AJ$131,"C","D")))</f>
        <v>C</v>
      </c>
      <c r="AM19" s="433">
        <f>'2025 Расклад'!BL16</f>
        <v>52.2</v>
      </c>
      <c r="AN19" s="139">
        <f t="shared" si="24"/>
        <v>59.29</v>
      </c>
      <c r="AO19" s="53" t="str">
        <f t="shared" ref="AO19:AO26" si="70">IF(AM19&gt;=$AM$129,"A",IF(AM19&gt;=$AM$130,"B",IF(AM19&gt;=$AM$131,"C","D")))</f>
        <v>B</v>
      </c>
      <c r="AP19" s="436">
        <f>'2025 Расклад'!BT16</f>
        <v>56.7</v>
      </c>
      <c r="AQ19" s="249">
        <f t="shared" si="25"/>
        <v>58.43</v>
      </c>
      <c r="AR19" s="54" t="str">
        <f t="shared" ref="AR19:AR26" si="71">IF(AP19&gt;=$AP$129,"A",IF(AP19&gt;=$AP$130,"B",IF(AP19&gt;=$AP$131,"C","D")))</f>
        <v>C</v>
      </c>
      <c r="AS19" s="148" t="str">
        <f t="shared" ref="AS19:AS26" si="72">IF(AW19&gt;=3.5,"A",IF(AW19&gt;=2.5,"B",IF(AW19&gt;=1.5,"C","D")))</f>
        <v>C</v>
      </c>
      <c r="AT19" s="83">
        <f t="shared" ref="AT19:AT26" si="73">IF(AL19="A",4.2,IF(AL19="B",2.5,IF(AL19="C",2,1)))</f>
        <v>2</v>
      </c>
      <c r="AU19" s="83">
        <f t="shared" ref="AU19:AU26" si="74">IF(AO19="A",4.2,IF(AO19="B",2.5,IF(AO19="C",2,1)))</f>
        <v>2.5</v>
      </c>
      <c r="AV19" s="83">
        <f t="shared" ref="AV19:AV26" si="75">IF(AR19="A",4.2,IF(AR19="B",2.5,IF(AR19="C",2,1)))</f>
        <v>2</v>
      </c>
      <c r="AW19" s="225">
        <f t="shared" ref="AW19:AW26" si="76">AVERAGE(AT19:AV19)</f>
        <v>2.1666666666666665</v>
      </c>
      <c r="AX19" s="148" t="str">
        <f t="shared" ref="AX19:AX26" si="77">IF(BB19&gt;=3.5,"A",IF(BB19&gt;=2.33,"B",IF(BB19&gt;=1.5,"C","D")))</f>
        <v>C</v>
      </c>
      <c r="AY19" s="624">
        <f t="shared" si="32"/>
        <v>2</v>
      </c>
      <c r="AZ19" s="625">
        <f t="shared" si="33"/>
        <v>2.5</v>
      </c>
      <c r="BA19" s="625">
        <f t="shared" si="34"/>
        <v>2</v>
      </c>
      <c r="BB19" s="626">
        <f t="shared" ref="BB19:BB26" si="78">AVERAGE(AY19:BA19)</f>
        <v>2.1666666666666665</v>
      </c>
    </row>
    <row r="20" spans="1:54" x14ac:dyDescent="0.25">
      <c r="A20" s="27">
        <v>2</v>
      </c>
      <c r="B20" s="44">
        <v>20061</v>
      </c>
      <c r="C20" s="23" t="s">
        <v>19</v>
      </c>
      <c r="D20" s="52">
        <f>'2025 Расклад'!J17</f>
        <v>4.0312000000000001</v>
      </c>
      <c r="E20" s="55">
        <f t="shared" si="9"/>
        <v>4.07</v>
      </c>
      <c r="F20" s="161" t="str">
        <f t="shared" si="0"/>
        <v>C</v>
      </c>
      <c r="G20" s="155">
        <f>'2025 Расклад'!P17</f>
        <v>3.9229999999999996</v>
      </c>
      <c r="H20" s="55">
        <f t="shared" si="10"/>
        <v>3.69</v>
      </c>
      <c r="I20" s="56" t="str">
        <f t="shared" si="1"/>
        <v>B</v>
      </c>
      <c r="J20" s="52">
        <f>'2025 Расклад'!V17</f>
        <v>4.0718000000000005</v>
      </c>
      <c r="K20" s="55">
        <f t="shared" si="11"/>
        <v>4.1399999999999997</v>
      </c>
      <c r="L20" s="57" t="str">
        <f t="shared" si="2"/>
        <v>C</v>
      </c>
      <c r="M20" s="280">
        <f>'2025 Расклад'!AD17</f>
        <v>0</v>
      </c>
      <c r="N20" s="50">
        <f t="shared" si="3"/>
        <v>0</v>
      </c>
      <c r="O20" s="56" t="str">
        <f t="shared" si="12"/>
        <v>D</v>
      </c>
      <c r="P20" s="299">
        <f>'2025 Расклад'!AL17</f>
        <v>0</v>
      </c>
      <c r="Q20" s="285">
        <f t="shared" si="4"/>
        <v>0</v>
      </c>
      <c r="R20" s="57" t="str">
        <f t="shared" si="13"/>
        <v>D</v>
      </c>
      <c r="S20" s="295" t="str">
        <f t="shared" si="14"/>
        <v>C</v>
      </c>
      <c r="T20" s="63">
        <f t="shared" si="15"/>
        <v>2</v>
      </c>
      <c r="U20" s="63">
        <f t="shared" si="16"/>
        <v>2.5</v>
      </c>
      <c r="V20" s="63">
        <f t="shared" si="17"/>
        <v>2</v>
      </c>
      <c r="W20" s="63">
        <f t="shared" si="18"/>
        <v>1</v>
      </c>
      <c r="X20" s="63">
        <f t="shared" si="19"/>
        <v>1</v>
      </c>
      <c r="Y20" s="76">
        <f t="shared" si="20"/>
        <v>1.7</v>
      </c>
      <c r="Z20" s="880">
        <f>'2025 Расклад'!AR17</f>
        <v>4.0428571428571427</v>
      </c>
      <c r="AA20" s="51">
        <f t="shared" si="5"/>
        <v>3.79</v>
      </c>
      <c r="AB20" s="57" t="str">
        <f t="shared" si="66"/>
        <v>B</v>
      </c>
      <c r="AC20" s="172">
        <f>'2025 Расклад'!AX17</f>
        <v>3.7285714285714286</v>
      </c>
      <c r="AD20" s="51">
        <f t="shared" si="6"/>
        <v>3.52</v>
      </c>
      <c r="AE20" s="56" t="str">
        <f t="shared" si="67"/>
        <v>B</v>
      </c>
      <c r="AF20" s="187" t="str">
        <f t="shared" si="21"/>
        <v>B</v>
      </c>
      <c r="AG20" s="193">
        <f t="shared" si="55"/>
        <v>2.5</v>
      </c>
      <c r="AH20" s="205">
        <f t="shared" si="56"/>
        <v>2.5</v>
      </c>
      <c r="AI20" s="199">
        <f t="shared" si="68"/>
        <v>2.5</v>
      </c>
      <c r="AJ20" s="246">
        <f>'2025 Расклад'!BD17</f>
        <v>4.5</v>
      </c>
      <c r="AK20" s="133">
        <f t="shared" si="23"/>
        <v>3.99</v>
      </c>
      <c r="AL20" s="57" t="str">
        <f t="shared" si="69"/>
        <v>A</v>
      </c>
      <c r="AM20" s="433">
        <f>'2025 Расклад'!BL17</f>
        <v>62</v>
      </c>
      <c r="AN20" s="134">
        <f t="shared" si="24"/>
        <v>59.29</v>
      </c>
      <c r="AO20" s="56" t="str">
        <f t="shared" si="70"/>
        <v>B</v>
      </c>
      <c r="AP20" s="439">
        <f>'2025 Расклад'!BT17</f>
        <v>66</v>
      </c>
      <c r="AQ20" s="250">
        <f t="shared" si="25"/>
        <v>58.43</v>
      </c>
      <c r="AR20" s="57" t="str">
        <f t="shared" si="71"/>
        <v>B</v>
      </c>
      <c r="AS20" s="88" t="str">
        <f t="shared" si="72"/>
        <v>B</v>
      </c>
      <c r="AT20" s="83">
        <f t="shared" si="73"/>
        <v>4.2</v>
      </c>
      <c r="AU20" s="83">
        <f t="shared" si="74"/>
        <v>2.5</v>
      </c>
      <c r="AV20" s="83">
        <f t="shared" si="75"/>
        <v>2.5</v>
      </c>
      <c r="AW20" s="225">
        <f t="shared" si="76"/>
        <v>3.0666666666666664</v>
      </c>
      <c r="AX20" s="88" t="str">
        <f t="shared" si="77"/>
        <v>B</v>
      </c>
      <c r="AY20" s="309">
        <f t="shared" si="32"/>
        <v>2</v>
      </c>
      <c r="AZ20" s="307">
        <f t="shared" si="33"/>
        <v>2.5</v>
      </c>
      <c r="BA20" s="307">
        <f t="shared" si="34"/>
        <v>2.5</v>
      </c>
      <c r="BB20" s="308">
        <f t="shared" si="78"/>
        <v>2.3333333333333335</v>
      </c>
    </row>
    <row r="21" spans="1:54" x14ac:dyDescent="0.25">
      <c r="A21" s="27">
        <v>3</v>
      </c>
      <c r="B21" s="44">
        <v>21020</v>
      </c>
      <c r="C21" s="23" t="s">
        <v>22</v>
      </c>
      <c r="D21" s="52">
        <f>'2025 Расклад'!J18</f>
        <v>3.8989999999999996</v>
      </c>
      <c r="E21" s="55">
        <f t="shared" si="9"/>
        <v>4.07</v>
      </c>
      <c r="F21" s="161" t="str">
        <f t="shared" si="0"/>
        <v>C</v>
      </c>
      <c r="G21" s="155">
        <f>'2025 Расклад'!P18</f>
        <v>3.8974000000000002</v>
      </c>
      <c r="H21" s="55">
        <f t="shared" si="10"/>
        <v>3.69</v>
      </c>
      <c r="I21" s="56" t="str">
        <f t="shared" si="1"/>
        <v>B</v>
      </c>
      <c r="J21" s="52">
        <f>'2025 Расклад'!V18</f>
        <v>4.3022999999999998</v>
      </c>
      <c r="K21" s="55">
        <f t="shared" si="11"/>
        <v>4.1399999999999997</v>
      </c>
      <c r="L21" s="57" t="str">
        <f t="shared" si="2"/>
        <v>B</v>
      </c>
      <c r="M21" s="280">
        <f>'2025 Расклад'!AD18</f>
        <v>0</v>
      </c>
      <c r="N21" s="50">
        <f t="shared" si="3"/>
        <v>0</v>
      </c>
      <c r="O21" s="56" t="str">
        <f t="shared" si="12"/>
        <v>D</v>
      </c>
      <c r="P21" s="299">
        <f>'2025 Расклад'!AL18</f>
        <v>0</v>
      </c>
      <c r="Q21" s="285">
        <f t="shared" si="4"/>
        <v>0</v>
      </c>
      <c r="R21" s="57" t="str">
        <f t="shared" si="13"/>
        <v>D</v>
      </c>
      <c r="S21" s="295" t="str">
        <f t="shared" si="14"/>
        <v>C</v>
      </c>
      <c r="T21" s="63">
        <f t="shared" si="15"/>
        <v>2</v>
      </c>
      <c r="U21" s="63">
        <f t="shared" si="16"/>
        <v>2.5</v>
      </c>
      <c r="V21" s="63">
        <f t="shared" si="17"/>
        <v>2.5</v>
      </c>
      <c r="W21" s="63">
        <f t="shared" si="18"/>
        <v>1</v>
      </c>
      <c r="X21" s="63">
        <f t="shared" si="19"/>
        <v>1</v>
      </c>
      <c r="Y21" s="76">
        <f t="shared" si="20"/>
        <v>1.8</v>
      </c>
      <c r="Z21" s="880">
        <f>'2025 Расклад'!AR18</f>
        <v>3.9358974358974357</v>
      </c>
      <c r="AA21" s="51">
        <f t="shared" si="5"/>
        <v>3.79</v>
      </c>
      <c r="AB21" s="57" t="str">
        <f t="shared" si="66"/>
        <v>B</v>
      </c>
      <c r="AC21" s="172">
        <f>'2025 Расклад'!AX18</f>
        <v>3.7820512820512819</v>
      </c>
      <c r="AD21" s="51">
        <f t="shared" si="6"/>
        <v>3.52</v>
      </c>
      <c r="AE21" s="56" t="str">
        <f t="shared" si="67"/>
        <v>B</v>
      </c>
      <c r="AF21" s="187" t="str">
        <f t="shared" si="21"/>
        <v>B</v>
      </c>
      <c r="AG21" s="193">
        <f t="shared" si="55"/>
        <v>2.5</v>
      </c>
      <c r="AH21" s="205">
        <f t="shared" si="56"/>
        <v>2.5</v>
      </c>
      <c r="AI21" s="199">
        <f t="shared" si="68"/>
        <v>2.5</v>
      </c>
      <c r="AJ21" s="246">
        <f>'2025 Расклад'!BD18</f>
        <v>4.2307692307692308</v>
      </c>
      <c r="AK21" s="133">
        <f t="shared" si="23"/>
        <v>3.99</v>
      </c>
      <c r="AL21" s="57" t="str">
        <f t="shared" si="69"/>
        <v>B</v>
      </c>
      <c r="AM21" s="435">
        <f>'2025 Расклад'!BL18</f>
        <v>69.599999999999994</v>
      </c>
      <c r="AN21" s="134">
        <f t="shared" si="24"/>
        <v>59.29</v>
      </c>
      <c r="AO21" s="56" t="str">
        <f t="shared" si="70"/>
        <v>A</v>
      </c>
      <c r="AP21" s="436">
        <f>'2025 Расклад'!BT18</f>
        <v>64.2</v>
      </c>
      <c r="AQ21" s="250">
        <f t="shared" si="25"/>
        <v>58.43</v>
      </c>
      <c r="AR21" s="57" t="str">
        <f t="shared" si="71"/>
        <v>B</v>
      </c>
      <c r="AS21" s="88" t="str">
        <f t="shared" si="72"/>
        <v>B</v>
      </c>
      <c r="AT21" s="83">
        <f t="shared" si="73"/>
        <v>2.5</v>
      </c>
      <c r="AU21" s="83">
        <f t="shared" si="74"/>
        <v>4.2</v>
      </c>
      <c r="AV21" s="83">
        <f t="shared" si="75"/>
        <v>2.5</v>
      </c>
      <c r="AW21" s="225">
        <f t="shared" si="76"/>
        <v>3.0666666666666664</v>
      </c>
      <c r="AX21" s="88" t="str">
        <f t="shared" si="77"/>
        <v>B</v>
      </c>
      <c r="AY21" s="309">
        <f t="shared" si="32"/>
        <v>2</v>
      </c>
      <c r="AZ21" s="307">
        <f t="shared" si="33"/>
        <v>2.5</v>
      </c>
      <c r="BA21" s="307">
        <f t="shared" si="34"/>
        <v>2.5</v>
      </c>
      <c r="BB21" s="308">
        <f t="shared" si="78"/>
        <v>2.3333333333333335</v>
      </c>
    </row>
    <row r="22" spans="1:54" x14ac:dyDescent="0.25">
      <c r="A22" s="27">
        <v>4</v>
      </c>
      <c r="B22" s="43">
        <v>20060</v>
      </c>
      <c r="C22" s="13" t="s">
        <v>138</v>
      </c>
      <c r="D22" s="52">
        <f>'2025 Расклад'!J19</f>
        <v>4.4972000000000003</v>
      </c>
      <c r="E22" s="55">
        <f t="shared" si="9"/>
        <v>4.07</v>
      </c>
      <c r="F22" s="161" t="str">
        <f t="shared" si="0"/>
        <v>B</v>
      </c>
      <c r="G22" s="155">
        <f>'2025 Расклад'!P19</f>
        <v>3.8508999999999998</v>
      </c>
      <c r="H22" s="55">
        <f t="shared" si="10"/>
        <v>3.69</v>
      </c>
      <c r="I22" s="56" t="str">
        <f t="shared" si="1"/>
        <v>B</v>
      </c>
      <c r="J22" s="52">
        <f>'2025 Расклад'!V19</f>
        <v>4.3178000000000001</v>
      </c>
      <c r="K22" s="55">
        <f t="shared" si="11"/>
        <v>4.1399999999999997</v>
      </c>
      <c r="L22" s="57" t="str">
        <f t="shared" si="2"/>
        <v>B</v>
      </c>
      <c r="M22" s="280">
        <f>'2025 Расклад'!AD19</f>
        <v>0</v>
      </c>
      <c r="N22" s="50">
        <f t="shared" si="3"/>
        <v>0</v>
      </c>
      <c r="O22" s="56" t="str">
        <f t="shared" si="12"/>
        <v>D</v>
      </c>
      <c r="P22" s="299">
        <f>'2025 Расклад'!AL19</f>
        <v>0</v>
      </c>
      <c r="Q22" s="285">
        <f t="shared" si="4"/>
        <v>0</v>
      </c>
      <c r="R22" s="57" t="str">
        <f t="shared" si="13"/>
        <v>D</v>
      </c>
      <c r="S22" s="295" t="str">
        <f t="shared" si="14"/>
        <v>C</v>
      </c>
      <c r="T22" s="63">
        <f t="shared" si="15"/>
        <v>2.5</v>
      </c>
      <c r="U22" s="63">
        <f t="shared" si="16"/>
        <v>2.5</v>
      </c>
      <c r="V22" s="63">
        <f t="shared" si="17"/>
        <v>2.5</v>
      </c>
      <c r="W22" s="63">
        <f t="shared" si="18"/>
        <v>1</v>
      </c>
      <c r="X22" s="63">
        <f t="shared" si="19"/>
        <v>1</v>
      </c>
      <c r="Y22" s="76">
        <f t="shared" si="20"/>
        <v>1.9</v>
      </c>
      <c r="Z22" s="880">
        <f>'2025 Расклад'!AR19</f>
        <v>3.8963414634146343</v>
      </c>
      <c r="AA22" s="51">
        <f t="shared" si="5"/>
        <v>3.79</v>
      </c>
      <c r="AB22" s="57" t="str">
        <f t="shared" ref="AB22:AB27" si="79">IF(Z22&gt;=$Z$129,"A",IF(Z22&gt;=$Z$130,"B",IF(Z22&gt;=$Z$131,"C","D")))</f>
        <v>B</v>
      </c>
      <c r="AC22" s="172">
        <f>'2025 Расклад'!AX19</f>
        <v>3.6585365853658538</v>
      </c>
      <c r="AD22" s="51">
        <f t="shared" si="6"/>
        <v>3.52</v>
      </c>
      <c r="AE22" s="56" t="str">
        <f t="shared" ref="AE22:AE27" si="80">IF(AC22&gt;=$AC$129,"A",IF(AC22&gt;=$AC$130,"B",IF(AC22&gt;=$AC$131,"C","D")))</f>
        <v>B</v>
      </c>
      <c r="AF22" s="187" t="str">
        <f t="shared" si="21"/>
        <v>B</v>
      </c>
      <c r="AG22" s="193">
        <f t="shared" ref="AG22:AG86" si="81">IF(AB22="A",4.2,IF(AB22="B",2.5,IF(AB22="C",2,1)))</f>
        <v>2.5</v>
      </c>
      <c r="AH22" s="205">
        <f>IF(AE22="A",4.2,IF(AE22="B",2.5,IF(AE22="C",2,1)))</f>
        <v>2.5</v>
      </c>
      <c r="AI22" s="199">
        <f t="shared" si="22"/>
        <v>2.5</v>
      </c>
      <c r="AJ22" s="246">
        <f>'2025 Расклад'!BD19</f>
        <v>4.4642857142857144</v>
      </c>
      <c r="AK22" s="133">
        <f t="shared" si="23"/>
        <v>3.99</v>
      </c>
      <c r="AL22" s="57" t="str">
        <f t="shared" si="69"/>
        <v>B</v>
      </c>
      <c r="AM22" s="435">
        <f>'2025 Расклад'!BL19</f>
        <v>62</v>
      </c>
      <c r="AN22" s="134">
        <f t="shared" si="24"/>
        <v>59.29</v>
      </c>
      <c r="AO22" s="56" t="str">
        <f t="shared" si="70"/>
        <v>B</v>
      </c>
      <c r="AP22" s="436">
        <f>'2025 Расклад'!BT19</f>
        <v>65</v>
      </c>
      <c r="AQ22" s="250">
        <f t="shared" si="25"/>
        <v>58.43</v>
      </c>
      <c r="AR22" s="57" t="str">
        <f t="shared" si="71"/>
        <v>B</v>
      </c>
      <c r="AS22" s="88" t="str">
        <f t="shared" si="72"/>
        <v>B</v>
      </c>
      <c r="AT22" s="83">
        <f t="shared" si="73"/>
        <v>2.5</v>
      </c>
      <c r="AU22" s="83">
        <f t="shared" si="74"/>
        <v>2.5</v>
      </c>
      <c r="AV22" s="83">
        <f t="shared" si="75"/>
        <v>2.5</v>
      </c>
      <c r="AW22" s="225">
        <f t="shared" si="76"/>
        <v>2.5</v>
      </c>
      <c r="AX22" s="88" t="str">
        <f t="shared" si="77"/>
        <v>B</v>
      </c>
      <c r="AY22" s="309">
        <f t="shared" si="32"/>
        <v>2</v>
      </c>
      <c r="AZ22" s="307">
        <f t="shared" si="33"/>
        <v>2.5</v>
      </c>
      <c r="BA22" s="307">
        <f t="shared" si="34"/>
        <v>2.5</v>
      </c>
      <c r="BB22" s="308">
        <f t="shared" si="78"/>
        <v>2.3333333333333335</v>
      </c>
    </row>
    <row r="23" spans="1:54" x14ac:dyDescent="0.25">
      <c r="A23" s="27">
        <v>5</v>
      </c>
      <c r="B23" s="44">
        <v>20400</v>
      </c>
      <c r="C23" s="117" t="s">
        <v>20</v>
      </c>
      <c r="D23" s="52">
        <f>'2025 Расклад'!J20</f>
        <v>4.2831000000000001</v>
      </c>
      <c r="E23" s="55">
        <f t="shared" si="9"/>
        <v>4.07</v>
      </c>
      <c r="F23" s="161" t="str">
        <f t="shared" si="0"/>
        <v>B</v>
      </c>
      <c r="G23" s="155">
        <f>'2025 Расклад'!P20</f>
        <v>3.9404000000000003</v>
      </c>
      <c r="H23" s="55">
        <f t="shared" si="10"/>
        <v>3.69</v>
      </c>
      <c r="I23" s="56" t="str">
        <f t="shared" si="1"/>
        <v>B</v>
      </c>
      <c r="J23" s="52">
        <f>'2025 Расклад'!V20</f>
        <v>4.3754</v>
      </c>
      <c r="K23" s="55">
        <f t="shared" si="11"/>
        <v>4.1399999999999997</v>
      </c>
      <c r="L23" s="57" t="str">
        <f t="shared" si="2"/>
        <v>B</v>
      </c>
      <c r="M23" s="280">
        <f>'2025 Расклад'!AD20</f>
        <v>0</v>
      </c>
      <c r="N23" s="50">
        <f t="shared" si="3"/>
        <v>0</v>
      </c>
      <c r="O23" s="56" t="str">
        <f t="shared" si="12"/>
        <v>D</v>
      </c>
      <c r="P23" s="299">
        <f>'2025 Расклад'!AL20</f>
        <v>0</v>
      </c>
      <c r="Q23" s="285">
        <f t="shared" si="4"/>
        <v>0</v>
      </c>
      <c r="R23" s="57" t="str">
        <f t="shared" si="13"/>
        <v>D</v>
      </c>
      <c r="S23" s="295" t="str">
        <f t="shared" si="14"/>
        <v>C</v>
      </c>
      <c r="T23" s="63">
        <f t="shared" si="15"/>
        <v>2.5</v>
      </c>
      <c r="U23" s="63">
        <f t="shared" si="16"/>
        <v>2.5</v>
      </c>
      <c r="V23" s="63">
        <f t="shared" si="17"/>
        <v>2.5</v>
      </c>
      <c r="W23" s="63">
        <f t="shared" si="18"/>
        <v>1</v>
      </c>
      <c r="X23" s="63">
        <f t="shared" si="19"/>
        <v>1</v>
      </c>
      <c r="Y23" s="76">
        <f t="shared" si="20"/>
        <v>1.9</v>
      </c>
      <c r="Z23" s="880">
        <f>'2025 Расклад'!AR20</f>
        <v>3.7876106194690267</v>
      </c>
      <c r="AA23" s="51">
        <f t="shared" si="5"/>
        <v>3.79</v>
      </c>
      <c r="AB23" s="57" t="str">
        <f t="shared" si="79"/>
        <v>B</v>
      </c>
      <c r="AC23" s="172">
        <f>'2025 Расклад'!AX20</f>
        <v>3.7053571428571428</v>
      </c>
      <c r="AD23" s="51">
        <f t="shared" si="6"/>
        <v>3.52</v>
      </c>
      <c r="AE23" s="56" t="str">
        <f t="shared" si="80"/>
        <v>B</v>
      </c>
      <c r="AF23" s="187" t="str">
        <f t="shared" si="21"/>
        <v>B</v>
      </c>
      <c r="AG23" s="193">
        <f t="shared" si="81"/>
        <v>2.5</v>
      </c>
      <c r="AH23" s="205">
        <f>IF(AE23="A",4.2,IF(AE23="B",2.5,IF(AE23="C",2,1)))</f>
        <v>2.5</v>
      </c>
      <c r="AI23" s="199">
        <f t="shared" si="22"/>
        <v>2.5</v>
      </c>
      <c r="AJ23" s="246">
        <f>'2025 Расклад'!BD20</f>
        <v>4.1538461538461542</v>
      </c>
      <c r="AK23" s="133">
        <f t="shared" si="23"/>
        <v>3.99</v>
      </c>
      <c r="AL23" s="57" t="str">
        <f t="shared" si="69"/>
        <v>B</v>
      </c>
      <c r="AM23" s="435">
        <f>'2025 Расклад'!BL20</f>
        <v>55.9</v>
      </c>
      <c r="AN23" s="134">
        <f t="shared" si="24"/>
        <v>59.29</v>
      </c>
      <c r="AO23" s="56" t="str">
        <f t="shared" si="70"/>
        <v>B</v>
      </c>
      <c r="AP23" s="436">
        <f>'2025 Расклад'!BT20</f>
        <v>62.7</v>
      </c>
      <c r="AQ23" s="250">
        <f t="shared" si="25"/>
        <v>58.43</v>
      </c>
      <c r="AR23" s="57" t="str">
        <f t="shared" si="71"/>
        <v>B</v>
      </c>
      <c r="AS23" s="88" t="str">
        <f t="shared" si="72"/>
        <v>B</v>
      </c>
      <c r="AT23" s="83">
        <f t="shared" si="73"/>
        <v>2.5</v>
      </c>
      <c r="AU23" s="83">
        <f t="shared" si="74"/>
        <v>2.5</v>
      </c>
      <c r="AV23" s="83">
        <f t="shared" si="75"/>
        <v>2.5</v>
      </c>
      <c r="AW23" s="225">
        <f t="shared" si="76"/>
        <v>2.5</v>
      </c>
      <c r="AX23" s="88" t="str">
        <f t="shared" si="77"/>
        <v>B</v>
      </c>
      <c r="AY23" s="309">
        <f t="shared" si="32"/>
        <v>2</v>
      </c>
      <c r="AZ23" s="307">
        <f t="shared" si="33"/>
        <v>2.5</v>
      </c>
      <c r="BA23" s="307">
        <f t="shared" si="34"/>
        <v>2.5</v>
      </c>
      <c r="BB23" s="308">
        <f t="shared" si="78"/>
        <v>2.3333333333333335</v>
      </c>
    </row>
    <row r="24" spans="1:54" x14ac:dyDescent="0.25">
      <c r="A24" s="27">
        <v>6</v>
      </c>
      <c r="B24" s="44">
        <v>20080</v>
      </c>
      <c r="C24" s="23" t="s">
        <v>178</v>
      </c>
      <c r="D24" s="52">
        <f>'2025 Расклад'!J21</f>
        <v>3.8252000000000006</v>
      </c>
      <c r="E24" s="55">
        <f t="shared" si="9"/>
        <v>4.07</v>
      </c>
      <c r="F24" s="161" t="str">
        <f t="shared" si="0"/>
        <v>C</v>
      </c>
      <c r="G24" s="155">
        <f>'2025 Расклад'!P21</f>
        <v>3.5764000000000005</v>
      </c>
      <c r="H24" s="55">
        <f t="shared" si="10"/>
        <v>3.69</v>
      </c>
      <c r="I24" s="56" t="str">
        <f t="shared" si="1"/>
        <v>C</v>
      </c>
      <c r="J24" s="52">
        <f>'2025 Расклад'!V21</f>
        <v>3.6427999999999998</v>
      </c>
      <c r="K24" s="55">
        <f t="shared" si="11"/>
        <v>4.1399999999999997</v>
      </c>
      <c r="L24" s="57" t="str">
        <f t="shared" si="2"/>
        <v>C</v>
      </c>
      <c r="M24" s="280">
        <f>'2025 Расклад'!AD21</f>
        <v>0</v>
      </c>
      <c r="N24" s="50">
        <f t="shared" si="3"/>
        <v>0</v>
      </c>
      <c r="O24" s="56" t="str">
        <f t="shared" si="12"/>
        <v>D</v>
      </c>
      <c r="P24" s="299">
        <f>'2025 Расклад'!AL21</f>
        <v>0</v>
      </c>
      <c r="Q24" s="285">
        <f t="shared" si="4"/>
        <v>0</v>
      </c>
      <c r="R24" s="57" t="str">
        <f t="shared" si="13"/>
        <v>D</v>
      </c>
      <c r="S24" s="295" t="str">
        <f t="shared" si="14"/>
        <v>C</v>
      </c>
      <c r="T24" s="63">
        <f t="shared" si="15"/>
        <v>2</v>
      </c>
      <c r="U24" s="63">
        <f t="shared" si="16"/>
        <v>2</v>
      </c>
      <c r="V24" s="63">
        <f t="shared" si="17"/>
        <v>2</v>
      </c>
      <c r="W24" s="63">
        <f t="shared" si="18"/>
        <v>1</v>
      </c>
      <c r="X24" s="63">
        <f t="shared" si="19"/>
        <v>1</v>
      </c>
      <c r="Y24" s="76">
        <f t="shared" si="20"/>
        <v>1.6</v>
      </c>
      <c r="Z24" s="878">
        <f>'2025 Расклад'!AR21</f>
        <v>3.6710526315789473</v>
      </c>
      <c r="AA24" s="51">
        <f t="shared" si="5"/>
        <v>3.79</v>
      </c>
      <c r="AB24" s="57" t="str">
        <f t="shared" si="79"/>
        <v>C</v>
      </c>
      <c r="AC24" s="172">
        <f>'2025 Расклад'!AX21</f>
        <v>3.4</v>
      </c>
      <c r="AD24" s="51">
        <f t="shared" si="6"/>
        <v>3.52</v>
      </c>
      <c r="AE24" s="56" t="str">
        <f t="shared" si="80"/>
        <v>D</v>
      </c>
      <c r="AF24" s="187" t="str">
        <f t="shared" si="21"/>
        <v>C</v>
      </c>
      <c r="AG24" s="193">
        <f t="shared" si="81"/>
        <v>2</v>
      </c>
      <c r="AH24" s="205">
        <f>IF(AE24="A",4.2,IF(AE24="B",2.5,IF(AE24="C",2,1)))</f>
        <v>1</v>
      </c>
      <c r="AI24" s="199">
        <f t="shared" si="22"/>
        <v>1.5</v>
      </c>
      <c r="AJ24" s="246">
        <f>'2025 Расклад'!BD21</f>
        <v>4.2727272727272725</v>
      </c>
      <c r="AK24" s="133">
        <f t="shared" si="23"/>
        <v>3.99</v>
      </c>
      <c r="AL24" s="57" t="str">
        <f t="shared" si="69"/>
        <v>B</v>
      </c>
      <c r="AM24" s="438">
        <f>'2025 Расклад'!BL21</f>
        <v>61.7</v>
      </c>
      <c r="AN24" s="134">
        <f t="shared" si="24"/>
        <v>59.29</v>
      </c>
      <c r="AO24" s="56" t="str">
        <f t="shared" si="70"/>
        <v>B</v>
      </c>
      <c r="AP24" s="436">
        <f>'2025 Расклад'!BT21</f>
        <v>59.1</v>
      </c>
      <c r="AQ24" s="250">
        <f t="shared" si="25"/>
        <v>58.43</v>
      </c>
      <c r="AR24" s="57" t="str">
        <f t="shared" si="71"/>
        <v>B</v>
      </c>
      <c r="AS24" s="88" t="str">
        <f t="shared" si="72"/>
        <v>B</v>
      </c>
      <c r="AT24" s="83">
        <f t="shared" si="73"/>
        <v>2.5</v>
      </c>
      <c r="AU24" s="83">
        <f t="shared" si="74"/>
        <v>2.5</v>
      </c>
      <c r="AV24" s="83">
        <f t="shared" si="75"/>
        <v>2.5</v>
      </c>
      <c r="AW24" s="225">
        <f t="shared" si="76"/>
        <v>2.5</v>
      </c>
      <c r="AX24" s="88" t="str">
        <f t="shared" si="77"/>
        <v>C</v>
      </c>
      <c r="AY24" s="309">
        <f t="shared" si="32"/>
        <v>2</v>
      </c>
      <c r="AZ24" s="307">
        <f t="shared" si="33"/>
        <v>2</v>
      </c>
      <c r="BA24" s="307">
        <f t="shared" si="34"/>
        <v>2.5</v>
      </c>
      <c r="BB24" s="308">
        <f t="shared" si="78"/>
        <v>2.1666666666666665</v>
      </c>
    </row>
    <row r="25" spans="1:54" x14ac:dyDescent="0.25">
      <c r="A25" s="27">
        <v>7</v>
      </c>
      <c r="B25" s="44">
        <v>20460</v>
      </c>
      <c r="C25" s="23" t="s">
        <v>179</v>
      </c>
      <c r="D25" s="52">
        <f>'2025 Расклад'!J22</f>
        <v>3.7898000000000001</v>
      </c>
      <c r="E25" s="55">
        <f t="shared" si="9"/>
        <v>4.07</v>
      </c>
      <c r="F25" s="161" t="str">
        <f t="shared" si="0"/>
        <v>C</v>
      </c>
      <c r="G25" s="155">
        <f>'2025 Расклад'!P22</f>
        <v>3.7056</v>
      </c>
      <c r="H25" s="55">
        <f t="shared" si="10"/>
        <v>3.69</v>
      </c>
      <c r="I25" s="56" t="str">
        <f t="shared" si="1"/>
        <v>B</v>
      </c>
      <c r="J25" s="52">
        <f>'2025 Расклад'!V22</f>
        <v>3.7207999999999997</v>
      </c>
      <c r="K25" s="55">
        <f t="shared" si="11"/>
        <v>4.1399999999999997</v>
      </c>
      <c r="L25" s="57" t="str">
        <f t="shared" si="2"/>
        <v>C</v>
      </c>
      <c r="M25" s="280">
        <f>'2025 Расклад'!AD22</f>
        <v>0</v>
      </c>
      <c r="N25" s="50">
        <f t="shared" si="3"/>
        <v>0</v>
      </c>
      <c r="O25" s="56" t="str">
        <f t="shared" si="12"/>
        <v>D</v>
      </c>
      <c r="P25" s="299">
        <f>'2025 Расклад'!AL22</f>
        <v>0</v>
      </c>
      <c r="Q25" s="285">
        <f t="shared" si="4"/>
        <v>0</v>
      </c>
      <c r="R25" s="57" t="str">
        <f t="shared" si="13"/>
        <v>D</v>
      </c>
      <c r="S25" s="295" t="str">
        <f t="shared" si="14"/>
        <v>C</v>
      </c>
      <c r="T25" s="63">
        <f t="shared" si="15"/>
        <v>2</v>
      </c>
      <c r="U25" s="63">
        <f t="shared" si="16"/>
        <v>2.5</v>
      </c>
      <c r="V25" s="63">
        <f t="shared" si="17"/>
        <v>2</v>
      </c>
      <c r="W25" s="63">
        <f t="shared" si="18"/>
        <v>1</v>
      </c>
      <c r="X25" s="63">
        <f t="shared" si="19"/>
        <v>1</v>
      </c>
      <c r="Y25" s="76">
        <f t="shared" si="20"/>
        <v>1.7</v>
      </c>
      <c r="Z25" s="880">
        <f>'2025 Расклад'!AR22</f>
        <v>3.8363636363636364</v>
      </c>
      <c r="AA25" s="51">
        <f t="shared" si="5"/>
        <v>3.79</v>
      </c>
      <c r="AB25" s="57" t="str">
        <f t="shared" si="79"/>
        <v>B</v>
      </c>
      <c r="AC25" s="172">
        <f>'2025 Расклад'!AX22</f>
        <v>3.4454545454545453</v>
      </c>
      <c r="AD25" s="51">
        <f t="shared" si="6"/>
        <v>3.52</v>
      </c>
      <c r="AE25" s="56" t="str">
        <f t="shared" si="80"/>
        <v>D</v>
      </c>
      <c r="AF25" s="187" t="str">
        <f t="shared" ref="AF25" si="82">IF(AI25&gt;=3.5,"A",IF(AI25&gt;=2.5,"B",IF(AI25&gt;=1.5,"C","D")))</f>
        <v>C</v>
      </c>
      <c r="AG25" s="193">
        <f t="shared" ref="AG25" si="83">IF(AB25="A",4.2,IF(AB25="B",2.5,IF(AB25="C",2,1)))</f>
        <v>2.5</v>
      </c>
      <c r="AH25" s="205">
        <f>IF(AE25="A",4.2,IF(AE25="B",2.5,IF(AE25="C",2,1)))</f>
        <v>1</v>
      </c>
      <c r="AI25" s="199">
        <f t="shared" ref="AI25" si="84">AVERAGE(AG25:AH25)</f>
        <v>1.75</v>
      </c>
      <c r="AJ25" s="246">
        <f>'2025 Расклад'!BD22</f>
        <v>4</v>
      </c>
      <c r="AK25" s="133">
        <f t="shared" si="23"/>
        <v>3.99</v>
      </c>
      <c r="AL25" s="57" t="str">
        <f t="shared" si="69"/>
        <v>B</v>
      </c>
      <c r="AM25" s="435">
        <f>'2025 Расклад'!BL22</f>
        <v>62.4</v>
      </c>
      <c r="AN25" s="134">
        <f t="shared" si="24"/>
        <v>59.29</v>
      </c>
      <c r="AO25" s="56" t="str">
        <f t="shared" si="70"/>
        <v>B</v>
      </c>
      <c r="AP25" s="439">
        <f>'2025 Расклад'!BT22</f>
        <v>57.2</v>
      </c>
      <c r="AQ25" s="250">
        <f t="shared" si="25"/>
        <v>58.43</v>
      </c>
      <c r="AR25" s="57" t="str">
        <f t="shared" si="71"/>
        <v>B</v>
      </c>
      <c r="AS25" s="88" t="str">
        <f t="shared" si="72"/>
        <v>B</v>
      </c>
      <c r="AT25" s="83">
        <f t="shared" si="73"/>
        <v>2.5</v>
      </c>
      <c r="AU25" s="83">
        <f t="shared" si="74"/>
        <v>2.5</v>
      </c>
      <c r="AV25" s="83">
        <f t="shared" si="75"/>
        <v>2.5</v>
      </c>
      <c r="AW25" s="225">
        <f t="shared" si="76"/>
        <v>2.5</v>
      </c>
      <c r="AX25" s="88" t="str">
        <f t="shared" si="77"/>
        <v>C</v>
      </c>
      <c r="AY25" s="309">
        <f t="shared" si="32"/>
        <v>2</v>
      </c>
      <c r="AZ25" s="307">
        <f t="shared" si="33"/>
        <v>2</v>
      </c>
      <c r="BA25" s="307">
        <f t="shared" si="34"/>
        <v>2.5</v>
      </c>
      <c r="BB25" s="308">
        <f t="shared" si="78"/>
        <v>2.1666666666666665</v>
      </c>
    </row>
    <row r="26" spans="1:54" x14ac:dyDescent="0.25">
      <c r="A26" s="27">
        <v>8</v>
      </c>
      <c r="B26" s="44">
        <v>20550</v>
      </c>
      <c r="C26" s="23" t="s">
        <v>21</v>
      </c>
      <c r="D26" s="52">
        <f>'2025 Расклад'!J23</f>
        <v>4.0155999999999992</v>
      </c>
      <c r="E26" s="55">
        <f t="shared" si="9"/>
        <v>4.07</v>
      </c>
      <c r="F26" s="161" t="str">
        <f t="shared" si="0"/>
        <v>C</v>
      </c>
      <c r="G26" s="155">
        <f>'2025 Расклад'!P23</f>
        <v>3.3332999999999999</v>
      </c>
      <c r="H26" s="55">
        <f t="shared" si="10"/>
        <v>3.69</v>
      </c>
      <c r="I26" s="56" t="str">
        <f t="shared" si="1"/>
        <v>D</v>
      </c>
      <c r="J26" s="52">
        <f>'2025 Расклад'!V23</f>
        <v>3.9302000000000006</v>
      </c>
      <c r="K26" s="55">
        <f t="shared" si="11"/>
        <v>4.1399999999999997</v>
      </c>
      <c r="L26" s="57" t="str">
        <f t="shared" si="2"/>
        <v>C</v>
      </c>
      <c r="M26" s="280">
        <f>'2025 Расклад'!AD23</f>
        <v>0</v>
      </c>
      <c r="N26" s="50">
        <f t="shared" si="3"/>
        <v>0</v>
      </c>
      <c r="O26" s="56" t="str">
        <f t="shared" si="12"/>
        <v>D</v>
      </c>
      <c r="P26" s="299">
        <f>'2025 Расклад'!AL23</f>
        <v>0</v>
      </c>
      <c r="Q26" s="285">
        <f t="shared" si="4"/>
        <v>0</v>
      </c>
      <c r="R26" s="57" t="str">
        <f t="shared" si="13"/>
        <v>D</v>
      </c>
      <c r="S26" s="295" t="str">
        <f t="shared" si="14"/>
        <v>D</v>
      </c>
      <c r="T26" s="63">
        <f t="shared" si="15"/>
        <v>2</v>
      </c>
      <c r="U26" s="63">
        <f t="shared" si="16"/>
        <v>1</v>
      </c>
      <c r="V26" s="63">
        <f t="shared" si="17"/>
        <v>2</v>
      </c>
      <c r="W26" s="63">
        <f t="shared" si="18"/>
        <v>1</v>
      </c>
      <c r="X26" s="63">
        <f t="shared" si="19"/>
        <v>1</v>
      </c>
      <c r="Y26" s="76">
        <f t="shared" si="20"/>
        <v>1.4</v>
      </c>
      <c r="Z26" s="880">
        <f>'2025 Расклад'!AR23</f>
        <v>3.7608695652173911</v>
      </c>
      <c r="AA26" s="51">
        <f t="shared" si="5"/>
        <v>3.79</v>
      </c>
      <c r="AB26" s="57" t="str">
        <f t="shared" si="79"/>
        <v>C</v>
      </c>
      <c r="AC26" s="172">
        <f>'2025 Расклад'!AX23</f>
        <v>3.5</v>
      </c>
      <c r="AD26" s="51">
        <f t="shared" si="6"/>
        <v>3.52</v>
      </c>
      <c r="AE26" s="56" t="str">
        <f t="shared" si="80"/>
        <v>C</v>
      </c>
      <c r="AF26" s="187" t="str">
        <f t="shared" si="21"/>
        <v>C</v>
      </c>
      <c r="AG26" s="193">
        <f t="shared" si="81"/>
        <v>2</v>
      </c>
      <c r="AH26" s="205">
        <f t="shared" ref="AH26:AH30" si="85">IF(AE26="A",4.2,IF(AE26="B",2.5,IF(AE26="C",2,1)))</f>
        <v>2</v>
      </c>
      <c r="AI26" s="199">
        <f t="shared" si="22"/>
        <v>2</v>
      </c>
      <c r="AJ26" s="246">
        <f>'2025 Расклад'!BD23</f>
        <v>3.9166666666666665</v>
      </c>
      <c r="AK26" s="133">
        <f t="shared" si="23"/>
        <v>3.99</v>
      </c>
      <c r="AL26" s="57" t="str">
        <f t="shared" si="69"/>
        <v>C</v>
      </c>
      <c r="AM26" s="247">
        <f>'2025 Расклад'!BL23</f>
        <v>50</v>
      </c>
      <c r="AN26" s="134">
        <f t="shared" si="24"/>
        <v>59.29</v>
      </c>
      <c r="AO26" s="56" t="str">
        <f t="shared" si="70"/>
        <v>B</v>
      </c>
      <c r="AP26" s="248">
        <f>'2025 Расклад'!BT23</f>
        <v>55</v>
      </c>
      <c r="AQ26" s="250">
        <f t="shared" si="25"/>
        <v>58.43</v>
      </c>
      <c r="AR26" s="57" t="str">
        <f t="shared" si="71"/>
        <v>C</v>
      </c>
      <c r="AS26" s="88" t="str">
        <f t="shared" si="72"/>
        <v>C</v>
      </c>
      <c r="AT26" s="83">
        <f t="shared" si="73"/>
        <v>2</v>
      </c>
      <c r="AU26" s="83">
        <f t="shared" si="74"/>
        <v>2.5</v>
      </c>
      <c r="AV26" s="83">
        <f t="shared" si="75"/>
        <v>2</v>
      </c>
      <c r="AW26" s="225">
        <f t="shared" si="76"/>
        <v>2.1666666666666665</v>
      </c>
      <c r="AX26" s="88" t="str">
        <f t="shared" si="77"/>
        <v>C</v>
      </c>
      <c r="AY26" s="309">
        <f t="shared" si="32"/>
        <v>1</v>
      </c>
      <c r="AZ26" s="307">
        <f t="shared" si="33"/>
        <v>2</v>
      </c>
      <c r="BA26" s="307">
        <f t="shared" si="34"/>
        <v>2</v>
      </c>
      <c r="BB26" s="308">
        <f t="shared" si="78"/>
        <v>1.6666666666666667</v>
      </c>
    </row>
    <row r="27" spans="1:54" x14ac:dyDescent="0.25">
      <c r="A27" s="27">
        <v>9</v>
      </c>
      <c r="B27" s="44">
        <v>20630</v>
      </c>
      <c r="C27" s="23" t="s">
        <v>230</v>
      </c>
      <c r="D27" s="52">
        <f>'2025 Расклад'!J24</f>
        <v>3.9779999999999998</v>
      </c>
      <c r="E27" s="55">
        <f t="shared" si="9"/>
        <v>4.07</v>
      </c>
      <c r="F27" s="161" t="str">
        <f t="shared" si="0"/>
        <v>C</v>
      </c>
      <c r="G27" s="155">
        <f>'2025 Расклад'!P24</f>
        <v>3.5170999999999997</v>
      </c>
      <c r="H27" s="55">
        <f t="shared" si="10"/>
        <v>3.69</v>
      </c>
      <c r="I27" s="56" t="str">
        <f t="shared" si="1"/>
        <v>C</v>
      </c>
      <c r="J27" s="52">
        <f>'2025 Расклад'!V24</f>
        <v>4.2243999999999993</v>
      </c>
      <c r="K27" s="55">
        <f t="shared" si="11"/>
        <v>4.1399999999999997</v>
      </c>
      <c r="L27" s="57" t="str">
        <f t="shared" si="2"/>
        <v>B</v>
      </c>
      <c r="M27" s="280">
        <f>'2025 Расклад'!AD24</f>
        <v>0</v>
      </c>
      <c r="N27" s="50">
        <f t="shared" si="3"/>
        <v>0</v>
      </c>
      <c r="O27" s="56" t="str">
        <f t="shared" si="12"/>
        <v>D</v>
      </c>
      <c r="P27" s="299">
        <f>'2025 Расклад'!AL24</f>
        <v>0</v>
      </c>
      <c r="Q27" s="285">
        <f t="shared" si="4"/>
        <v>0</v>
      </c>
      <c r="R27" s="57" t="str">
        <f t="shared" si="13"/>
        <v>D</v>
      </c>
      <c r="S27" s="295" t="str">
        <f t="shared" si="14"/>
        <v>C</v>
      </c>
      <c r="T27" s="63">
        <f t="shared" si="15"/>
        <v>2</v>
      </c>
      <c r="U27" s="63">
        <f t="shared" si="16"/>
        <v>2</v>
      </c>
      <c r="V27" s="63">
        <f t="shared" si="17"/>
        <v>2.5</v>
      </c>
      <c r="W27" s="63">
        <f t="shared" si="18"/>
        <v>1</v>
      </c>
      <c r="X27" s="63">
        <f t="shared" si="19"/>
        <v>1</v>
      </c>
      <c r="Y27" s="76">
        <f t="shared" si="20"/>
        <v>1.7</v>
      </c>
      <c r="Z27" s="880">
        <f>'2025 Расклад'!AR24</f>
        <v>3.6736842105263157</v>
      </c>
      <c r="AA27" s="51">
        <f t="shared" si="5"/>
        <v>3.79</v>
      </c>
      <c r="AB27" s="57" t="str">
        <f t="shared" si="79"/>
        <v>C</v>
      </c>
      <c r="AC27" s="172">
        <f>'2025 Расклад'!AX24</f>
        <v>3.2105263157894739</v>
      </c>
      <c r="AD27" s="51">
        <f t="shared" si="6"/>
        <v>3.52</v>
      </c>
      <c r="AE27" s="56" t="str">
        <f t="shared" si="80"/>
        <v>D</v>
      </c>
      <c r="AF27" s="187" t="str">
        <f t="shared" si="21"/>
        <v>C</v>
      </c>
      <c r="AG27" s="193">
        <f t="shared" si="81"/>
        <v>2</v>
      </c>
      <c r="AH27" s="205">
        <f t="shared" si="85"/>
        <v>1</v>
      </c>
      <c r="AI27" s="199">
        <f t="shared" si="22"/>
        <v>1.5</v>
      </c>
      <c r="AJ27" s="246">
        <f>'2025 Расклад'!BD24</f>
        <v>3.7272727272727271</v>
      </c>
      <c r="AK27" s="133">
        <f t="shared" si="23"/>
        <v>3.99</v>
      </c>
      <c r="AL27" s="57" t="str">
        <f t="shared" si="7"/>
        <v>C</v>
      </c>
      <c r="AM27" s="435">
        <f>'2025 Расклад'!BL24</f>
        <v>51.1</v>
      </c>
      <c r="AN27" s="134">
        <f t="shared" si="24"/>
        <v>59.29</v>
      </c>
      <c r="AO27" s="56" t="str">
        <f t="shared" si="41"/>
        <v>B</v>
      </c>
      <c r="AP27" s="439">
        <f>'2025 Расклад'!BT24</f>
        <v>49.9</v>
      </c>
      <c r="AQ27" s="250">
        <f t="shared" si="25"/>
        <v>58.43</v>
      </c>
      <c r="AR27" s="57" t="str">
        <f t="shared" si="8"/>
        <v>C</v>
      </c>
      <c r="AS27" s="88" t="str">
        <f t="shared" si="26"/>
        <v>C</v>
      </c>
      <c r="AT27" s="83">
        <f t="shared" si="27"/>
        <v>2</v>
      </c>
      <c r="AU27" s="83">
        <f t="shared" si="28"/>
        <v>2.5</v>
      </c>
      <c r="AV27" s="83">
        <f t="shared" si="29"/>
        <v>2</v>
      </c>
      <c r="AW27" s="225">
        <f t="shared" si="30"/>
        <v>2.1666666666666665</v>
      </c>
      <c r="AX27" s="88" t="str">
        <f t="shared" si="31"/>
        <v>C</v>
      </c>
      <c r="AY27" s="309">
        <f t="shared" ref="AY27:AY30" si="86">IF(S27="A",4.2,IF(S27="B",2.5,IF(S27="C",2,1)))</f>
        <v>2</v>
      </c>
      <c r="AZ27" s="307">
        <f t="shared" ref="AZ27:AZ30" si="87">IF(AF27="A",4.2,IF(AF27="B",2.5,IF(AF27="C",2,1)))</f>
        <v>2</v>
      </c>
      <c r="BA27" s="307">
        <f t="shared" ref="BA27:BA30" si="88">IF(AS27="A",4.2,IF(AS27="B",2.5,IF(AS27="C",2,1)))</f>
        <v>2</v>
      </c>
      <c r="BB27" s="308">
        <f t="shared" si="35"/>
        <v>2</v>
      </c>
    </row>
    <row r="28" spans="1:54" x14ac:dyDescent="0.25">
      <c r="A28" s="27">
        <v>10</v>
      </c>
      <c r="B28" s="44">
        <v>20810</v>
      </c>
      <c r="C28" s="23" t="s">
        <v>180</v>
      </c>
      <c r="D28" s="52">
        <f>'2025 Расклад'!J25</f>
        <v>3.7604000000000002</v>
      </c>
      <c r="E28" s="55">
        <f t="shared" si="9"/>
        <v>4.07</v>
      </c>
      <c r="F28" s="161" t="str">
        <f t="shared" si="0"/>
        <v>C</v>
      </c>
      <c r="G28" s="155">
        <f>'2025 Расклад'!P25</f>
        <v>3.5215999999999998</v>
      </c>
      <c r="H28" s="55">
        <f t="shared" si="10"/>
        <v>3.69</v>
      </c>
      <c r="I28" s="56" t="str">
        <f t="shared" si="1"/>
        <v>C</v>
      </c>
      <c r="J28" s="52">
        <f>'2025 Расклад'!V25</f>
        <v>3.9718</v>
      </c>
      <c r="K28" s="55">
        <f t="shared" si="11"/>
        <v>4.1399999999999997</v>
      </c>
      <c r="L28" s="57" t="str">
        <f t="shared" si="2"/>
        <v>C</v>
      </c>
      <c r="M28" s="280">
        <f>'2025 Расклад'!AD25</f>
        <v>0</v>
      </c>
      <c r="N28" s="50">
        <f t="shared" si="3"/>
        <v>0</v>
      </c>
      <c r="O28" s="56" t="str">
        <f t="shared" si="12"/>
        <v>D</v>
      </c>
      <c r="P28" s="299">
        <f>'2025 Расклад'!AL25</f>
        <v>0</v>
      </c>
      <c r="Q28" s="285">
        <f t="shared" si="4"/>
        <v>0</v>
      </c>
      <c r="R28" s="57" t="str">
        <f t="shared" si="13"/>
        <v>D</v>
      </c>
      <c r="S28" s="295" t="str">
        <f t="shared" si="14"/>
        <v>C</v>
      </c>
      <c r="T28" s="63">
        <f t="shared" si="15"/>
        <v>2</v>
      </c>
      <c r="U28" s="63">
        <f t="shared" si="16"/>
        <v>2</v>
      </c>
      <c r="V28" s="63">
        <f t="shared" si="17"/>
        <v>2</v>
      </c>
      <c r="W28" s="63">
        <f t="shared" si="18"/>
        <v>1</v>
      </c>
      <c r="X28" s="63">
        <f t="shared" si="19"/>
        <v>1</v>
      </c>
      <c r="Y28" s="76">
        <f t="shared" si="20"/>
        <v>1.6</v>
      </c>
      <c r="Z28" s="79">
        <f>'2025 Расклад'!AR25</f>
        <v>3.4242424242424243</v>
      </c>
      <c r="AA28" s="51">
        <f t="shared" si="5"/>
        <v>3.79</v>
      </c>
      <c r="AB28" s="57" t="str">
        <f t="shared" ref="AB28:AB30" si="89">IF(Z28&gt;=$Z$129,"A",IF(Z28&gt;=$Z$130,"B",IF(Z28&gt;=$Z$131,"C","D")))</f>
        <v>D</v>
      </c>
      <c r="AC28" s="172">
        <f>'2025 Расклад'!AX25</f>
        <v>2.9393939393939394</v>
      </c>
      <c r="AD28" s="51">
        <f t="shared" si="6"/>
        <v>3.52</v>
      </c>
      <c r="AE28" s="56" t="str">
        <f t="shared" ref="AE28:AE30" si="90">IF(AC28&gt;=$AC$129,"A",IF(AC28&gt;=$AC$130,"B",IF(AC28&gt;=$AC$131,"C","D")))</f>
        <v>D</v>
      </c>
      <c r="AF28" s="187" t="str">
        <f t="shared" ref="AF28:AF30" si="91">IF(AI28&gt;=3.5,"A",IF(AI28&gt;=2.5,"B",IF(AI28&gt;=1.5,"C","D")))</f>
        <v>D</v>
      </c>
      <c r="AG28" s="193">
        <f t="shared" ref="AG28:AG30" si="92">IF(AB28="A",4.2,IF(AB28="B",2.5,IF(AB28="C",2,1)))</f>
        <v>1</v>
      </c>
      <c r="AH28" s="205">
        <f t="shared" si="85"/>
        <v>1</v>
      </c>
      <c r="AI28" s="199">
        <f t="shared" ref="AI28:AI30" si="93">AVERAGE(AG28:AH28)</f>
        <v>1</v>
      </c>
      <c r="AJ28" s="246"/>
      <c r="AK28" s="133">
        <f t="shared" si="23"/>
        <v>3.99</v>
      </c>
      <c r="AL28" s="57"/>
      <c r="AM28" s="433"/>
      <c r="AN28" s="134">
        <f t="shared" si="24"/>
        <v>59.29</v>
      </c>
      <c r="AO28" s="56"/>
      <c r="AP28" s="439"/>
      <c r="AQ28" s="250">
        <f t="shared" si="25"/>
        <v>58.43</v>
      </c>
      <c r="AR28" s="57"/>
      <c r="AS28" s="88"/>
      <c r="AT28" s="83"/>
      <c r="AU28" s="83"/>
      <c r="AV28" s="83"/>
      <c r="AW28" s="225"/>
      <c r="AX28" s="88" t="str">
        <f t="shared" ref="AX28" si="94">IF(BB28&gt;=3.5,"A",IF(BB28&gt;=2.33,"B",IF(BB28&gt;=1.5,"C","D")))</f>
        <v>C</v>
      </c>
      <c r="AY28" s="309">
        <f t="shared" ref="AY28" si="95">IF(S28="A",4.2,IF(S28="B",2.5,IF(S28="C",2,1)))</f>
        <v>2</v>
      </c>
      <c r="AZ28" s="307">
        <f t="shared" ref="AZ28" si="96">IF(AF28="A",4.2,IF(AF28="B",2.5,IF(AF28="C",2,1)))</f>
        <v>1</v>
      </c>
      <c r="BA28" s="307"/>
      <c r="BB28" s="308">
        <f t="shared" ref="BB28" si="97">AVERAGE(AY28:BA28)</f>
        <v>1.5</v>
      </c>
    </row>
    <row r="29" spans="1:54" x14ac:dyDescent="0.25">
      <c r="A29" s="27">
        <v>11</v>
      </c>
      <c r="B29" s="44">
        <v>20900</v>
      </c>
      <c r="C29" s="23" t="s">
        <v>181</v>
      </c>
      <c r="D29" s="52">
        <f>'2025 Расклад'!J26</f>
        <v>3.9077999999999999</v>
      </c>
      <c r="E29" s="55">
        <f t="shared" si="9"/>
        <v>4.07</v>
      </c>
      <c r="F29" s="161" t="str">
        <f t="shared" si="0"/>
        <v>C</v>
      </c>
      <c r="G29" s="155">
        <f>'2025 Расклад'!P26</f>
        <v>3.7329999999999997</v>
      </c>
      <c r="H29" s="55">
        <f t="shared" si="10"/>
        <v>3.69</v>
      </c>
      <c r="I29" s="56" t="str">
        <f t="shared" si="1"/>
        <v>B</v>
      </c>
      <c r="J29" s="52">
        <f>'2025 Расклад'!V26</f>
        <v>4.0149999999999997</v>
      </c>
      <c r="K29" s="55">
        <f t="shared" si="11"/>
        <v>4.1399999999999997</v>
      </c>
      <c r="L29" s="57" t="str">
        <f t="shared" si="2"/>
        <v>C</v>
      </c>
      <c r="M29" s="280">
        <f>'2025 Расклад'!AD26</f>
        <v>0</v>
      </c>
      <c r="N29" s="50">
        <f t="shared" si="3"/>
        <v>0</v>
      </c>
      <c r="O29" s="56" t="str">
        <f t="shared" si="12"/>
        <v>D</v>
      </c>
      <c r="P29" s="299">
        <f>'2025 Расклад'!AL26</f>
        <v>0</v>
      </c>
      <c r="Q29" s="285">
        <f t="shared" si="4"/>
        <v>0</v>
      </c>
      <c r="R29" s="57" t="str">
        <f t="shared" si="13"/>
        <v>D</v>
      </c>
      <c r="S29" s="295" t="str">
        <f t="shared" si="14"/>
        <v>C</v>
      </c>
      <c r="T29" s="63">
        <f t="shared" si="15"/>
        <v>2</v>
      </c>
      <c r="U29" s="63">
        <f t="shared" si="16"/>
        <v>2.5</v>
      </c>
      <c r="V29" s="63">
        <f t="shared" si="17"/>
        <v>2</v>
      </c>
      <c r="W29" s="63">
        <f t="shared" si="18"/>
        <v>1</v>
      </c>
      <c r="X29" s="63">
        <f t="shared" si="19"/>
        <v>1</v>
      </c>
      <c r="Y29" s="76">
        <f t="shared" si="20"/>
        <v>1.7</v>
      </c>
      <c r="Z29" s="79">
        <f>'2025 Расклад'!AR26</f>
        <v>3.5570469798657718</v>
      </c>
      <c r="AA29" s="51">
        <f t="shared" si="5"/>
        <v>3.79</v>
      </c>
      <c r="AB29" s="57" t="str">
        <f t="shared" si="89"/>
        <v>C</v>
      </c>
      <c r="AC29" s="172">
        <f>'2025 Расклад'!AX26</f>
        <v>3.3581081081081079</v>
      </c>
      <c r="AD29" s="51">
        <f t="shared" si="6"/>
        <v>3.52</v>
      </c>
      <c r="AE29" s="56" t="str">
        <f t="shared" si="90"/>
        <v>D</v>
      </c>
      <c r="AF29" s="187" t="str">
        <f t="shared" si="91"/>
        <v>C</v>
      </c>
      <c r="AG29" s="193">
        <f t="shared" si="92"/>
        <v>2</v>
      </c>
      <c r="AH29" s="205">
        <f t="shared" si="85"/>
        <v>1</v>
      </c>
      <c r="AI29" s="199">
        <f t="shared" si="93"/>
        <v>1.5</v>
      </c>
      <c r="AJ29" s="246">
        <f>'2025 Расклад'!BD26</f>
        <v>3.9148936170212765</v>
      </c>
      <c r="AK29" s="133">
        <f t="shared" si="23"/>
        <v>3.99</v>
      </c>
      <c r="AL29" s="57" t="str">
        <f t="shared" si="7"/>
        <v>C</v>
      </c>
      <c r="AM29" s="433">
        <f>'2025 Расклад'!BL26</f>
        <v>56.8</v>
      </c>
      <c r="AN29" s="134">
        <f t="shared" si="24"/>
        <v>59.29</v>
      </c>
      <c r="AO29" s="56" t="str">
        <f t="shared" si="41"/>
        <v>B</v>
      </c>
      <c r="AP29" s="439">
        <f>'2025 Расклад'!BT26</f>
        <v>56.1</v>
      </c>
      <c r="AQ29" s="250">
        <f t="shared" si="25"/>
        <v>58.43</v>
      </c>
      <c r="AR29" s="57" t="str">
        <f t="shared" si="8"/>
        <v>C</v>
      </c>
      <c r="AS29" s="88" t="str">
        <f t="shared" si="26"/>
        <v>C</v>
      </c>
      <c r="AT29" s="83">
        <f t="shared" si="27"/>
        <v>2</v>
      </c>
      <c r="AU29" s="83">
        <f t="shared" si="28"/>
        <v>2.5</v>
      </c>
      <c r="AV29" s="83">
        <f t="shared" si="29"/>
        <v>2</v>
      </c>
      <c r="AW29" s="225">
        <f t="shared" si="30"/>
        <v>2.1666666666666665</v>
      </c>
      <c r="AX29" s="88" t="str">
        <f t="shared" si="31"/>
        <v>C</v>
      </c>
      <c r="AY29" s="309">
        <f t="shared" si="86"/>
        <v>2</v>
      </c>
      <c r="AZ29" s="307">
        <f t="shared" si="87"/>
        <v>2</v>
      </c>
      <c r="BA29" s="307">
        <f t="shared" si="88"/>
        <v>2</v>
      </c>
      <c r="BB29" s="308">
        <f t="shared" si="35"/>
        <v>2</v>
      </c>
    </row>
    <row r="30" spans="1:54" ht="15.75" thickBot="1" x14ac:dyDescent="0.3">
      <c r="A30" s="27">
        <v>12</v>
      </c>
      <c r="B30" s="47">
        <v>21350</v>
      </c>
      <c r="C30" s="24" t="s">
        <v>182</v>
      </c>
      <c r="D30" s="75">
        <f>'2025 Расклад'!J27</f>
        <v>3.9370000000000003</v>
      </c>
      <c r="E30" s="140">
        <f t="shared" si="9"/>
        <v>4.07</v>
      </c>
      <c r="F30" s="162" t="str">
        <f t="shared" si="0"/>
        <v>C</v>
      </c>
      <c r="G30" s="156">
        <f>'2025 Расклад'!P27</f>
        <v>3.6927000000000003</v>
      </c>
      <c r="H30" s="140">
        <f t="shared" si="10"/>
        <v>3.69</v>
      </c>
      <c r="I30" s="58" t="str">
        <f t="shared" si="1"/>
        <v>B</v>
      </c>
      <c r="J30" s="75">
        <f>'2025 Расклад'!V27</f>
        <v>4.0750999999999999</v>
      </c>
      <c r="K30" s="140">
        <f t="shared" si="11"/>
        <v>4.1399999999999997</v>
      </c>
      <c r="L30" s="59" t="str">
        <f t="shared" si="2"/>
        <v>C</v>
      </c>
      <c r="M30" s="289">
        <f>'2025 Расклад'!AD27</f>
        <v>0</v>
      </c>
      <c r="N30" s="141">
        <f t="shared" si="3"/>
        <v>0</v>
      </c>
      <c r="O30" s="58" t="str">
        <f t="shared" si="12"/>
        <v>D</v>
      </c>
      <c r="P30" s="617">
        <f>'2025 Расклад'!AL27</f>
        <v>0</v>
      </c>
      <c r="Q30" s="290">
        <f t="shared" si="4"/>
        <v>0</v>
      </c>
      <c r="R30" s="59" t="str">
        <f t="shared" si="13"/>
        <v>D</v>
      </c>
      <c r="S30" s="296" t="str">
        <f t="shared" si="14"/>
        <v>C</v>
      </c>
      <c r="T30" s="83">
        <f t="shared" si="15"/>
        <v>2</v>
      </c>
      <c r="U30" s="83">
        <f t="shared" si="16"/>
        <v>2.5</v>
      </c>
      <c r="V30" s="83">
        <f t="shared" si="17"/>
        <v>2</v>
      </c>
      <c r="W30" s="83">
        <f t="shared" si="18"/>
        <v>1</v>
      </c>
      <c r="X30" s="83">
        <f t="shared" si="19"/>
        <v>1</v>
      </c>
      <c r="Y30" s="84">
        <f t="shared" si="20"/>
        <v>1.7</v>
      </c>
      <c r="Z30" s="145">
        <f>'2025 Расклад'!AR27</f>
        <v>3.703125</v>
      </c>
      <c r="AA30" s="142">
        <f t="shared" si="5"/>
        <v>3.79</v>
      </c>
      <c r="AB30" s="59" t="str">
        <f t="shared" si="89"/>
        <v>C</v>
      </c>
      <c r="AC30" s="173">
        <f>'2025 Расклад'!AX27</f>
        <v>3.515625</v>
      </c>
      <c r="AD30" s="142">
        <f t="shared" si="6"/>
        <v>3.52</v>
      </c>
      <c r="AE30" s="58" t="str">
        <f t="shared" si="90"/>
        <v>B</v>
      </c>
      <c r="AF30" s="190" t="str">
        <f t="shared" si="91"/>
        <v>C</v>
      </c>
      <c r="AG30" s="196">
        <f t="shared" si="92"/>
        <v>2</v>
      </c>
      <c r="AH30" s="208">
        <f t="shared" si="85"/>
        <v>2.5</v>
      </c>
      <c r="AI30" s="202">
        <f t="shared" si="93"/>
        <v>2.25</v>
      </c>
      <c r="AJ30" s="251">
        <f>'2025 Расклад'!BD27</f>
        <v>3.2727272727272729</v>
      </c>
      <c r="AK30" s="143">
        <f t="shared" si="23"/>
        <v>3.99</v>
      </c>
      <c r="AL30" s="59" t="str">
        <f t="shared" si="7"/>
        <v>D</v>
      </c>
      <c r="AM30" s="433"/>
      <c r="AN30" s="144">
        <f t="shared" si="24"/>
        <v>59.29</v>
      </c>
      <c r="AO30" s="58"/>
      <c r="AP30" s="434">
        <f>'2025 Расклад'!BT27</f>
        <v>37.5</v>
      </c>
      <c r="AQ30" s="258">
        <f t="shared" si="25"/>
        <v>58.43</v>
      </c>
      <c r="AR30" s="61" t="str">
        <f t="shared" si="8"/>
        <v>C</v>
      </c>
      <c r="AS30" s="146" t="str">
        <f t="shared" si="26"/>
        <v>C</v>
      </c>
      <c r="AT30" s="83">
        <f t="shared" si="27"/>
        <v>1</v>
      </c>
      <c r="AU30" s="83"/>
      <c r="AV30" s="83">
        <f t="shared" si="29"/>
        <v>2</v>
      </c>
      <c r="AW30" s="225">
        <f t="shared" si="30"/>
        <v>1.5</v>
      </c>
      <c r="AX30" s="146" t="str">
        <f t="shared" si="31"/>
        <v>C</v>
      </c>
      <c r="AY30" s="621">
        <f t="shared" si="86"/>
        <v>2</v>
      </c>
      <c r="AZ30" s="622">
        <f t="shared" si="87"/>
        <v>2</v>
      </c>
      <c r="BA30" s="622">
        <f t="shared" si="88"/>
        <v>2</v>
      </c>
      <c r="BB30" s="623">
        <f t="shared" si="35"/>
        <v>2</v>
      </c>
    </row>
    <row r="31" spans="1:54" ht="15.75" thickBot="1" x14ac:dyDescent="0.3">
      <c r="A31" s="36"/>
      <c r="B31" s="42"/>
      <c r="C31" s="35" t="s">
        <v>80</v>
      </c>
      <c r="D31" s="68">
        <f>AVERAGE(D32:D48)</f>
        <v>3.9640470588235286</v>
      </c>
      <c r="E31" s="66">
        <f t="shared" si="9"/>
        <v>4.07</v>
      </c>
      <c r="F31" s="159" t="str">
        <f t="shared" si="0"/>
        <v>C</v>
      </c>
      <c r="G31" s="154">
        <f>AVERAGE(G32:G48)</f>
        <v>3.5517235294117651</v>
      </c>
      <c r="H31" s="66">
        <f t="shared" si="10"/>
        <v>3.69</v>
      </c>
      <c r="I31" s="64" t="str">
        <f t="shared" si="1"/>
        <v>C</v>
      </c>
      <c r="J31" s="68">
        <f>AVERAGE(J32:J48)</f>
        <v>3.9293176470588227</v>
      </c>
      <c r="K31" s="66">
        <f t="shared" si="11"/>
        <v>4.1399999999999997</v>
      </c>
      <c r="L31" s="65" t="str">
        <f t="shared" si="2"/>
        <v>C</v>
      </c>
      <c r="M31" s="154">
        <f>AVERAGE(M32:M48)</f>
        <v>0</v>
      </c>
      <c r="N31" s="541">
        <f t="shared" si="3"/>
        <v>0</v>
      </c>
      <c r="O31" s="64" t="str">
        <f t="shared" si="12"/>
        <v>D</v>
      </c>
      <c r="P31" s="67">
        <f>AVERAGE(P32:P48)</f>
        <v>0</v>
      </c>
      <c r="Q31" s="542">
        <f t="shared" si="4"/>
        <v>0</v>
      </c>
      <c r="R31" s="65" t="str">
        <f t="shared" si="13"/>
        <v>D</v>
      </c>
      <c r="S31" s="294" t="str">
        <f t="shared" si="14"/>
        <v>C</v>
      </c>
      <c r="T31" s="85">
        <f t="shared" si="15"/>
        <v>2</v>
      </c>
      <c r="U31" s="86">
        <f t="shared" si="16"/>
        <v>2</v>
      </c>
      <c r="V31" s="86">
        <f t="shared" si="17"/>
        <v>2</v>
      </c>
      <c r="W31" s="86">
        <f t="shared" si="18"/>
        <v>1</v>
      </c>
      <c r="X31" s="86">
        <f t="shared" si="19"/>
        <v>1</v>
      </c>
      <c r="Y31" s="168">
        <f t="shared" si="20"/>
        <v>1.6</v>
      </c>
      <c r="Z31" s="67">
        <f>AVERAGE(Z32:Z48)</f>
        <v>3.6523742526018803</v>
      </c>
      <c r="AA31" s="524">
        <f t="shared" si="5"/>
        <v>3.79</v>
      </c>
      <c r="AB31" s="65" t="str">
        <f t="shared" ref="AB31:AB38" si="98">IF(Z31&gt;=$Z$129,"A",IF(Z31&gt;=$Z$130,"B",IF(Z31&gt;=$Z$131,"C","D")))</f>
        <v>C</v>
      </c>
      <c r="AC31" s="154">
        <f>AVERAGE(AC32:AC48)</f>
        <v>3.3581387918352483</v>
      </c>
      <c r="AD31" s="524">
        <f t="shared" si="6"/>
        <v>3.52</v>
      </c>
      <c r="AE31" s="64" t="str">
        <f t="shared" ref="AE31:AE38" si="99">IF(AC31&gt;=$AC$129,"A",IF(AC31&gt;=$AC$130,"B",IF(AC31&gt;=$AC$131,"C","D")))</f>
        <v>D</v>
      </c>
      <c r="AF31" s="186" t="str">
        <f t="shared" si="21"/>
        <v>C</v>
      </c>
      <c r="AG31" s="192">
        <f t="shared" si="81"/>
        <v>2</v>
      </c>
      <c r="AH31" s="204">
        <f t="shared" ref="AH31:AH32" si="100">IF(AE31="A",4.2,IF(AE31="B",2.5,IF(AE31="C",2,1)))</f>
        <v>1</v>
      </c>
      <c r="AI31" s="198">
        <f t="shared" si="22"/>
        <v>1.5</v>
      </c>
      <c r="AJ31" s="81">
        <f>AVERAGE(AJ32:AJ48)</f>
        <v>3.8289489419263538</v>
      </c>
      <c r="AK31" s="565">
        <f t="shared" si="23"/>
        <v>3.99</v>
      </c>
      <c r="AL31" s="65" t="str">
        <f t="shared" si="7"/>
        <v>C</v>
      </c>
      <c r="AM31" s="82">
        <f>AVERAGE(AM32:AM48)</f>
        <v>57.86666666666666</v>
      </c>
      <c r="AN31" s="428">
        <f t="shared" si="24"/>
        <v>59.29</v>
      </c>
      <c r="AO31" s="64" t="str">
        <f t="shared" si="41"/>
        <v>B</v>
      </c>
      <c r="AP31" s="81">
        <f>AVERAGE(AP32:AP48)</f>
        <v>52.826666666666668</v>
      </c>
      <c r="AQ31" s="428">
        <f t="shared" si="25"/>
        <v>58.43</v>
      </c>
      <c r="AR31" s="65" t="str">
        <f t="shared" si="8"/>
        <v>C</v>
      </c>
      <c r="AS31" s="125" t="str">
        <f t="shared" si="26"/>
        <v>C</v>
      </c>
      <c r="AT31" s="86">
        <f t="shared" si="27"/>
        <v>2</v>
      </c>
      <c r="AU31" s="86">
        <f t="shared" si="28"/>
        <v>2.5</v>
      </c>
      <c r="AV31" s="86">
        <f t="shared" si="29"/>
        <v>2</v>
      </c>
      <c r="AW31" s="224">
        <f t="shared" si="30"/>
        <v>2.1666666666666665</v>
      </c>
      <c r="AX31" s="125" t="str">
        <f t="shared" si="31"/>
        <v>C</v>
      </c>
      <c r="AY31" s="627">
        <f t="shared" si="32"/>
        <v>2</v>
      </c>
      <c r="AZ31" s="628">
        <f t="shared" si="33"/>
        <v>2</v>
      </c>
      <c r="BA31" s="628">
        <f t="shared" si="34"/>
        <v>2</v>
      </c>
      <c r="BB31" s="629">
        <f t="shared" si="35"/>
        <v>2</v>
      </c>
    </row>
    <row r="32" spans="1:54" x14ac:dyDescent="0.25">
      <c r="A32" s="29">
        <v>1</v>
      </c>
      <c r="B32" s="43">
        <v>30070</v>
      </c>
      <c r="C32" s="13" t="s">
        <v>23</v>
      </c>
      <c r="D32" s="52">
        <f>'2025 Расклад'!J28</f>
        <v>3.8908</v>
      </c>
      <c r="E32" s="135">
        <f t="shared" si="9"/>
        <v>4.07</v>
      </c>
      <c r="F32" s="160" t="str">
        <f t="shared" si="0"/>
        <v>C</v>
      </c>
      <c r="G32" s="155">
        <f>'2025 Расклад'!P28</f>
        <v>3.3504</v>
      </c>
      <c r="H32" s="135">
        <f t="shared" si="10"/>
        <v>3.69</v>
      </c>
      <c r="I32" s="53" t="str">
        <f t="shared" si="1"/>
        <v>D</v>
      </c>
      <c r="J32" s="52">
        <f>'2025 Расклад'!V28</f>
        <v>4.1111000000000004</v>
      </c>
      <c r="K32" s="135">
        <f t="shared" si="11"/>
        <v>4.1399999999999997</v>
      </c>
      <c r="L32" s="54" t="str">
        <f t="shared" si="2"/>
        <v>B</v>
      </c>
      <c r="M32" s="280">
        <f>'2025 Расклад'!AD28</f>
        <v>0</v>
      </c>
      <c r="N32" s="136">
        <f t="shared" si="3"/>
        <v>0</v>
      </c>
      <c r="O32" s="53" t="str">
        <f t="shared" si="12"/>
        <v>D</v>
      </c>
      <c r="P32" s="281">
        <f>'2025 Расклад'!AL28</f>
        <v>0</v>
      </c>
      <c r="Q32" s="282">
        <f t="shared" si="4"/>
        <v>0</v>
      </c>
      <c r="R32" s="54" t="str">
        <f t="shared" si="13"/>
        <v>D</v>
      </c>
      <c r="S32" s="295" t="str">
        <f t="shared" si="14"/>
        <v>C</v>
      </c>
      <c r="T32" s="63">
        <f t="shared" si="15"/>
        <v>2</v>
      </c>
      <c r="U32" s="63">
        <f t="shared" si="16"/>
        <v>1</v>
      </c>
      <c r="V32" s="63">
        <f t="shared" si="17"/>
        <v>2.5</v>
      </c>
      <c r="W32" s="63">
        <f t="shared" si="18"/>
        <v>1</v>
      </c>
      <c r="X32" s="63">
        <f t="shared" si="19"/>
        <v>1</v>
      </c>
      <c r="Y32" s="76">
        <f t="shared" si="20"/>
        <v>1.5</v>
      </c>
      <c r="Z32" s="79">
        <f>'2025 Расклад'!AR28</f>
        <v>3.9421487603305785</v>
      </c>
      <c r="AA32" s="137">
        <f t="shared" si="5"/>
        <v>3.79</v>
      </c>
      <c r="AB32" s="54" t="str">
        <f t="shared" si="98"/>
        <v>B</v>
      </c>
      <c r="AC32" s="172">
        <f>'2025 Расклад'!AX28</f>
        <v>3.6198347107438016</v>
      </c>
      <c r="AD32" s="137">
        <f t="shared" si="6"/>
        <v>3.52</v>
      </c>
      <c r="AE32" s="53" t="str">
        <f t="shared" si="99"/>
        <v>B</v>
      </c>
      <c r="AF32" s="187" t="str">
        <f t="shared" si="21"/>
        <v>B</v>
      </c>
      <c r="AG32" s="193">
        <f t="shared" si="81"/>
        <v>2.5</v>
      </c>
      <c r="AH32" s="205">
        <f t="shared" si="100"/>
        <v>2.5</v>
      </c>
      <c r="AI32" s="199">
        <f t="shared" si="22"/>
        <v>2.5</v>
      </c>
      <c r="AJ32" s="246">
        <f>'2025 Расклад'!BD28</f>
        <v>4.2222222222222223</v>
      </c>
      <c r="AK32" s="138">
        <f t="shared" si="23"/>
        <v>3.99</v>
      </c>
      <c r="AL32" s="54" t="str">
        <f t="shared" si="7"/>
        <v>B</v>
      </c>
      <c r="AM32" s="435">
        <f>'2025 Расклад'!BL28</f>
        <v>66.2</v>
      </c>
      <c r="AN32" s="139">
        <f t="shared" si="24"/>
        <v>59.29</v>
      </c>
      <c r="AO32" s="53" t="str">
        <f t="shared" si="41"/>
        <v>B</v>
      </c>
      <c r="AP32" s="436">
        <f>'2025 Расклад'!BT28</f>
        <v>64</v>
      </c>
      <c r="AQ32" s="249">
        <f t="shared" si="25"/>
        <v>58.43</v>
      </c>
      <c r="AR32" s="54" t="str">
        <f t="shared" si="8"/>
        <v>B</v>
      </c>
      <c r="AS32" s="148" t="str">
        <f t="shared" si="26"/>
        <v>B</v>
      </c>
      <c r="AT32" s="83">
        <f t="shared" si="27"/>
        <v>2.5</v>
      </c>
      <c r="AU32" s="83">
        <f t="shared" si="28"/>
        <v>2.5</v>
      </c>
      <c r="AV32" s="83">
        <f t="shared" si="29"/>
        <v>2.5</v>
      </c>
      <c r="AW32" s="225">
        <f t="shared" si="30"/>
        <v>2.5</v>
      </c>
      <c r="AX32" s="148" t="str">
        <f t="shared" si="31"/>
        <v>B</v>
      </c>
      <c r="AY32" s="624">
        <f t="shared" ref="AY32:AY48" si="101">IF(S32="A",4.2,IF(S32="B",2.5,IF(S32="C",2,1)))</f>
        <v>2</v>
      </c>
      <c r="AZ32" s="625">
        <f t="shared" ref="AZ32:AZ48" si="102">IF(AF32="A",4.2,IF(AF32="B",2.5,IF(AF32="C",2,1)))</f>
        <v>2.5</v>
      </c>
      <c r="BA32" s="625">
        <f t="shared" ref="BA32:BA48" si="103">IF(AS32="A",4.2,IF(AS32="B",2.5,IF(AS32="C",2,1)))</f>
        <v>2.5</v>
      </c>
      <c r="BB32" s="626">
        <f t="shared" si="35"/>
        <v>2.3333333333333335</v>
      </c>
    </row>
    <row r="33" spans="1:54" x14ac:dyDescent="0.25">
      <c r="A33" s="27">
        <v>2</v>
      </c>
      <c r="B33" s="44">
        <v>30480</v>
      </c>
      <c r="C33" s="23" t="s">
        <v>166</v>
      </c>
      <c r="D33" s="52">
        <f>'2025 Расклад'!J29</f>
        <v>3.8439000000000005</v>
      </c>
      <c r="E33" s="55">
        <f t="shared" si="9"/>
        <v>4.07</v>
      </c>
      <c r="F33" s="161" t="str">
        <f t="shared" si="0"/>
        <v>C</v>
      </c>
      <c r="G33" s="155">
        <f>'2025 Расклад'!P29</f>
        <v>3.5924999999999998</v>
      </c>
      <c r="H33" s="55">
        <f t="shared" si="10"/>
        <v>3.69</v>
      </c>
      <c r="I33" s="56" t="str">
        <f t="shared" si="1"/>
        <v>C</v>
      </c>
      <c r="J33" s="52">
        <f>'2025 Расклад'!V29</f>
        <v>3.9264999999999999</v>
      </c>
      <c r="K33" s="55">
        <f t="shared" si="11"/>
        <v>4.1399999999999997</v>
      </c>
      <c r="L33" s="57" t="str">
        <f t="shared" si="2"/>
        <v>C</v>
      </c>
      <c r="M33" s="280">
        <f>'2025 Расклад'!AD29</f>
        <v>0</v>
      </c>
      <c r="N33" s="50">
        <f t="shared" si="3"/>
        <v>0</v>
      </c>
      <c r="O33" s="56" t="str">
        <f t="shared" si="12"/>
        <v>D</v>
      </c>
      <c r="P33" s="281">
        <f>'2025 Расклад'!AL29</f>
        <v>0</v>
      </c>
      <c r="Q33" s="285">
        <f t="shared" si="4"/>
        <v>0</v>
      </c>
      <c r="R33" s="57" t="str">
        <f t="shared" si="13"/>
        <v>D</v>
      </c>
      <c r="S33" s="295" t="str">
        <f t="shared" si="14"/>
        <v>C</v>
      </c>
      <c r="T33" s="63">
        <f t="shared" si="15"/>
        <v>2</v>
      </c>
      <c r="U33" s="63">
        <f t="shared" si="16"/>
        <v>2</v>
      </c>
      <c r="V33" s="63">
        <f t="shared" si="17"/>
        <v>2</v>
      </c>
      <c r="W33" s="63">
        <f t="shared" si="18"/>
        <v>1</v>
      </c>
      <c r="X33" s="63">
        <f t="shared" si="19"/>
        <v>1</v>
      </c>
      <c r="Y33" s="76">
        <f t="shared" si="20"/>
        <v>1.6</v>
      </c>
      <c r="Z33" s="79">
        <f>'2025 Расклад'!AR29</f>
        <v>3.8495575221238938</v>
      </c>
      <c r="AA33" s="51">
        <f t="shared" si="5"/>
        <v>3.79</v>
      </c>
      <c r="AB33" s="57" t="str">
        <f t="shared" si="98"/>
        <v>B</v>
      </c>
      <c r="AC33" s="172">
        <f>'2025 Расклад'!AX29</f>
        <v>3.6696428571428572</v>
      </c>
      <c r="AD33" s="51">
        <f t="shared" si="6"/>
        <v>3.52</v>
      </c>
      <c r="AE33" s="56" t="str">
        <f t="shared" si="99"/>
        <v>B</v>
      </c>
      <c r="AF33" s="187" t="str">
        <f t="shared" ref="AF33" si="104">IF(AI33&gt;=3.5,"A",IF(AI33&gt;=2.5,"B",IF(AI33&gt;=1.5,"C","D")))</f>
        <v>B</v>
      </c>
      <c r="AG33" s="193">
        <f t="shared" ref="AG33" si="105">IF(AB33="A",4.2,IF(AB33="B",2.5,IF(AB33="C",2,1)))</f>
        <v>2.5</v>
      </c>
      <c r="AH33" s="205">
        <f>IF(AE33="A",4.2,IF(AE33="B",2.5,IF(AE33="C",2,1)))</f>
        <v>2.5</v>
      </c>
      <c r="AI33" s="199">
        <f t="shared" ref="AI33" si="106">AVERAGE(AG33:AH33)</f>
        <v>2.5</v>
      </c>
      <c r="AJ33" s="246">
        <f>'2025 Расклад'!BD29</f>
        <v>4</v>
      </c>
      <c r="AK33" s="133">
        <f t="shared" si="23"/>
        <v>3.99</v>
      </c>
      <c r="AL33" s="57" t="str">
        <f t="shared" si="7"/>
        <v>B</v>
      </c>
      <c r="AM33" s="435">
        <f>'2025 Расклад'!BL29</f>
        <v>62</v>
      </c>
      <c r="AN33" s="134">
        <f t="shared" si="24"/>
        <v>59.29</v>
      </c>
      <c r="AO33" s="56" t="str">
        <f t="shared" si="41"/>
        <v>B</v>
      </c>
      <c r="AP33" s="436">
        <f>'2025 Расклад'!BT29</f>
        <v>53.7</v>
      </c>
      <c r="AQ33" s="250">
        <f t="shared" si="25"/>
        <v>58.43</v>
      </c>
      <c r="AR33" s="57" t="str">
        <f t="shared" si="8"/>
        <v>C</v>
      </c>
      <c r="AS33" s="88" t="str">
        <f t="shared" si="26"/>
        <v>C</v>
      </c>
      <c r="AT33" s="83">
        <f t="shared" si="27"/>
        <v>2.5</v>
      </c>
      <c r="AU33" s="83">
        <f t="shared" si="28"/>
        <v>2.5</v>
      </c>
      <c r="AV33" s="83">
        <f t="shared" si="29"/>
        <v>2</v>
      </c>
      <c r="AW33" s="225">
        <f t="shared" si="30"/>
        <v>2.3333333333333335</v>
      </c>
      <c r="AX33" s="88" t="str">
        <f t="shared" si="31"/>
        <v>C</v>
      </c>
      <c r="AY33" s="309">
        <f t="shared" si="101"/>
        <v>2</v>
      </c>
      <c r="AZ33" s="307">
        <f t="shared" si="102"/>
        <v>2.5</v>
      </c>
      <c r="BA33" s="307">
        <f t="shared" si="103"/>
        <v>2</v>
      </c>
      <c r="BB33" s="308">
        <f t="shared" si="35"/>
        <v>2.1666666666666665</v>
      </c>
    </row>
    <row r="34" spans="1:54" x14ac:dyDescent="0.25">
      <c r="A34" s="27">
        <v>3</v>
      </c>
      <c r="B34" s="44">
        <v>30460</v>
      </c>
      <c r="C34" s="23" t="s">
        <v>27</v>
      </c>
      <c r="D34" s="52">
        <f>'2025 Расклад'!J30</f>
        <v>4.0643000000000002</v>
      </c>
      <c r="E34" s="55">
        <f t="shared" si="9"/>
        <v>4.07</v>
      </c>
      <c r="F34" s="161" t="str">
        <f t="shared" si="0"/>
        <v>B</v>
      </c>
      <c r="G34" s="155">
        <f>'2025 Расклад'!P30</f>
        <v>3.5614999999999997</v>
      </c>
      <c r="H34" s="55">
        <f t="shared" si="10"/>
        <v>3.69</v>
      </c>
      <c r="I34" s="56" t="str">
        <f t="shared" si="1"/>
        <v>C</v>
      </c>
      <c r="J34" s="52">
        <f>'2025 Расклад'!V30</f>
        <v>4.0459999999999994</v>
      </c>
      <c r="K34" s="55">
        <f t="shared" si="11"/>
        <v>4.1399999999999997</v>
      </c>
      <c r="L34" s="57" t="str">
        <f t="shared" si="2"/>
        <v>C</v>
      </c>
      <c r="M34" s="280">
        <f>'2025 Расклад'!AD30</f>
        <v>0</v>
      </c>
      <c r="N34" s="50">
        <f t="shared" si="3"/>
        <v>0</v>
      </c>
      <c r="O34" s="56" t="str">
        <f t="shared" si="12"/>
        <v>D</v>
      </c>
      <c r="P34" s="281">
        <f>'2025 Расклад'!AL30</f>
        <v>0</v>
      </c>
      <c r="Q34" s="285">
        <f t="shared" si="4"/>
        <v>0</v>
      </c>
      <c r="R34" s="57" t="str">
        <f t="shared" si="13"/>
        <v>D</v>
      </c>
      <c r="S34" s="295" t="str">
        <f t="shared" si="14"/>
        <v>C</v>
      </c>
      <c r="T34" s="63">
        <f t="shared" si="15"/>
        <v>2.5</v>
      </c>
      <c r="U34" s="63">
        <f t="shared" si="16"/>
        <v>2</v>
      </c>
      <c r="V34" s="63">
        <f t="shared" si="17"/>
        <v>2</v>
      </c>
      <c r="W34" s="63">
        <f t="shared" si="18"/>
        <v>1</v>
      </c>
      <c r="X34" s="63">
        <f t="shared" si="19"/>
        <v>1</v>
      </c>
      <c r="Y34" s="76">
        <f t="shared" si="20"/>
        <v>1.7</v>
      </c>
      <c r="Z34" s="79">
        <f>'2025 Расклад'!AR30</f>
        <v>3.746031746031746</v>
      </c>
      <c r="AA34" s="51">
        <f t="shared" si="5"/>
        <v>3.79</v>
      </c>
      <c r="AB34" s="57" t="str">
        <f t="shared" si="98"/>
        <v>C</v>
      </c>
      <c r="AC34" s="172">
        <f>'2025 Расклад'!AX30</f>
        <v>3.5158730158730158</v>
      </c>
      <c r="AD34" s="51">
        <f t="shared" si="6"/>
        <v>3.52</v>
      </c>
      <c r="AE34" s="56" t="str">
        <f t="shared" si="99"/>
        <v>B</v>
      </c>
      <c r="AF34" s="187" t="str">
        <f t="shared" si="21"/>
        <v>C</v>
      </c>
      <c r="AG34" s="193">
        <f t="shared" si="81"/>
        <v>2</v>
      </c>
      <c r="AH34" s="205">
        <f t="shared" ref="AH34:AH36" si="107">IF(AE34="A",4.2,IF(AE34="B",2.5,IF(AE34="C",2,1)))</f>
        <v>2.5</v>
      </c>
      <c r="AI34" s="199">
        <f t="shared" si="22"/>
        <v>2.25</v>
      </c>
      <c r="AJ34" s="246">
        <f>'2025 Расклад'!BD30</f>
        <v>3.9285714285714284</v>
      </c>
      <c r="AK34" s="133">
        <f t="shared" si="23"/>
        <v>3.99</v>
      </c>
      <c r="AL34" s="57" t="str">
        <f t="shared" si="7"/>
        <v>C</v>
      </c>
      <c r="AM34" s="435">
        <f>'2025 Расклад'!BL30</f>
        <v>55.2</v>
      </c>
      <c r="AN34" s="134">
        <f t="shared" si="24"/>
        <v>59.29</v>
      </c>
      <c r="AO34" s="56" t="str">
        <f t="shared" si="41"/>
        <v>B</v>
      </c>
      <c r="AP34" s="437">
        <f>'2025 Расклад'!BT30</f>
        <v>59.2</v>
      </c>
      <c r="AQ34" s="250">
        <f t="shared" si="25"/>
        <v>58.43</v>
      </c>
      <c r="AR34" s="57" t="str">
        <f t="shared" si="8"/>
        <v>B</v>
      </c>
      <c r="AS34" s="88" t="str">
        <f t="shared" si="26"/>
        <v>C</v>
      </c>
      <c r="AT34" s="83">
        <f t="shared" si="27"/>
        <v>2</v>
      </c>
      <c r="AU34" s="83">
        <f t="shared" si="28"/>
        <v>2.5</v>
      </c>
      <c r="AV34" s="83">
        <f t="shared" si="29"/>
        <v>2.5</v>
      </c>
      <c r="AW34" s="225">
        <f t="shared" si="30"/>
        <v>2.3333333333333335</v>
      </c>
      <c r="AX34" s="88" t="str">
        <f t="shared" si="31"/>
        <v>C</v>
      </c>
      <c r="AY34" s="309">
        <f t="shared" si="101"/>
        <v>2</v>
      </c>
      <c r="AZ34" s="307">
        <f t="shared" si="102"/>
        <v>2</v>
      </c>
      <c r="BA34" s="307">
        <f t="shared" si="103"/>
        <v>2</v>
      </c>
      <c r="BB34" s="308">
        <f t="shared" si="35"/>
        <v>2</v>
      </c>
    </row>
    <row r="35" spans="1:54" x14ac:dyDescent="0.25">
      <c r="A35" s="27">
        <v>4</v>
      </c>
      <c r="B35" s="44">
        <v>30030</v>
      </c>
      <c r="C35" s="23" t="s">
        <v>183</v>
      </c>
      <c r="D35" s="52">
        <f>'2025 Расклад'!J31</f>
        <v>3.9573999999999994</v>
      </c>
      <c r="E35" s="55">
        <f t="shared" si="9"/>
        <v>4.07</v>
      </c>
      <c r="F35" s="161" t="str">
        <f t="shared" si="0"/>
        <v>C</v>
      </c>
      <c r="G35" s="155">
        <f>'2025 Расклад'!P31</f>
        <v>3.6068000000000007</v>
      </c>
      <c r="H35" s="55">
        <f t="shared" si="10"/>
        <v>3.69</v>
      </c>
      <c r="I35" s="56" t="str">
        <f t="shared" si="1"/>
        <v>C</v>
      </c>
      <c r="J35" s="52">
        <f>'2025 Расклад'!V31</f>
        <v>3.9229999999999996</v>
      </c>
      <c r="K35" s="55">
        <f t="shared" si="11"/>
        <v>4.1399999999999997</v>
      </c>
      <c r="L35" s="57" t="str">
        <f t="shared" si="2"/>
        <v>C</v>
      </c>
      <c r="M35" s="280">
        <f>'2025 Расклад'!AD31</f>
        <v>0</v>
      </c>
      <c r="N35" s="50">
        <f t="shared" si="3"/>
        <v>0</v>
      </c>
      <c r="O35" s="56" t="str">
        <f t="shared" si="12"/>
        <v>D</v>
      </c>
      <c r="P35" s="281">
        <f>'2025 Расклад'!AL31</f>
        <v>0</v>
      </c>
      <c r="Q35" s="285">
        <f t="shared" si="4"/>
        <v>0</v>
      </c>
      <c r="R35" s="57" t="str">
        <f t="shared" si="13"/>
        <v>D</v>
      </c>
      <c r="S35" s="295" t="str">
        <f t="shared" si="14"/>
        <v>C</v>
      </c>
      <c r="T35" s="63">
        <f t="shared" si="15"/>
        <v>2</v>
      </c>
      <c r="U35" s="63">
        <f t="shared" si="16"/>
        <v>2</v>
      </c>
      <c r="V35" s="63">
        <f t="shared" si="17"/>
        <v>2</v>
      </c>
      <c r="W35" s="63">
        <f t="shared" si="18"/>
        <v>1</v>
      </c>
      <c r="X35" s="63">
        <f t="shared" si="19"/>
        <v>1</v>
      </c>
      <c r="Y35" s="76">
        <f t="shared" si="20"/>
        <v>1.6</v>
      </c>
      <c r="Z35" s="79">
        <f>'2025 Расклад'!AR31</f>
        <v>3.7721518987341773</v>
      </c>
      <c r="AA35" s="51">
        <f t="shared" si="5"/>
        <v>3.79</v>
      </c>
      <c r="AB35" s="57" t="str">
        <f t="shared" si="98"/>
        <v>B</v>
      </c>
      <c r="AC35" s="172">
        <f>'2025 Расклад'!AX31</f>
        <v>3.4303797468354431</v>
      </c>
      <c r="AD35" s="51">
        <f t="shared" si="6"/>
        <v>3.52</v>
      </c>
      <c r="AE35" s="56" t="str">
        <f t="shared" si="99"/>
        <v>D</v>
      </c>
      <c r="AF35" s="187" t="str">
        <f t="shared" si="21"/>
        <v>C</v>
      </c>
      <c r="AG35" s="193">
        <f t="shared" si="81"/>
        <v>2.5</v>
      </c>
      <c r="AH35" s="205">
        <f t="shared" si="107"/>
        <v>1</v>
      </c>
      <c r="AI35" s="199">
        <f t="shared" si="22"/>
        <v>1.75</v>
      </c>
      <c r="AJ35" s="246">
        <f>'2025 Расклад'!BD31</f>
        <v>4.2</v>
      </c>
      <c r="AK35" s="133">
        <f t="shared" si="23"/>
        <v>3.99</v>
      </c>
      <c r="AL35" s="57" t="str">
        <f t="shared" si="7"/>
        <v>B</v>
      </c>
      <c r="AM35" s="435">
        <f>'2025 Расклад'!BL31</f>
        <v>71.5</v>
      </c>
      <c r="AN35" s="134">
        <f t="shared" si="24"/>
        <v>59.29</v>
      </c>
      <c r="AO35" s="56" t="str">
        <f t="shared" si="41"/>
        <v>A</v>
      </c>
      <c r="AP35" s="437">
        <f>'2025 Расклад'!BT31</f>
        <v>61.3</v>
      </c>
      <c r="AQ35" s="250">
        <f t="shared" si="25"/>
        <v>58.43</v>
      </c>
      <c r="AR35" s="57" t="str">
        <f t="shared" si="8"/>
        <v>B</v>
      </c>
      <c r="AS35" s="88" t="str">
        <f t="shared" si="26"/>
        <v>B</v>
      </c>
      <c r="AT35" s="83">
        <f t="shared" si="27"/>
        <v>2.5</v>
      </c>
      <c r="AU35" s="83">
        <f t="shared" si="28"/>
        <v>4.2</v>
      </c>
      <c r="AV35" s="83">
        <f t="shared" si="29"/>
        <v>2.5</v>
      </c>
      <c r="AW35" s="225">
        <f t="shared" si="30"/>
        <v>3.0666666666666664</v>
      </c>
      <c r="AX35" s="88" t="str">
        <f t="shared" si="31"/>
        <v>C</v>
      </c>
      <c r="AY35" s="309">
        <f t="shared" si="101"/>
        <v>2</v>
      </c>
      <c r="AZ35" s="307">
        <f t="shared" si="102"/>
        <v>2</v>
      </c>
      <c r="BA35" s="307">
        <f t="shared" si="103"/>
        <v>2.5</v>
      </c>
      <c r="BB35" s="308">
        <f t="shared" si="35"/>
        <v>2.1666666666666665</v>
      </c>
    </row>
    <row r="36" spans="1:54" x14ac:dyDescent="0.25">
      <c r="A36" s="27">
        <v>5</v>
      </c>
      <c r="B36" s="44">
        <v>31000</v>
      </c>
      <c r="C36" s="23" t="s">
        <v>31</v>
      </c>
      <c r="D36" s="52">
        <f>'2025 Расклад'!J32</f>
        <v>3.9380999999999999</v>
      </c>
      <c r="E36" s="55">
        <f t="shared" si="9"/>
        <v>4.07</v>
      </c>
      <c r="F36" s="161" t="str">
        <f t="shared" si="0"/>
        <v>C</v>
      </c>
      <c r="G36" s="155">
        <f>'2025 Расклад'!P32</f>
        <v>3.3437000000000001</v>
      </c>
      <c r="H36" s="55">
        <f t="shared" si="10"/>
        <v>3.69</v>
      </c>
      <c r="I36" s="56" t="str">
        <f t="shared" si="1"/>
        <v>D</v>
      </c>
      <c r="J36" s="52">
        <f>'2025 Расклад'!V32</f>
        <v>3.8652999999999995</v>
      </c>
      <c r="K36" s="55">
        <f t="shared" si="11"/>
        <v>4.1399999999999997</v>
      </c>
      <c r="L36" s="57" t="str">
        <f t="shared" si="2"/>
        <v>C</v>
      </c>
      <c r="M36" s="280"/>
      <c r="N36" s="50">
        <f t="shared" si="3"/>
        <v>0</v>
      </c>
      <c r="O36" s="56"/>
      <c r="P36" s="281">
        <f>'2025 Расклад'!AL32</f>
        <v>0</v>
      </c>
      <c r="Q36" s="285">
        <f t="shared" si="4"/>
        <v>0</v>
      </c>
      <c r="R36" s="57" t="str">
        <f t="shared" si="13"/>
        <v>D</v>
      </c>
      <c r="S36" s="295" t="str">
        <f t="shared" si="14"/>
        <v>C</v>
      </c>
      <c r="T36" s="63">
        <f t="shared" si="15"/>
        <v>2</v>
      </c>
      <c r="U36" s="63">
        <f t="shared" si="16"/>
        <v>1</v>
      </c>
      <c r="V36" s="63">
        <f t="shared" si="17"/>
        <v>2</v>
      </c>
      <c r="W36" s="63"/>
      <c r="X36" s="63">
        <f t="shared" si="19"/>
        <v>1</v>
      </c>
      <c r="Y36" s="76">
        <f t="shared" si="20"/>
        <v>1.5</v>
      </c>
      <c r="Z36" s="79">
        <f>'2025 Расклад'!AR32</f>
        <v>3.7474747474747474</v>
      </c>
      <c r="AA36" s="51">
        <f t="shared" si="5"/>
        <v>3.79</v>
      </c>
      <c r="AB36" s="57" t="str">
        <f t="shared" si="98"/>
        <v>C</v>
      </c>
      <c r="AC36" s="172">
        <f>'2025 Расклад'!AX32</f>
        <v>3.3737373737373737</v>
      </c>
      <c r="AD36" s="51">
        <f t="shared" si="6"/>
        <v>3.52</v>
      </c>
      <c r="AE36" s="56" t="str">
        <f t="shared" si="99"/>
        <v>D</v>
      </c>
      <c r="AF36" s="187" t="str">
        <f t="shared" si="21"/>
        <v>C</v>
      </c>
      <c r="AG36" s="193">
        <f t="shared" si="81"/>
        <v>2</v>
      </c>
      <c r="AH36" s="205">
        <f t="shared" si="107"/>
        <v>1</v>
      </c>
      <c r="AI36" s="199">
        <f t="shared" si="22"/>
        <v>1.5</v>
      </c>
      <c r="AJ36" s="246">
        <f>'2025 Расклад'!BD32</f>
        <v>4.3181818181818183</v>
      </c>
      <c r="AK36" s="133">
        <f t="shared" si="23"/>
        <v>3.99</v>
      </c>
      <c r="AL36" s="57" t="str">
        <f t="shared" si="7"/>
        <v>B</v>
      </c>
      <c r="AM36" s="438">
        <f>'2025 Расклад'!BL32</f>
        <v>58.4</v>
      </c>
      <c r="AN36" s="134">
        <f t="shared" si="24"/>
        <v>59.29</v>
      </c>
      <c r="AO36" s="56" t="str">
        <f t="shared" si="41"/>
        <v>B</v>
      </c>
      <c r="AP36" s="439">
        <f>'2025 Расклад'!BT32</f>
        <v>58.6</v>
      </c>
      <c r="AQ36" s="250">
        <f t="shared" si="25"/>
        <v>58.43</v>
      </c>
      <c r="AR36" s="57" t="str">
        <f t="shared" si="8"/>
        <v>B</v>
      </c>
      <c r="AS36" s="88" t="str">
        <f t="shared" si="26"/>
        <v>B</v>
      </c>
      <c r="AT36" s="83">
        <f t="shared" si="27"/>
        <v>2.5</v>
      </c>
      <c r="AU36" s="83">
        <f t="shared" si="28"/>
        <v>2.5</v>
      </c>
      <c r="AV36" s="83">
        <f t="shared" si="29"/>
        <v>2.5</v>
      </c>
      <c r="AW36" s="225">
        <f t="shared" si="30"/>
        <v>2.5</v>
      </c>
      <c r="AX36" s="88" t="str">
        <f t="shared" si="31"/>
        <v>C</v>
      </c>
      <c r="AY36" s="309">
        <f t="shared" si="101"/>
        <v>2</v>
      </c>
      <c r="AZ36" s="307">
        <f t="shared" si="102"/>
        <v>2</v>
      </c>
      <c r="BA36" s="307">
        <f t="shared" si="103"/>
        <v>2.5</v>
      </c>
      <c r="BB36" s="308">
        <f t="shared" si="35"/>
        <v>2.1666666666666665</v>
      </c>
    </row>
    <row r="37" spans="1:54" x14ac:dyDescent="0.25">
      <c r="A37" s="27">
        <v>6</v>
      </c>
      <c r="B37" s="44">
        <v>30130</v>
      </c>
      <c r="C37" s="23" t="s">
        <v>24</v>
      </c>
      <c r="D37" s="52">
        <f>'2025 Расклад'!J33</f>
        <v>4.0713999999999997</v>
      </c>
      <c r="E37" s="55">
        <f t="shared" si="9"/>
        <v>4.07</v>
      </c>
      <c r="F37" s="161" t="str">
        <f t="shared" si="0"/>
        <v>B</v>
      </c>
      <c r="G37" s="155">
        <f>'2025 Расклад'!P33</f>
        <v>3.5693000000000006</v>
      </c>
      <c r="H37" s="55">
        <f t="shared" si="10"/>
        <v>3.69</v>
      </c>
      <c r="I37" s="56" t="str">
        <f t="shared" si="1"/>
        <v>C</v>
      </c>
      <c r="J37" s="52">
        <f>'2025 Расклад'!V33</f>
        <v>4.2163000000000004</v>
      </c>
      <c r="K37" s="55">
        <f t="shared" si="11"/>
        <v>4.1399999999999997</v>
      </c>
      <c r="L37" s="57" t="str">
        <f t="shared" si="2"/>
        <v>B</v>
      </c>
      <c r="M37" s="280">
        <f>'2025 Расклад'!AD33</f>
        <v>0</v>
      </c>
      <c r="N37" s="50">
        <f t="shared" si="3"/>
        <v>0</v>
      </c>
      <c r="O37" s="56" t="str">
        <f t="shared" si="12"/>
        <v>D</v>
      </c>
      <c r="P37" s="281">
        <f>'2025 Расклад'!AL33</f>
        <v>0</v>
      </c>
      <c r="Q37" s="285">
        <f t="shared" si="4"/>
        <v>0</v>
      </c>
      <c r="R37" s="57" t="str">
        <f t="shared" si="13"/>
        <v>D</v>
      </c>
      <c r="S37" s="295" t="str">
        <f t="shared" si="14"/>
        <v>C</v>
      </c>
      <c r="T37" s="63">
        <f t="shared" si="15"/>
        <v>2.5</v>
      </c>
      <c r="U37" s="63">
        <f t="shared" si="16"/>
        <v>2</v>
      </c>
      <c r="V37" s="63">
        <f t="shared" si="17"/>
        <v>2.5</v>
      </c>
      <c r="W37" s="63">
        <f t="shared" si="18"/>
        <v>1</v>
      </c>
      <c r="X37" s="63">
        <f t="shared" si="19"/>
        <v>1</v>
      </c>
      <c r="Y37" s="76">
        <f t="shared" si="20"/>
        <v>1.8</v>
      </c>
      <c r="Z37" s="79">
        <f>'2025 Расклад'!AR33</f>
        <v>3.5744680851063828</v>
      </c>
      <c r="AA37" s="51">
        <f t="shared" si="5"/>
        <v>3.79</v>
      </c>
      <c r="AB37" s="57" t="str">
        <f t="shared" si="98"/>
        <v>C</v>
      </c>
      <c r="AC37" s="172">
        <f>'2025 Расклад'!AX33</f>
        <v>3.2765957446808511</v>
      </c>
      <c r="AD37" s="51">
        <f t="shared" si="6"/>
        <v>3.52</v>
      </c>
      <c r="AE37" s="56" t="str">
        <f t="shared" si="99"/>
        <v>D</v>
      </c>
      <c r="AF37" s="187" t="str">
        <f t="shared" ref="AF37" si="108">IF(AI37&gt;=3.5,"A",IF(AI37&gt;=2.5,"B",IF(AI37&gt;=1.5,"C","D")))</f>
        <v>C</v>
      </c>
      <c r="AG37" s="193">
        <f t="shared" ref="AG37" si="109">IF(AB37="A",4.2,IF(AB37="B",2.5,IF(AB37="C",2,1)))</f>
        <v>2</v>
      </c>
      <c r="AH37" s="205">
        <f>IF(AE37="A",4.2,IF(AE37="B",2.5,IF(AE37="C",2,1)))</f>
        <v>1</v>
      </c>
      <c r="AI37" s="199">
        <f t="shared" ref="AI37" si="110">AVERAGE(AG37:AH37)</f>
        <v>1.5</v>
      </c>
      <c r="AJ37" s="246">
        <f>'2025 Расклад'!BD33</f>
        <v>3.625</v>
      </c>
      <c r="AK37" s="133">
        <f t="shared" si="23"/>
        <v>3.99</v>
      </c>
      <c r="AL37" s="57" t="str">
        <f t="shared" si="7"/>
        <v>C</v>
      </c>
      <c r="AM37" s="440">
        <f>'2025 Расклад'!BL33</f>
        <v>57.3</v>
      </c>
      <c r="AN37" s="134">
        <f t="shared" si="24"/>
        <v>59.29</v>
      </c>
      <c r="AO37" s="56" t="str">
        <f t="shared" si="41"/>
        <v>B</v>
      </c>
      <c r="AP37" s="441">
        <f>'2025 Расклад'!BT33</f>
        <v>46.2</v>
      </c>
      <c r="AQ37" s="250">
        <f t="shared" si="25"/>
        <v>58.43</v>
      </c>
      <c r="AR37" s="57" t="str">
        <f t="shared" ref="AR37:AR45" si="111">IF(AP37&gt;=$AP$129,"A",IF(AP37&gt;=$AP$130,"B",IF(AP37&gt;=$AP$131,"C","D")))</f>
        <v>C</v>
      </c>
      <c r="AS37" s="88" t="str">
        <f t="shared" si="26"/>
        <v>C</v>
      </c>
      <c r="AT37" s="83">
        <f t="shared" ref="AT37:AT41" si="112">IF(AL37="A",4.2,IF(AL37="B",2.5,IF(AL37="C",2,1)))</f>
        <v>2</v>
      </c>
      <c r="AU37" s="83">
        <f t="shared" ref="AU37:AU41" si="113">IF(AO37="A",4.2,IF(AO37="B",2.5,IF(AO37="C",2,1)))</f>
        <v>2.5</v>
      </c>
      <c r="AV37" s="83">
        <f t="shared" ref="AV37:AV41" si="114">IF(AR37="A",4.2,IF(AR37="B",2.5,IF(AR37="C",2,1)))</f>
        <v>2</v>
      </c>
      <c r="AW37" s="225">
        <f t="shared" ref="AW37:AW41" si="115">AVERAGE(AT37:AV37)</f>
        <v>2.1666666666666665</v>
      </c>
      <c r="AX37" s="88" t="str">
        <f t="shared" si="31"/>
        <v>C</v>
      </c>
      <c r="AY37" s="309">
        <f t="shared" si="101"/>
        <v>2</v>
      </c>
      <c r="AZ37" s="307">
        <f t="shared" si="102"/>
        <v>2</v>
      </c>
      <c r="BA37" s="307">
        <f t="shared" si="103"/>
        <v>2</v>
      </c>
      <c r="BB37" s="308">
        <f t="shared" si="35"/>
        <v>2</v>
      </c>
    </row>
    <row r="38" spans="1:54" x14ac:dyDescent="0.25">
      <c r="A38" s="27">
        <v>7</v>
      </c>
      <c r="B38" s="44">
        <v>30160</v>
      </c>
      <c r="C38" s="23" t="s">
        <v>184</v>
      </c>
      <c r="D38" s="52">
        <f>'2025 Расклад'!J34</f>
        <v>3.8843999999999999</v>
      </c>
      <c r="E38" s="55">
        <f t="shared" si="9"/>
        <v>4.07</v>
      </c>
      <c r="F38" s="161" t="str">
        <f t="shared" si="0"/>
        <v>C</v>
      </c>
      <c r="G38" s="155">
        <f>'2025 Расклад'!P34</f>
        <v>3.4537999999999998</v>
      </c>
      <c r="H38" s="55">
        <f t="shared" si="10"/>
        <v>3.69</v>
      </c>
      <c r="I38" s="56" t="str">
        <f t="shared" si="1"/>
        <v>D</v>
      </c>
      <c r="J38" s="52">
        <f>'2025 Расклад'!V34</f>
        <v>3.6823999999999999</v>
      </c>
      <c r="K38" s="55">
        <f t="shared" si="11"/>
        <v>4.1399999999999997</v>
      </c>
      <c r="L38" s="57" t="str">
        <f t="shared" si="2"/>
        <v>C</v>
      </c>
      <c r="M38" s="280">
        <f>'2025 Расклад'!AD34</f>
        <v>0</v>
      </c>
      <c r="N38" s="50">
        <f t="shared" si="3"/>
        <v>0</v>
      </c>
      <c r="O38" s="56" t="str">
        <f t="shared" si="12"/>
        <v>D</v>
      </c>
      <c r="P38" s="281">
        <f>'2025 Расклад'!AL34</f>
        <v>0</v>
      </c>
      <c r="Q38" s="285">
        <f t="shared" si="4"/>
        <v>0</v>
      </c>
      <c r="R38" s="57" t="str">
        <f t="shared" si="13"/>
        <v>D</v>
      </c>
      <c r="S38" s="295" t="str">
        <f t="shared" si="14"/>
        <v>D</v>
      </c>
      <c r="T38" s="63">
        <f t="shared" si="15"/>
        <v>2</v>
      </c>
      <c r="U38" s="63">
        <f t="shared" si="16"/>
        <v>1</v>
      </c>
      <c r="V38" s="63">
        <f t="shared" si="17"/>
        <v>2</v>
      </c>
      <c r="W38" s="63">
        <f t="shared" si="18"/>
        <v>1</v>
      </c>
      <c r="X38" s="63">
        <f t="shared" si="19"/>
        <v>1</v>
      </c>
      <c r="Y38" s="76">
        <f t="shared" si="20"/>
        <v>1.4</v>
      </c>
      <c r="Z38" s="79">
        <f>'2025 Расклад'!AR34</f>
        <v>3.6106870229007635</v>
      </c>
      <c r="AA38" s="51">
        <f t="shared" si="5"/>
        <v>3.79</v>
      </c>
      <c r="AB38" s="57" t="str">
        <f t="shared" si="98"/>
        <v>C</v>
      </c>
      <c r="AC38" s="172">
        <f>'2025 Расклад'!AX34</f>
        <v>3.1590909090909092</v>
      </c>
      <c r="AD38" s="51">
        <f t="shared" si="6"/>
        <v>3.52</v>
      </c>
      <c r="AE38" s="56" t="str">
        <f t="shared" si="99"/>
        <v>D</v>
      </c>
      <c r="AF38" s="187" t="str">
        <f t="shared" si="21"/>
        <v>C</v>
      </c>
      <c r="AG38" s="193">
        <f t="shared" si="81"/>
        <v>2</v>
      </c>
      <c r="AH38" s="205">
        <f t="shared" ref="AH38:AH41" si="116">IF(AE38="A",4.2,IF(AE38="B",2.5,IF(AE38="C",2,1)))</f>
        <v>1</v>
      </c>
      <c r="AI38" s="199">
        <f t="shared" si="22"/>
        <v>1.5</v>
      </c>
      <c r="AJ38" s="246">
        <f>'2025 Расклад'!BD34</f>
        <v>3.6428571428571428</v>
      </c>
      <c r="AK38" s="133">
        <f t="shared" si="23"/>
        <v>3.99</v>
      </c>
      <c r="AL38" s="57" t="str">
        <f t="shared" ref="AL38:AL41" si="117">IF(AJ38&gt;=$AJ$129,"A",IF(AJ38&gt;=$AJ$130,"B",IF(AJ38&gt;=$AJ$131,"C","D")))</f>
        <v>C</v>
      </c>
      <c r="AM38" s="433">
        <f>'2025 Расклад'!BL34</f>
        <v>66</v>
      </c>
      <c r="AN38" s="134">
        <f t="shared" si="24"/>
        <v>59.29</v>
      </c>
      <c r="AO38" s="56" t="str">
        <f t="shared" ref="AO38:AO41" si="118">IF(AM38&gt;=$AM$129,"A",IF(AM38&gt;=$AM$130,"B",IF(AM38&gt;=$AM$131,"C","D")))</f>
        <v>B</v>
      </c>
      <c r="AP38" s="439"/>
      <c r="AQ38" s="250">
        <f t="shared" si="25"/>
        <v>58.43</v>
      </c>
      <c r="AR38" s="57"/>
      <c r="AS38" s="88" t="str">
        <f t="shared" ref="AS38:AS41" si="119">IF(AW38&gt;=3.5,"A",IF(AW38&gt;=2.5,"B",IF(AW38&gt;=1.5,"C","D")))</f>
        <v>C</v>
      </c>
      <c r="AT38" s="83">
        <f t="shared" si="112"/>
        <v>2</v>
      </c>
      <c r="AU38" s="83">
        <f t="shared" si="113"/>
        <v>2.5</v>
      </c>
      <c r="AV38" s="83"/>
      <c r="AW38" s="225">
        <f t="shared" si="115"/>
        <v>2.25</v>
      </c>
      <c r="AX38" s="88" t="str">
        <f t="shared" ref="AX38:AX41" si="120">IF(BB38&gt;=3.5,"A",IF(BB38&gt;=2.33,"B",IF(BB38&gt;=1.5,"C","D")))</f>
        <v>C</v>
      </c>
      <c r="AY38" s="309">
        <f t="shared" si="101"/>
        <v>1</v>
      </c>
      <c r="AZ38" s="307">
        <f t="shared" si="102"/>
        <v>2</v>
      </c>
      <c r="BA38" s="307">
        <f t="shared" si="103"/>
        <v>2</v>
      </c>
      <c r="BB38" s="308">
        <f t="shared" ref="BB38:BB41" si="121">AVERAGE(AY38:BA38)</f>
        <v>1.6666666666666667</v>
      </c>
    </row>
    <row r="39" spans="1:54" x14ac:dyDescent="0.25">
      <c r="A39" s="27">
        <v>8</v>
      </c>
      <c r="B39" s="44">
        <v>30310</v>
      </c>
      <c r="C39" s="23" t="s">
        <v>25</v>
      </c>
      <c r="D39" s="52">
        <f>'2025 Расклад'!J35</f>
        <v>3.6716000000000002</v>
      </c>
      <c r="E39" s="55">
        <f t="shared" si="9"/>
        <v>4.07</v>
      </c>
      <c r="F39" s="161" t="str">
        <f t="shared" ref="F39:F70" si="122">IF(D39&gt;=$D$129,"A",IF(D39&gt;=$D$130,"B",IF(D39&gt;=$D$131,"C","D")))</f>
        <v>C</v>
      </c>
      <c r="G39" s="155">
        <f>'2025 Расклад'!P35</f>
        <v>3.4782999999999999</v>
      </c>
      <c r="H39" s="55">
        <f t="shared" si="10"/>
        <v>3.69</v>
      </c>
      <c r="I39" s="56" t="str">
        <f t="shared" ref="I39:I70" si="123">IF(G39&gt;=$G$129,"A",IF(G39&gt;=$G$130,"B",IF(G39&gt;=$G$131,"C","D")))</f>
        <v>D</v>
      </c>
      <c r="J39" s="52">
        <f>'2025 Расклад'!V35</f>
        <v>3.7210000000000001</v>
      </c>
      <c r="K39" s="55">
        <f t="shared" si="11"/>
        <v>4.1399999999999997</v>
      </c>
      <c r="L39" s="57" t="str">
        <f t="shared" ref="L39:L70" si="124">IF(J39&gt;=$J$129,"A",IF(J39&gt;=$J$130,"B",IF(J39&gt;=$J$131,"C","D")))</f>
        <v>C</v>
      </c>
      <c r="M39" s="280">
        <f>'2025 Расклад'!AD35</f>
        <v>0</v>
      </c>
      <c r="N39" s="50">
        <f t="shared" ref="N39:N70" si="125">$M$128</f>
        <v>0</v>
      </c>
      <c r="O39" s="56" t="str">
        <f t="shared" si="12"/>
        <v>D</v>
      </c>
      <c r="P39" s="281">
        <f>'2025 Расклад'!AL35</f>
        <v>0</v>
      </c>
      <c r="Q39" s="285">
        <f t="shared" ref="Q39:Q70" si="126">$P$128</f>
        <v>0</v>
      </c>
      <c r="R39" s="57" t="str">
        <f t="shared" si="13"/>
        <v>D</v>
      </c>
      <c r="S39" s="295" t="str">
        <f t="shared" si="14"/>
        <v>D</v>
      </c>
      <c r="T39" s="63">
        <f t="shared" si="15"/>
        <v>2</v>
      </c>
      <c r="U39" s="63">
        <f t="shared" si="16"/>
        <v>1</v>
      </c>
      <c r="V39" s="63">
        <f t="shared" si="17"/>
        <v>2</v>
      </c>
      <c r="W39" s="63">
        <f t="shared" si="18"/>
        <v>1</v>
      </c>
      <c r="X39" s="63">
        <f t="shared" si="19"/>
        <v>1</v>
      </c>
      <c r="Y39" s="76">
        <f t="shared" si="20"/>
        <v>1.4</v>
      </c>
      <c r="Z39" s="79">
        <f>'2025 Расклад'!AR35</f>
        <v>3.5974025974025974</v>
      </c>
      <c r="AA39" s="51">
        <f t="shared" ref="AA39:AA70" si="127">$Z$128</f>
        <v>3.79</v>
      </c>
      <c r="AB39" s="57" t="str">
        <f t="shared" ref="AB39:AB41" si="128">IF(Z39&gt;=$Z$129,"A",IF(Z39&gt;=$Z$130,"B",IF(Z39&gt;=$Z$131,"C","D")))</f>
        <v>C</v>
      </c>
      <c r="AC39" s="172">
        <f>'2025 Расклад'!AX35</f>
        <v>3.2857142857142856</v>
      </c>
      <c r="AD39" s="51">
        <f t="shared" ref="AD39:AD70" si="129">$AC$128</f>
        <v>3.52</v>
      </c>
      <c r="AE39" s="56" t="str">
        <f t="shared" ref="AE39:AE41" si="130">IF(AC39&gt;=$AC$129,"A",IF(AC39&gt;=$AC$130,"B",IF(AC39&gt;=$AC$131,"C","D")))</f>
        <v>D</v>
      </c>
      <c r="AF39" s="187" t="str">
        <f t="shared" ref="AF39:AF41" si="131">IF(AI39&gt;=3.5,"A",IF(AI39&gt;=2.5,"B",IF(AI39&gt;=1.5,"C","D")))</f>
        <v>C</v>
      </c>
      <c r="AG39" s="193">
        <f t="shared" ref="AG39:AG41" si="132">IF(AB39="A",4.2,IF(AB39="B",2.5,IF(AB39="C",2,1)))</f>
        <v>2</v>
      </c>
      <c r="AH39" s="205">
        <f t="shared" si="116"/>
        <v>1</v>
      </c>
      <c r="AI39" s="199">
        <f t="shared" ref="AI39:AI41" si="133">AVERAGE(AG39:AH39)</f>
        <v>1.5</v>
      </c>
      <c r="AJ39" s="246">
        <f>'2025 Расклад'!BD35</f>
        <v>4.2</v>
      </c>
      <c r="AK39" s="133">
        <f t="shared" si="23"/>
        <v>3.99</v>
      </c>
      <c r="AL39" s="57" t="str">
        <f t="shared" si="117"/>
        <v>B</v>
      </c>
      <c r="AM39" s="435">
        <f>'2025 Расклад'!BL35</f>
        <v>58</v>
      </c>
      <c r="AN39" s="134">
        <f t="shared" si="24"/>
        <v>59.29</v>
      </c>
      <c r="AO39" s="56" t="str">
        <f t="shared" si="118"/>
        <v>B</v>
      </c>
      <c r="AP39" s="436">
        <f>'2025 Расклад'!BT35</f>
        <v>43.4</v>
      </c>
      <c r="AQ39" s="250">
        <f t="shared" si="25"/>
        <v>58.43</v>
      </c>
      <c r="AR39" s="57" t="str">
        <f t="shared" si="111"/>
        <v>C</v>
      </c>
      <c r="AS39" s="88" t="str">
        <f t="shared" si="119"/>
        <v>C</v>
      </c>
      <c r="AT39" s="83">
        <f t="shared" si="112"/>
        <v>2.5</v>
      </c>
      <c r="AU39" s="83">
        <f t="shared" si="113"/>
        <v>2.5</v>
      </c>
      <c r="AV39" s="83">
        <f t="shared" si="114"/>
        <v>2</v>
      </c>
      <c r="AW39" s="225">
        <f t="shared" si="115"/>
        <v>2.3333333333333335</v>
      </c>
      <c r="AX39" s="88" t="str">
        <f t="shared" si="120"/>
        <v>C</v>
      </c>
      <c r="AY39" s="309">
        <f t="shared" si="101"/>
        <v>1</v>
      </c>
      <c r="AZ39" s="307">
        <f t="shared" si="102"/>
        <v>2</v>
      </c>
      <c r="BA39" s="307">
        <f t="shared" si="103"/>
        <v>2</v>
      </c>
      <c r="BB39" s="308">
        <f t="shared" si="121"/>
        <v>1.6666666666666667</v>
      </c>
    </row>
    <row r="40" spans="1:54" x14ac:dyDescent="0.25">
      <c r="A40" s="27">
        <v>9</v>
      </c>
      <c r="B40" s="44">
        <v>30440</v>
      </c>
      <c r="C40" s="23" t="s">
        <v>26</v>
      </c>
      <c r="D40" s="52">
        <f>'2025 Расклад'!J36</f>
        <v>3.9995999999999996</v>
      </c>
      <c r="E40" s="55">
        <f t="shared" si="9"/>
        <v>4.07</v>
      </c>
      <c r="F40" s="161" t="str">
        <f t="shared" si="122"/>
        <v>C</v>
      </c>
      <c r="G40" s="155">
        <f>'2025 Расклад'!P36</f>
        <v>3.3671999999999995</v>
      </c>
      <c r="H40" s="55">
        <f t="shared" si="10"/>
        <v>3.69</v>
      </c>
      <c r="I40" s="56" t="str">
        <f t="shared" si="123"/>
        <v>D</v>
      </c>
      <c r="J40" s="52">
        <f>'2025 Расклад'!V36</f>
        <v>3.7675000000000001</v>
      </c>
      <c r="K40" s="55">
        <f t="shared" si="11"/>
        <v>4.1399999999999997</v>
      </c>
      <c r="L40" s="57" t="str">
        <f t="shared" si="124"/>
        <v>C</v>
      </c>
      <c r="M40" s="280">
        <f>'2025 Расклад'!AD36</f>
        <v>0</v>
      </c>
      <c r="N40" s="50">
        <f t="shared" si="125"/>
        <v>0</v>
      </c>
      <c r="O40" s="56" t="str">
        <f t="shared" si="12"/>
        <v>D</v>
      </c>
      <c r="P40" s="281">
        <f>'2025 Расклад'!AL36</f>
        <v>0</v>
      </c>
      <c r="Q40" s="285">
        <f t="shared" si="126"/>
        <v>0</v>
      </c>
      <c r="R40" s="57" t="str">
        <f t="shared" si="13"/>
        <v>D</v>
      </c>
      <c r="S40" s="295" t="str">
        <f t="shared" si="14"/>
        <v>D</v>
      </c>
      <c r="T40" s="63">
        <f t="shared" si="15"/>
        <v>2</v>
      </c>
      <c r="U40" s="63">
        <f t="shared" si="16"/>
        <v>1</v>
      </c>
      <c r="V40" s="63">
        <f t="shared" si="17"/>
        <v>2</v>
      </c>
      <c r="W40" s="63">
        <f t="shared" si="18"/>
        <v>1</v>
      </c>
      <c r="X40" s="63">
        <f t="shared" si="19"/>
        <v>1</v>
      </c>
      <c r="Y40" s="76">
        <f t="shared" si="20"/>
        <v>1.4</v>
      </c>
      <c r="Z40" s="79">
        <f>'2025 Расклад'!AR36</f>
        <v>3.3333333333333335</v>
      </c>
      <c r="AA40" s="51">
        <f t="shared" si="127"/>
        <v>3.79</v>
      </c>
      <c r="AB40" s="57" t="str">
        <f t="shared" si="128"/>
        <v>D</v>
      </c>
      <c r="AC40" s="172">
        <f>'2025 Расклад'!AX36</f>
        <v>3.193548387096774</v>
      </c>
      <c r="AD40" s="51">
        <f t="shared" si="129"/>
        <v>3.52</v>
      </c>
      <c r="AE40" s="56" t="str">
        <f t="shared" si="130"/>
        <v>D</v>
      </c>
      <c r="AF40" s="187" t="str">
        <f t="shared" si="131"/>
        <v>D</v>
      </c>
      <c r="AG40" s="193">
        <f t="shared" si="132"/>
        <v>1</v>
      </c>
      <c r="AH40" s="205">
        <f t="shared" si="116"/>
        <v>1</v>
      </c>
      <c r="AI40" s="199">
        <f t="shared" si="133"/>
        <v>1</v>
      </c>
      <c r="AJ40" s="246"/>
      <c r="AK40" s="133">
        <f t="shared" si="23"/>
        <v>3.99</v>
      </c>
      <c r="AL40" s="57"/>
      <c r="AM40" s="433"/>
      <c r="AN40" s="134">
        <f t="shared" si="24"/>
        <v>59.29</v>
      </c>
      <c r="AO40" s="56"/>
      <c r="AP40" s="439">
        <f>'2025 Расклад'!BT36</f>
        <v>51</v>
      </c>
      <c r="AQ40" s="250">
        <f t="shared" si="25"/>
        <v>58.43</v>
      </c>
      <c r="AR40" s="57" t="str">
        <f t="shared" si="111"/>
        <v>C</v>
      </c>
      <c r="AS40" s="88" t="str">
        <f t="shared" si="119"/>
        <v>C</v>
      </c>
      <c r="AT40" s="83"/>
      <c r="AU40" s="83"/>
      <c r="AV40" s="83">
        <f t="shared" si="114"/>
        <v>2</v>
      </c>
      <c r="AW40" s="225">
        <f t="shared" si="115"/>
        <v>2</v>
      </c>
      <c r="AX40" s="88" t="str">
        <f t="shared" si="120"/>
        <v>D</v>
      </c>
      <c r="AY40" s="309">
        <f t="shared" si="101"/>
        <v>1</v>
      </c>
      <c r="AZ40" s="307">
        <f t="shared" si="102"/>
        <v>1</v>
      </c>
      <c r="BA40" s="307">
        <f t="shared" si="103"/>
        <v>2</v>
      </c>
      <c r="BB40" s="308">
        <f t="shared" si="121"/>
        <v>1.3333333333333333</v>
      </c>
    </row>
    <row r="41" spans="1:54" x14ac:dyDescent="0.25">
      <c r="A41" s="27">
        <v>10</v>
      </c>
      <c r="B41" s="44">
        <v>30500</v>
      </c>
      <c r="C41" s="23" t="s">
        <v>185</v>
      </c>
      <c r="D41" s="52">
        <f>'2025 Расклад'!J37</f>
        <v>4.0344000000000007</v>
      </c>
      <c r="E41" s="55">
        <f t="shared" si="9"/>
        <v>4.07</v>
      </c>
      <c r="F41" s="161" t="str">
        <f t="shared" si="122"/>
        <v>C</v>
      </c>
      <c r="G41" s="155">
        <f>'2025 Расклад'!P37</f>
        <v>3.7856999999999994</v>
      </c>
      <c r="H41" s="55">
        <f t="shared" si="10"/>
        <v>3.69</v>
      </c>
      <c r="I41" s="56" t="str">
        <f t="shared" si="123"/>
        <v>B</v>
      </c>
      <c r="J41" s="52">
        <f>'2025 Расклад'!V37</f>
        <v>4.0357000000000003</v>
      </c>
      <c r="K41" s="55">
        <f t="shared" si="11"/>
        <v>4.1399999999999997</v>
      </c>
      <c r="L41" s="57" t="str">
        <f t="shared" si="124"/>
        <v>C</v>
      </c>
      <c r="M41" s="280">
        <f>'2025 Расклад'!AD37</f>
        <v>0</v>
      </c>
      <c r="N41" s="50">
        <f t="shared" si="125"/>
        <v>0</v>
      </c>
      <c r="O41" s="56" t="str">
        <f t="shared" si="12"/>
        <v>D</v>
      </c>
      <c r="P41" s="281">
        <f>'2025 Расклад'!AL37</f>
        <v>0</v>
      </c>
      <c r="Q41" s="285">
        <f t="shared" si="126"/>
        <v>0</v>
      </c>
      <c r="R41" s="57" t="str">
        <f t="shared" si="13"/>
        <v>D</v>
      </c>
      <c r="S41" s="295" t="str">
        <f t="shared" si="14"/>
        <v>C</v>
      </c>
      <c r="T41" s="63">
        <f t="shared" si="15"/>
        <v>2</v>
      </c>
      <c r="U41" s="63">
        <f t="shared" si="16"/>
        <v>2.5</v>
      </c>
      <c r="V41" s="63">
        <f t="shared" si="17"/>
        <v>2</v>
      </c>
      <c r="W41" s="63">
        <f t="shared" si="18"/>
        <v>1</v>
      </c>
      <c r="X41" s="63">
        <f t="shared" si="19"/>
        <v>1</v>
      </c>
      <c r="Y41" s="76">
        <f t="shared" si="20"/>
        <v>1.7</v>
      </c>
      <c r="Z41" s="79">
        <f>'2025 Расклад'!AR37</f>
        <v>3.5625</v>
      </c>
      <c r="AA41" s="51">
        <f t="shared" si="127"/>
        <v>3.79</v>
      </c>
      <c r="AB41" s="57" t="str">
        <f t="shared" si="128"/>
        <v>C</v>
      </c>
      <c r="AC41" s="172">
        <f>'2025 Расклад'!AX37</f>
        <v>3.2727272727272729</v>
      </c>
      <c r="AD41" s="51">
        <f t="shared" si="129"/>
        <v>3.52</v>
      </c>
      <c r="AE41" s="56" t="str">
        <f t="shared" si="130"/>
        <v>D</v>
      </c>
      <c r="AF41" s="187" t="str">
        <f t="shared" si="131"/>
        <v>C</v>
      </c>
      <c r="AG41" s="193">
        <f t="shared" si="132"/>
        <v>2</v>
      </c>
      <c r="AH41" s="205">
        <f t="shared" si="116"/>
        <v>1</v>
      </c>
      <c r="AI41" s="199">
        <f t="shared" si="133"/>
        <v>1.5</v>
      </c>
      <c r="AJ41" s="246"/>
      <c r="AK41" s="133">
        <f t="shared" si="23"/>
        <v>3.99</v>
      </c>
      <c r="AL41" s="57"/>
      <c r="AM41" s="253"/>
      <c r="AN41" s="134">
        <f t="shared" si="24"/>
        <v>59.29</v>
      </c>
      <c r="AO41" s="56"/>
      <c r="AP41" s="254"/>
      <c r="AQ41" s="250">
        <f t="shared" si="25"/>
        <v>58.43</v>
      </c>
      <c r="AR41" s="57"/>
      <c r="AS41" s="88"/>
      <c r="AT41" s="83"/>
      <c r="AU41" s="83"/>
      <c r="AV41" s="83"/>
      <c r="AW41" s="225"/>
      <c r="AX41" s="88" t="str">
        <f t="shared" si="120"/>
        <v>C</v>
      </c>
      <c r="AY41" s="309">
        <f t="shared" si="101"/>
        <v>2</v>
      </c>
      <c r="AZ41" s="307">
        <f t="shared" si="102"/>
        <v>2</v>
      </c>
      <c r="BA41" s="307"/>
      <c r="BB41" s="308">
        <f t="shared" si="121"/>
        <v>2</v>
      </c>
    </row>
    <row r="42" spans="1:54" x14ac:dyDescent="0.25">
      <c r="A42" s="27">
        <v>11</v>
      </c>
      <c r="B42" s="44">
        <v>30530</v>
      </c>
      <c r="C42" s="23" t="s">
        <v>186</v>
      </c>
      <c r="D42" s="52">
        <f>'2025 Расклад'!J38</f>
        <v>4.1238000000000001</v>
      </c>
      <c r="E42" s="55">
        <f t="shared" si="9"/>
        <v>4.07</v>
      </c>
      <c r="F42" s="161" t="str">
        <f t="shared" si="122"/>
        <v>B</v>
      </c>
      <c r="G42" s="155">
        <f>'2025 Расклад'!P38</f>
        <v>3.6356000000000002</v>
      </c>
      <c r="H42" s="55">
        <f t="shared" si="10"/>
        <v>3.69</v>
      </c>
      <c r="I42" s="56" t="str">
        <f t="shared" si="123"/>
        <v>C</v>
      </c>
      <c r="J42" s="52">
        <f>'2025 Расклад'!V38</f>
        <v>4.1475</v>
      </c>
      <c r="K42" s="55">
        <f t="shared" si="11"/>
        <v>4.1399999999999997</v>
      </c>
      <c r="L42" s="57" t="str">
        <f t="shared" si="124"/>
        <v>B</v>
      </c>
      <c r="M42" s="280">
        <f>'2025 Расклад'!AD38</f>
        <v>0</v>
      </c>
      <c r="N42" s="50">
        <f t="shared" si="125"/>
        <v>0</v>
      </c>
      <c r="O42" s="56" t="str">
        <f t="shared" si="12"/>
        <v>D</v>
      </c>
      <c r="P42" s="281">
        <f>'2025 Расклад'!AL38</f>
        <v>0</v>
      </c>
      <c r="Q42" s="285">
        <f t="shared" si="126"/>
        <v>0</v>
      </c>
      <c r="R42" s="57" t="str">
        <f t="shared" si="13"/>
        <v>D</v>
      </c>
      <c r="S42" s="295" t="str">
        <f t="shared" si="14"/>
        <v>C</v>
      </c>
      <c r="T42" s="63">
        <f t="shared" si="15"/>
        <v>2.5</v>
      </c>
      <c r="U42" s="63">
        <f t="shared" si="16"/>
        <v>2</v>
      </c>
      <c r="V42" s="63">
        <f t="shared" si="17"/>
        <v>2.5</v>
      </c>
      <c r="W42" s="63">
        <f t="shared" si="18"/>
        <v>1</v>
      </c>
      <c r="X42" s="63">
        <f t="shared" si="19"/>
        <v>1</v>
      </c>
      <c r="Y42" s="76">
        <f t="shared" si="20"/>
        <v>1.8</v>
      </c>
      <c r="Z42" s="79">
        <f>'2025 Расклад'!AR38</f>
        <v>3.59375</v>
      </c>
      <c r="AA42" s="51">
        <f t="shared" si="127"/>
        <v>3.79</v>
      </c>
      <c r="AB42" s="57" t="str">
        <f>IF(Z42&gt;=$Z$129,"A",IF(Z42&gt;=$Z$130,"B",IF(Z42&gt;=$Z$131,"C","D")))</f>
        <v>C</v>
      </c>
      <c r="AC42" s="172">
        <f>'2025 Расклад'!AX38</f>
        <v>3.3312499999999998</v>
      </c>
      <c r="AD42" s="51">
        <f t="shared" si="129"/>
        <v>3.52</v>
      </c>
      <c r="AE42" s="56" t="str">
        <f>IF(AC42&gt;=$AC$129,"A",IF(AC42&gt;=$AC$130,"B",IF(AC42&gt;=$AC$131,"C","D")))</f>
        <v>D</v>
      </c>
      <c r="AF42" s="187" t="str">
        <f t="shared" si="21"/>
        <v>C</v>
      </c>
      <c r="AG42" s="193">
        <f t="shared" si="81"/>
        <v>2</v>
      </c>
      <c r="AH42" s="205">
        <f t="shared" ref="AH42" si="134">IF(AE42="A",4.2,IF(AE42="B",2.5,IF(AE42="C",2,1)))</f>
        <v>1</v>
      </c>
      <c r="AI42" s="199">
        <f t="shared" si="22"/>
        <v>1.5</v>
      </c>
      <c r="AJ42" s="246">
        <f>'2025 Расклад'!BD38</f>
        <v>3.7142857142857144</v>
      </c>
      <c r="AK42" s="133">
        <f t="shared" si="23"/>
        <v>3.99</v>
      </c>
      <c r="AL42" s="57" t="str">
        <f t="shared" si="7"/>
        <v>C</v>
      </c>
      <c r="AM42" s="433">
        <f>'2025 Расклад'!BL38</f>
        <v>52.6</v>
      </c>
      <c r="AN42" s="134">
        <f t="shared" si="24"/>
        <v>59.29</v>
      </c>
      <c r="AO42" s="56" t="str">
        <f t="shared" si="41"/>
        <v>B</v>
      </c>
      <c r="AP42" s="439">
        <f>'2025 Расклад'!BT38</f>
        <v>53.8</v>
      </c>
      <c r="AQ42" s="250">
        <f t="shared" si="25"/>
        <v>58.43</v>
      </c>
      <c r="AR42" s="57" t="str">
        <f t="shared" si="111"/>
        <v>C</v>
      </c>
      <c r="AS42" s="88" t="str">
        <f t="shared" si="26"/>
        <v>C</v>
      </c>
      <c r="AT42" s="83">
        <f t="shared" si="27"/>
        <v>2</v>
      </c>
      <c r="AU42" s="83">
        <f t="shared" si="28"/>
        <v>2.5</v>
      </c>
      <c r="AV42" s="83">
        <f t="shared" si="29"/>
        <v>2</v>
      </c>
      <c r="AW42" s="225">
        <f t="shared" si="30"/>
        <v>2.1666666666666665</v>
      </c>
      <c r="AX42" s="88" t="str">
        <f t="shared" si="31"/>
        <v>C</v>
      </c>
      <c r="AY42" s="309">
        <f t="shared" si="101"/>
        <v>2</v>
      </c>
      <c r="AZ42" s="307">
        <f t="shared" si="102"/>
        <v>2</v>
      </c>
      <c r="BA42" s="307">
        <f t="shared" si="103"/>
        <v>2</v>
      </c>
      <c r="BB42" s="308">
        <f t="shared" si="35"/>
        <v>2</v>
      </c>
    </row>
    <row r="43" spans="1:54" x14ac:dyDescent="0.25">
      <c r="A43" s="27">
        <v>12</v>
      </c>
      <c r="B43" s="44">
        <v>30640</v>
      </c>
      <c r="C43" s="23" t="s">
        <v>28</v>
      </c>
      <c r="D43" s="52">
        <f>'2025 Расклад'!J39</f>
        <v>4.1289999999999996</v>
      </c>
      <c r="E43" s="55">
        <f t="shared" si="9"/>
        <v>4.07</v>
      </c>
      <c r="F43" s="161" t="str">
        <f t="shared" si="122"/>
        <v>B</v>
      </c>
      <c r="G43" s="155">
        <f>'2025 Расклад'!P39</f>
        <v>3.6582999999999997</v>
      </c>
      <c r="H43" s="55">
        <f t="shared" si="10"/>
        <v>3.69</v>
      </c>
      <c r="I43" s="56" t="str">
        <f t="shared" si="123"/>
        <v>C</v>
      </c>
      <c r="J43" s="52">
        <f>'2025 Расклад'!V39</f>
        <v>3.9155000000000002</v>
      </c>
      <c r="K43" s="55">
        <f t="shared" si="11"/>
        <v>4.1399999999999997</v>
      </c>
      <c r="L43" s="57" t="str">
        <f t="shared" si="124"/>
        <v>C</v>
      </c>
      <c r="M43" s="280">
        <f>'2025 Расклад'!AD39</f>
        <v>0</v>
      </c>
      <c r="N43" s="50">
        <f t="shared" si="125"/>
        <v>0</v>
      </c>
      <c r="O43" s="56" t="str">
        <f t="shared" si="12"/>
        <v>D</v>
      </c>
      <c r="P43" s="281">
        <f>'2025 Расклад'!AL39</f>
        <v>0</v>
      </c>
      <c r="Q43" s="285">
        <f t="shared" si="126"/>
        <v>0</v>
      </c>
      <c r="R43" s="57" t="str">
        <f t="shared" si="13"/>
        <v>D</v>
      </c>
      <c r="S43" s="295" t="str">
        <f t="shared" si="14"/>
        <v>C</v>
      </c>
      <c r="T43" s="63">
        <f t="shared" si="15"/>
        <v>2.5</v>
      </c>
      <c r="U43" s="63">
        <f t="shared" si="16"/>
        <v>2</v>
      </c>
      <c r="V43" s="63">
        <f t="shared" si="17"/>
        <v>2</v>
      </c>
      <c r="W43" s="63">
        <f t="shared" si="18"/>
        <v>1</v>
      </c>
      <c r="X43" s="63">
        <f t="shared" si="19"/>
        <v>1</v>
      </c>
      <c r="Y43" s="76">
        <f t="shared" si="20"/>
        <v>1.7</v>
      </c>
      <c r="Z43" s="79">
        <f>'2025 Расклад'!AR39</f>
        <v>3.5384615384615383</v>
      </c>
      <c r="AA43" s="51">
        <f t="shared" si="127"/>
        <v>3.79</v>
      </c>
      <c r="AB43" s="57" t="str">
        <f>IF(Z43&gt;=$Z$129,"A",IF(Z43&gt;=$Z$130,"B",IF(Z43&gt;=$Z$131,"C","D")))</f>
        <v>C</v>
      </c>
      <c r="AC43" s="172">
        <f>'2025 Расклад'!AX39</f>
        <v>3.3924050632911391</v>
      </c>
      <c r="AD43" s="51">
        <f t="shared" si="129"/>
        <v>3.52</v>
      </c>
      <c r="AE43" s="56" t="str">
        <f>IF(AC43&gt;=$AC$129,"A",IF(AC43&gt;=$AC$130,"B",IF(AC43&gt;=$AC$131,"C","D")))</f>
        <v>D</v>
      </c>
      <c r="AF43" s="187" t="str">
        <f t="shared" ref="AF43" si="135">IF(AI43&gt;=3.5,"A",IF(AI43&gt;=2.5,"B",IF(AI43&gt;=1.5,"C","D")))</f>
        <v>C</v>
      </c>
      <c r="AG43" s="193">
        <f t="shared" ref="AG43" si="136">IF(AB43="A",4.2,IF(AB43="B",2.5,IF(AB43="C",2,1)))</f>
        <v>2</v>
      </c>
      <c r="AH43" s="205">
        <f>IF(AE43="A",4.2,IF(AE43="B",2.5,IF(AE43="C",2,1)))</f>
        <v>1</v>
      </c>
      <c r="AI43" s="199">
        <f t="shared" ref="AI43" si="137">AVERAGE(AG43:AH43)</f>
        <v>1.5</v>
      </c>
      <c r="AJ43" s="246">
        <f>'2025 Расклад'!BD39</f>
        <v>4.1304347826086953</v>
      </c>
      <c r="AK43" s="133">
        <f t="shared" si="23"/>
        <v>3.99</v>
      </c>
      <c r="AL43" s="57" t="str">
        <f t="shared" si="7"/>
        <v>B</v>
      </c>
      <c r="AM43" s="435">
        <f>'2025 Расклад'!BL39</f>
        <v>58.1</v>
      </c>
      <c r="AN43" s="134">
        <f t="shared" si="24"/>
        <v>59.29</v>
      </c>
      <c r="AO43" s="56" t="str">
        <f t="shared" si="41"/>
        <v>B</v>
      </c>
      <c r="AP43" s="436">
        <f>'2025 Расклад'!BT39</f>
        <v>61.5</v>
      </c>
      <c r="AQ43" s="250">
        <f t="shared" si="25"/>
        <v>58.43</v>
      </c>
      <c r="AR43" s="57" t="str">
        <f t="shared" si="111"/>
        <v>B</v>
      </c>
      <c r="AS43" s="88" t="str">
        <f t="shared" si="26"/>
        <v>B</v>
      </c>
      <c r="AT43" s="83">
        <f t="shared" si="27"/>
        <v>2.5</v>
      </c>
      <c r="AU43" s="83">
        <f t="shared" si="28"/>
        <v>2.5</v>
      </c>
      <c r="AV43" s="83">
        <f t="shared" si="29"/>
        <v>2.5</v>
      </c>
      <c r="AW43" s="225">
        <f t="shared" si="30"/>
        <v>2.5</v>
      </c>
      <c r="AX43" s="88" t="str">
        <f t="shared" si="31"/>
        <v>C</v>
      </c>
      <c r="AY43" s="309">
        <f t="shared" si="101"/>
        <v>2</v>
      </c>
      <c r="AZ43" s="307">
        <f t="shared" si="102"/>
        <v>2</v>
      </c>
      <c r="BA43" s="307">
        <f t="shared" si="103"/>
        <v>2.5</v>
      </c>
      <c r="BB43" s="308">
        <f t="shared" si="35"/>
        <v>2.1666666666666665</v>
      </c>
    </row>
    <row r="44" spans="1:54" x14ac:dyDescent="0.25">
      <c r="A44" s="27">
        <v>13</v>
      </c>
      <c r="B44" s="44">
        <v>30650</v>
      </c>
      <c r="C44" s="23" t="s">
        <v>187</v>
      </c>
      <c r="D44" s="52">
        <f>'2025 Расклад'!J40</f>
        <v>3.9125000000000001</v>
      </c>
      <c r="E44" s="55">
        <f t="shared" si="9"/>
        <v>4.07</v>
      </c>
      <c r="F44" s="161" t="str">
        <f t="shared" si="122"/>
        <v>C</v>
      </c>
      <c r="G44" s="155">
        <f>'2025 Расклад'!P40</f>
        <v>3.5569999999999999</v>
      </c>
      <c r="H44" s="55">
        <f t="shared" si="10"/>
        <v>3.69</v>
      </c>
      <c r="I44" s="56" t="str">
        <f t="shared" si="123"/>
        <v>C</v>
      </c>
      <c r="J44" s="52">
        <f>'2025 Расклад'!V40</f>
        <v>3.6919999999999997</v>
      </c>
      <c r="K44" s="55">
        <f t="shared" si="11"/>
        <v>4.1399999999999997</v>
      </c>
      <c r="L44" s="57" t="str">
        <f t="shared" si="124"/>
        <v>C</v>
      </c>
      <c r="M44" s="280">
        <f>'2025 Расклад'!AD40</f>
        <v>0</v>
      </c>
      <c r="N44" s="50">
        <f t="shared" si="125"/>
        <v>0</v>
      </c>
      <c r="O44" s="56" t="str">
        <f t="shared" si="12"/>
        <v>D</v>
      </c>
      <c r="P44" s="281">
        <f>'2025 Расклад'!AL40</f>
        <v>0</v>
      </c>
      <c r="Q44" s="285">
        <f t="shared" si="126"/>
        <v>0</v>
      </c>
      <c r="R44" s="57" t="str">
        <f t="shared" si="13"/>
        <v>D</v>
      </c>
      <c r="S44" s="295" t="str">
        <f t="shared" si="14"/>
        <v>C</v>
      </c>
      <c r="T44" s="63">
        <f t="shared" si="15"/>
        <v>2</v>
      </c>
      <c r="U44" s="63">
        <f t="shared" si="16"/>
        <v>2</v>
      </c>
      <c r="V44" s="63">
        <f t="shared" si="17"/>
        <v>2</v>
      </c>
      <c r="W44" s="63">
        <f t="shared" si="18"/>
        <v>1</v>
      </c>
      <c r="X44" s="63">
        <f t="shared" si="19"/>
        <v>1</v>
      </c>
      <c r="Y44" s="76">
        <f t="shared" si="20"/>
        <v>1.6</v>
      </c>
      <c r="Z44" s="79">
        <f>'2025 Расклад'!AR40</f>
        <v>3.64</v>
      </c>
      <c r="AA44" s="51">
        <f t="shared" si="127"/>
        <v>3.79</v>
      </c>
      <c r="AB44" s="57" t="str">
        <f>IF(Z44&gt;=$Z$129,"A",IF(Z44&gt;=$Z$130,"B",IF(Z44&gt;=$Z$131,"C","D")))</f>
        <v>C</v>
      </c>
      <c r="AC44" s="172">
        <f>'2025 Расклад'!AX40</f>
        <v>3.3066666666666666</v>
      </c>
      <c r="AD44" s="51">
        <f t="shared" si="129"/>
        <v>3.52</v>
      </c>
      <c r="AE44" s="56" t="str">
        <f>IF(AC44&gt;=$AC$129,"A",IF(AC44&gt;=$AC$130,"B",IF(AC44&gt;=$AC$131,"C","D")))</f>
        <v>D</v>
      </c>
      <c r="AF44" s="187" t="str">
        <f t="shared" si="21"/>
        <v>C</v>
      </c>
      <c r="AG44" s="193">
        <f t="shared" si="81"/>
        <v>2</v>
      </c>
      <c r="AH44" s="205">
        <f t="shared" ref="AH44:AH46" si="138">IF(AE44="A",4.2,IF(AE44="B",2.5,IF(AE44="C",2,1)))</f>
        <v>1</v>
      </c>
      <c r="AI44" s="199">
        <f t="shared" si="22"/>
        <v>1.5</v>
      </c>
      <c r="AJ44" s="246">
        <f>'2025 Расклад'!BD40</f>
        <v>3.4736842105263159</v>
      </c>
      <c r="AK44" s="133">
        <f t="shared" si="23"/>
        <v>3.99</v>
      </c>
      <c r="AL44" s="57" t="str">
        <f t="shared" si="7"/>
        <v>D</v>
      </c>
      <c r="AM44" s="253">
        <f>'2025 Расклад'!BL40</f>
        <v>47.7</v>
      </c>
      <c r="AN44" s="134">
        <f t="shared" si="24"/>
        <v>59.29</v>
      </c>
      <c r="AO44" s="56" t="str">
        <f t="shared" si="41"/>
        <v>C</v>
      </c>
      <c r="AP44" s="254">
        <f>'2025 Расклад'!BT40</f>
        <v>43.9</v>
      </c>
      <c r="AQ44" s="250">
        <f t="shared" si="25"/>
        <v>58.43</v>
      </c>
      <c r="AR44" s="57" t="str">
        <f t="shared" si="111"/>
        <v>C</v>
      </c>
      <c r="AS44" s="88" t="str">
        <f t="shared" si="26"/>
        <v>C</v>
      </c>
      <c r="AT44" s="83">
        <f t="shared" ref="AT44:AT45" si="139">IF(AL44="A",4.2,IF(AL44="B",2.5,IF(AL44="C",2,1)))</f>
        <v>1</v>
      </c>
      <c r="AU44" s="83">
        <f t="shared" ref="AU44:AU45" si="140">IF(AO44="A",4.2,IF(AO44="B",2.5,IF(AO44="C",2,1)))</f>
        <v>2</v>
      </c>
      <c r="AV44" s="83">
        <f t="shared" ref="AV44:AV45" si="141">IF(AR44="A",4.2,IF(AR44="B",2.5,IF(AR44="C",2,1)))</f>
        <v>2</v>
      </c>
      <c r="AW44" s="225">
        <f t="shared" ref="AW44:AW45" si="142">AVERAGE(AT44:AV44)</f>
        <v>1.6666666666666667</v>
      </c>
      <c r="AX44" s="88" t="str">
        <f t="shared" si="31"/>
        <v>C</v>
      </c>
      <c r="AY44" s="309">
        <f t="shared" si="101"/>
        <v>2</v>
      </c>
      <c r="AZ44" s="307">
        <f t="shared" si="102"/>
        <v>2</v>
      </c>
      <c r="BA44" s="307">
        <f t="shared" si="103"/>
        <v>2</v>
      </c>
      <c r="BB44" s="308">
        <f t="shared" si="35"/>
        <v>2</v>
      </c>
    </row>
    <row r="45" spans="1:54" x14ac:dyDescent="0.25">
      <c r="A45" s="27">
        <v>14</v>
      </c>
      <c r="B45" s="43">
        <v>30790</v>
      </c>
      <c r="C45" s="13" t="s">
        <v>29</v>
      </c>
      <c r="D45" s="52">
        <f>'2025 Расклад'!J41</f>
        <v>3.9693000000000005</v>
      </c>
      <c r="E45" s="55">
        <f t="shared" si="9"/>
        <v>4.07</v>
      </c>
      <c r="F45" s="161" t="str">
        <f t="shared" si="122"/>
        <v>C</v>
      </c>
      <c r="G45" s="155">
        <f>'2025 Расклад'!P41</f>
        <v>3.4478000000000004</v>
      </c>
      <c r="H45" s="55">
        <f t="shared" si="10"/>
        <v>3.69</v>
      </c>
      <c r="I45" s="56" t="str">
        <f t="shared" si="123"/>
        <v>D</v>
      </c>
      <c r="J45" s="52">
        <f>'2025 Расклад'!V41</f>
        <v>3.8696000000000002</v>
      </c>
      <c r="K45" s="55">
        <f t="shared" si="11"/>
        <v>4.1399999999999997</v>
      </c>
      <c r="L45" s="57" t="str">
        <f t="shared" si="124"/>
        <v>C</v>
      </c>
      <c r="M45" s="280">
        <f>'2025 Расклад'!AD41</f>
        <v>0</v>
      </c>
      <c r="N45" s="50">
        <f t="shared" si="125"/>
        <v>0</v>
      </c>
      <c r="O45" s="56" t="str">
        <f t="shared" si="12"/>
        <v>D</v>
      </c>
      <c r="P45" s="281">
        <f>'2025 Расклад'!AL41</f>
        <v>0</v>
      </c>
      <c r="Q45" s="285">
        <f t="shared" si="126"/>
        <v>0</v>
      </c>
      <c r="R45" s="57" t="str">
        <f t="shared" si="13"/>
        <v>D</v>
      </c>
      <c r="S45" s="295" t="str">
        <f t="shared" si="14"/>
        <v>D</v>
      </c>
      <c r="T45" s="63">
        <f t="shared" si="15"/>
        <v>2</v>
      </c>
      <c r="U45" s="63">
        <f t="shared" si="16"/>
        <v>1</v>
      </c>
      <c r="V45" s="63">
        <f t="shared" si="17"/>
        <v>2</v>
      </c>
      <c r="W45" s="63">
        <f t="shared" si="18"/>
        <v>1</v>
      </c>
      <c r="X45" s="63">
        <f t="shared" si="19"/>
        <v>1</v>
      </c>
      <c r="Y45" s="76">
        <f t="shared" si="20"/>
        <v>1.4</v>
      </c>
      <c r="Z45" s="79">
        <f>'2025 Расклад'!AR41</f>
        <v>3.5970149253731343</v>
      </c>
      <c r="AA45" s="51">
        <f t="shared" si="127"/>
        <v>3.79</v>
      </c>
      <c r="AB45" s="57" t="str">
        <f t="shared" ref="AB45:AB46" si="143">IF(Z45&gt;=$Z$129,"A",IF(Z45&gt;=$Z$130,"B",IF(Z45&gt;=$Z$131,"C","D")))</f>
        <v>C</v>
      </c>
      <c r="AC45" s="172">
        <f>'2025 Расклад'!AX41</f>
        <v>3.2985074626865671</v>
      </c>
      <c r="AD45" s="51">
        <f t="shared" si="129"/>
        <v>3.52</v>
      </c>
      <c r="AE45" s="56" t="str">
        <f t="shared" ref="AE45:AE46" si="144">IF(AC45&gt;=$AC$129,"A",IF(AC45&gt;=$AC$130,"B",IF(AC45&gt;=$AC$131,"C","D")))</f>
        <v>D</v>
      </c>
      <c r="AF45" s="187" t="str">
        <f t="shared" ref="AF45:AF46" si="145">IF(AI45&gt;=3.5,"A",IF(AI45&gt;=2.5,"B",IF(AI45&gt;=1.5,"C","D")))</f>
        <v>C</v>
      </c>
      <c r="AG45" s="193">
        <f t="shared" ref="AG45:AG46" si="146">IF(AB45="A",4.2,IF(AB45="B",2.5,IF(AB45="C",2,1)))</f>
        <v>2</v>
      </c>
      <c r="AH45" s="205">
        <f t="shared" si="138"/>
        <v>1</v>
      </c>
      <c r="AI45" s="199">
        <f t="shared" ref="AI45:AI46" si="147">AVERAGE(AG45:AH45)</f>
        <v>1.5</v>
      </c>
      <c r="AJ45" s="246">
        <f>'2025 Расклад'!BD41</f>
        <v>3.25</v>
      </c>
      <c r="AK45" s="133">
        <f t="shared" si="23"/>
        <v>3.99</v>
      </c>
      <c r="AL45" s="57" t="str">
        <f t="shared" si="7"/>
        <v>D</v>
      </c>
      <c r="AM45" s="253">
        <f>'2025 Расклад'!BL41</f>
        <v>49.3</v>
      </c>
      <c r="AN45" s="134">
        <f t="shared" si="24"/>
        <v>59.29</v>
      </c>
      <c r="AO45" s="56" t="str">
        <f t="shared" si="41"/>
        <v>C</v>
      </c>
      <c r="AP45" s="254">
        <f>'2025 Расклад'!BT41</f>
        <v>45.8</v>
      </c>
      <c r="AQ45" s="250">
        <f t="shared" si="25"/>
        <v>58.43</v>
      </c>
      <c r="AR45" s="57" t="str">
        <f t="shared" si="111"/>
        <v>C</v>
      </c>
      <c r="AS45" s="88" t="str">
        <f t="shared" si="26"/>
        <v>C</v>
      </c>
      <c r="AT45" s="83">
        <f t="shared" si="139"/>
        <v>1</v>
      </c>
      <c r="AU45" s="83">
        <f t="shared" si="140"/>
        <v>2</v>
      </c>
      <c r="AV45" s="83">
        <f t="shared" si="141"/>
        <v>2</v>
      </c>
      <c r="AW45" s="225">
        <f t="shared" si="142"/>
        <v>1.6666666666666667</v>
      </c>
      <c r="AX45" s="88" t="str">
        <f t="shared" si="31"/>
        <v>C</v>
      </c>
      <c r="AY45" s="309">
        <f t="shared" si="101"/>
        <v>1</v>
      </c>
      <c r="AZ45" s="307">
        <f t="shared" si="102"/>
        <v>2</v>
      </c>
      <c r="BA45" s="307">
        <f t="shared" si="103"/>
        <v>2</v>
      </c>
      <c r="BB45" s="308">
        <f t="shared" si="35"/>
        <v>1.6666666666666667</v>
      </c>
    </row>
    <row r="46" spans="1:54" x14ac:dyDescent="0.25">
      <c r="A46" s="27">
        <v>15</v>
      </c>
      <c r="B46" s="44">
        <v>30890</v>
      </c>
      <c r="C46" s="23" t="s">
        <v>188</v>
      </c>
      <c r="D46" s="52">
        <f>'2025 Расклад'!J42</f>
        <v>4.1090999999999998</v>
      </c>
      <c r="E46" s="55">
        <f t="shared" si="9"/>
        <v>4.07</v>
      </c>
      <c r="F46" s="161" t="str">
        <f t="shared" si="122"/>
        <v>B</v>
      </c>
      <c r="G46" s="155">
        <f>'2025 Расклад'!P42</f>
        <v>3.7497000000000003</v>
      </c>
      <c r="H46" s="55">
        <f t="shared" si="10"/>
        <v>3.69</v>
      </c>
      <c r="I46" s="56" t="str">
        <f t="shared" si="123"/>
        <v>B</v>
      </c>
      <c r="J46" s="52">
        <f>'2025 Расклад'!V42</f>
        <v>3.7504000000000004</v>
      </c>
      <c r="K46" s="55">
        <f t="shared" si="11"/>
        <v>4.1399999999999997</v>
      </c>
      <c r="L46" s="57" t="str">
        <f t="shared" si="124"/>
        <v>C</v>
      </c>
      <c r="M46" s="280">
        <f>'2025 Расклад'!AD42</f>
        <v>0</v>
      </c>
      <c r="N46" s="50">
        <f t="shared" si="125"/>
        <v>0</v>
      </c>
      <c r="O46" s="56" t="str">
        <f t="shared" si="12"/>
        <v>D</v>
      </c>
      <c r="P46" s="281">
        <f>'2025 Расклад'!AL42</f>
        <v>0</v>
      </c>
      <c r="Q46" s="285">
        <f t="shared" si="126"/>
        <v>0</v>
      </c>
      <c r="R46" s="57" t="str">
        <f t="shared" si="13"/>
        <v>D</v>
      </c>
      <c r="S46" s="295" t="str">
        <f t="shared" si="14"/>
        <v>C</v>
      </c>
      <c r="T46" s="63">
        <f t="shared" si="15"/>
        <v>2.5</v>
      </c>
      <c r="U46" s="63">
        <f t="shared" si="16"/>
        <v>2.5</v>
      </c>
      <c r="V46" s="63">
        <f t="shared" si="17"/>
        <v>2</v>
      </c>
      <c r="W46" s="63">
        <f t="shared" si="18"/>
        <v>1</v>
      </c>
      <c r="X46" s="63">
        <f t="shared" si="19"/>
        <v>1</v>
      </c>
      <c r="Y46" s="76">
        <f t="shared" si="20"/>
        <v>1.8</v>
      </c>
      <c r="Z46" s="79">
        <f>'2025 Расклад'!AR42</f>
        <v>3.7017543859649122</v>
      </c>
      <c r="AA46" s="51">
        <f t="shared" si="127"/>
        <v>3.79</v>
      </c>
      <c r="AB46" s="57" t="str">
        <f t="shared" si="143"/>
        <v>C</v>
      </c>
      <c r="AC46" s="172">
        <f>'2025 Расклад'!AX42</f>
        <v>3.3333333333333335</v>
      </c>
      <c r="AD46" s="51">
        <f t="shared" si="129"/>
        <v>3.52</v>
      </c>
      <c r="AE46" s="56" t="str">
        <f t="shared" si="144"/>
        <v>D</v>
      </c>
      <c r="AF46" s="187" t="str">
        <f t="shared" si="145"/>
        <v>C</v>
      </c>
      <c r="AG46" s="193">
        <f t="shared" si="146"/>
        <v>2</v>
      </c>
      <c r="AH46" s="205">
        <f t="shared" si="138"/>
        <v>1</v>
      </c>
      <c r="AI46" s="199">
        <f t="shared" si="147"/>
        <v>1.5</v>
      </c>
      <c r="AJ46" s="246">
        <f>'2025 Расклад'!BD42</f>
        <v>3.5714285714285716</v>
      </c>
      <c r="AK46" s="133">
        <f t="shared" si="23"/>
        <v>3.99</v>
      </c>
      <c r="AL46" s="57" t="str">
        <f t="shared" si="7"/>
        <v>C</v>
      </c>
      <c r="AM46" s="433">
        <f>'2025 Расклад'!BL42</f>
        <v>49.9</v>
      </c>
      <c r="AN46" s="134">
        <f t="shared" si="24"/>
        <v>59.29</v>
      </c>
      <c r="AO46" s="56" t="str">
        <f t="shared" si="41"/>
        <v>C</v>
      </c>
      <c r="AP46" s="439">
        <f>'2025 Расклад'!BT42</f>
        <v>45.6</v>
      </c>
      <c r="AQ46" s="250">
        <f t="shared" si="25"/>
        <v>58.43</v>
      </c>
      <c r="AR46" s="57" t="str">
        <f t="shared" ref="AR46:AR63" si="148">IF(AP46&gt;=$AP$129,"A",IF(AP46&gt;=$AP$130,"B",IF(AP46&gt;=$AP$131,"C","D")))</f>
        <v>C</v>
      </c>
      <c r="AS46" s="88" t="str">
        <f t="shared" si="26"/>
        <v>C</v>
      </c>
      <c r="AT46" s="83">
        <f t="shared" si="27"/>
        <v>2</v>
      </c>
      <c r="AU46" s="83">
        <f t="shared" si="28"/>
        <v>2</v>
      </c>
      <c r="AV46" s="83">
        <f t="shared" si="29"/>
        <v>2</v>
      </c>
      <c r="AW46" s="225">
        <f t="shared" si="30"/>
        <v>2</v>
      </c>
      <c r="AX46" s="88" t="str">
        <f t="shared" si="31"/>
        <v>C</v>
      </c>
      <c r="AY46" s="309">
        <f t="shared" si="101"/>
        <v>2</v>
      </c>
      <c r="AZ46" s="307">
        <f t="shared" si="102"/>
        <v>2</v>
      </c>
      <c r="BA46" s="307">
        <f t="shared" si="103"/>
        <v>2</v>
      </c>
      <c r="BB46" s="308">
        <f t="shared" si="35"/>
        <v>2</v>
      </c>
    </row>
    <row r="47" spans="1:54" x14ac:dyDescent="0.25">
      <c r="A47" s="27">
        <v>16</v>
      </c>
      <c r="B47" s="44">
        <v>30940</v>
      </c>
      <c r="C47" s="23" t="s">
        <v>30</v>
      </c>
      <c r="D47" s="52">
        <f>'2025 Расклад'!J43</f>
        <v>3.9647000000000001</v>
      </c>
      <c r="E47" s="55">
        <f t="shared" si="9"/>
        <v>4.07</v>
      </c>
      <c r="F47" s="161" t="str">
        <f t="shared" si="122"/>
        <v>C</v>
      </c>
      <c r="G47" s="155">
        <f>'2025 Расклад'!P43</f>
        <v>3.5636999999999999</v>
      </c>
      <c r="H47" s="55">
        <f t="shared" si="10"/>
        <v>3.69</v>
      </c>
      <c r="I47" s="56" t="str">
        <f t="shared" si="123"/>
        <v>C</v>
      </c>
      <c r="J47" s="52">
        <f>'2025 Расклад'!V43</f>
        <v>4.0845000000000002</v>
      </c>
      <c r="K47" s="55">
        <f t="shared" si="11"/>
        <v>4.1399999999999997</v>
      </c>
      <c r="L47" s="57" t="str">
        <f t="shared" si="124"/>
        <v>C</v>
      </c>
      <c r="M47" s="280">
        <f>'2025 Расклад'!AD43</f>
        <v>0</v>
      </c>
      <c r="N47" s="50">
        <f t="shared" si="125"/>
        <v>0</v>
      </c>
      <c r="O47" s="56" t="str">
        <f t="shared" si="12"/>
        <v>D</v>
      </c>
      <c r="P47" s="281">
        <f>'2025 Расклад'!AL43</f>
        <v>0</v>
      </c>
      <c r="Q47" s="285">
        <f t="shared" si="126"/>
        <v>0</v>
      </c>
      <c r="R47" s="57" t="str">
        <f t="shared" si="13"/>
        <v>D</v>
      </c>
      <c r="S47" s="295" t="str">
        <f t="shared" si="14"/>
        <v>C</v>
      </c>
      <c r="T47" s="63">
        <f t="shared" si="15"/>
        <v>2</v>
      </c>
      <c r="U47" s="63">
        <f t="shared" si="16"/>
        <v>2</v>
      </c>
      <c r="V47" s="63">
        <f t="shared" si="17"/>
        <v>2</v>
      </c>
      <c r="W47" s="63">
        <f t="shared" si="18"/>
        <v>1</v>
      </c>
      <c r="X47" s="63">
        <f t="shared" si="19"/>
        <v>1</v>
      </c>
      <c r="Y47" s="76">
        <f t="shared" si="20"/>
        <v>1.6</v>
      </c>
      <c r="Z47" s="79">
        <f>'2025 Расклад'!AR43</f>
        <v>3.7280701754385963</v>
      </c>
      <c r="AA47" s="51">
        <f t="shared" si="127"/>
        <v>3.79</v>
      </c>
      <c r="AB47" s="57" t="str">
        <f>IF(Z47&gt;=$Z$129,"A",IF(Z47&gt;=$Z$130,"B",IF(Z47&gt;=$Z$131,"C","D")))</f>
        <v>C</v>
      </c>
      <c r="AC47" s="172">
        <f>'2025 Расклад'!AX43</f>
        <v>3.4210526315789473</v>
      </c>
      <c r="AD47" s="51">
        <f t="shared" si="129"/>
        <v>3.52</v>
      </c>
      <c r="AE47" s="56" t="str">
        <f t="shared" ref="AE47:AE55" si="149">IF(AC47&gt;=$AC$129,"A",IF(AC47&gt;=$AC$130,"B",IF(AC47&gt;=$AC$131,"C","D")))</f>
        <v>D</v>
      </c>
      <c r="AF47" s="187" t="str">
        <f t="shared" si="21"/>
        <v>C</v>
      </c>
      <c r="AG47" s="193">
        <f t="shared" si="81"/>
        <v>2</v>
      </c>
      <c r="AH47" s="205">
        <f t="shared" ref="AH47" si="150">IF(AE47="A",4.2,IF(AE47="B",2.5,IF(AE47="C",2,1)))</f>
        <v>1</v>
      </c>
      <c r="AI47" s="199">
        <f t="shared" si="22"/>
        <v>1.5</v>
      </c>
      <c r="AJ47" s="246">
        <f>'2025 Расклад'!BD43</f>
        <v>3.5806451612903225</v>
      </c>
      <c r="AK47" s="133">
        <f t="shared" si="23"/>
        <v>3.99</v>
      </c>
      <c r="AL47" s="57" t="str">
        <f t="shared" si="7"/>
        <v>C</v>
      </c>
      <c r="AM47" s="433">
        <f>'2025 Расклад'!BL43</f>
        <v>66</v>
      </c>
      <c r="AN47" s="134">
        <f t="shared" si="24"/>
        <v>59.29</v>
      </c>
      <c r="AO47" s="56" t="str">
        <f t="shared" si="41"/>
        <v>B</v>
      </c>
      <c r="AP47" s="439">
        <f>'2025 Расклад'!BT43</f>
        <v>54.5</v>
      </c>
      <c r="AQ47" s="250">
        <f t="shared" si="25"/>
        <v>58.43</v>
      </c>
      <c r="AR47" s="57" t="str">
        <f t="shared" si="148"/>
        <v>C</v>
      </c>
      <c r="AS47" s="88" t="str">
        <f t="shared" si="26"/>
        <v>C</v>
      </c>
      <c r="AT47" s="83">
        <f t="shared" si="27"/>
        <v>2</v>
      </c>
      <c r="AU47" s="83">
        <f t="shared" si="28"/>
        <v>2.5</v>
      </c>
      <c r="AV47" s="83">
        <f t="shared" si="29"/>
        <v>2</v>
      </c>
      <c r="AW47" s="225">
        <f t="shared" si="30"/>
        <v>2.1666666666666665</v>
      </c>
      <c r="AX47" s="88" t="str">
        <f t="shared" si="31"/>
        <v>C</v>
      </c>
      <c r="AY47" s="309">
        <f t="shared" si="101"/>
        <v>2</v>
      </c>
      <c r="AZ47" s="307">
        <f t="shared" si="102"/>
        <v>2</v>
      </c>
      <c r="BA47" s="307">
        <f t="shared" si="103"/>
        <v>2</v>
      </c>
      <c r="BB47" s="308">
        <f t="shared" si="35"/>
        <v>2</v>
      </c>
    </row>
    <row r="48" spans="1:54" ht="15.75" thickBot="1" x14ac:dyDescent="0.3">
      <c r="A48" s="27">
        <v>17</v>
      </c>
      <c r="B48" s="41">
        <v>31480</v>
      </c>
      <c r="C48" s="38" t="s">
        <v>32</v>
      </c>
      <c r="D48" s="75">
        <f>'2025 Расклад'!J44</f>
        <v>3.8245</v>
      </c>
      <c r="E48" s="140">
        <f t="shared" si="9"/>
        <v>4.07</v>
      </c>
      <c r="F48" s="162" t="str">
        <f t="shared" si="122"/>
        <v>C</v>
      </c>
      <c r="G48" s="156">
        <f>'2025 Расклад'!P44</f>
        <v>3.6579999999999999</v>
      </c>
      <c r="H48" s="140">
        <f t="shared" si="10"/>
        <v>3.69</v>
      </c>
      <c r="I48" s="58" t="str">
        <f t="shared" si="123"/>
        <v>C</v>
      </c>
      <c r="J48" s="75">
        <f>'2025 Расклад'!V44</f>
        <v>4.0440999999999994</v>
      </c>
      <c r="K48" s="140">
        <f t="shared" si="11"/>
        <v>4.1399999999999997</v>
      </c>
      <c r="L48" s="59" t="str">
        <f t="shared" si="124"/>
        <v>C</v>
      </c>
      <c r="M48" s="289">
        <f>'2025 Расклад'!AD44</f>
        <v>0</v>
      </c>
      <c r="N48" s="141">
        <f t="shared" si="125"/>
        <v>0</v>
      </c>
      <c r="O48" s="58" t="str">
        <f t="shared" si="12"/>
        <v>D</v>
      </c>
      <c r="P48" s="618">
        <f>'2025 Расклад'!AL44</f>
        <v>0</v>
      </c>
      <c r="Q48" s="290">
        <f t="shared" si="126"/>
        <v>0</v>
      </c>
      <c r="R48" s="59" t="str">
        <f t="shared" si="13"/>
        <v>D</v>
      </c>
      <c r="S48" s="296" t="str">
        <f t="shared" si="14"/>
        <v>C</v>
      </c>
      <c r="T48" s="83">
        <f t="shared" si="15"/>
        <v>2</v>
      </c>
      <c r="U48" s="83">
        <f t="shared" si="16"/>
        <v>2</v>
      </c>
      <c r="V48" s="83">
        <f t="shared" si="17"/>
        <v>2</v>
      </c>
      <c r="W48" s="83">
        <f t="shared" si="18"/>
        <v>1</v>
      </c>
      <c r="X48" s="83">
        <f t="shared" si="19"/>
        <v>1</v>
      </c>
      <c r="Y48" s="84">
        <f t="shared" si="20"/>
        <v>1.6</v>
      </c>
      <c r="Z48" s="145">
        <f>'2025 Расклад'!AR44</f>
        <v>3.5555555555555554</v>
      </c>
      <c r="AA48" s="142">
        <f t="shared" si="127"/>
        <v>3.79</v>
      </c>
      <c r="AB48" s="59" t="str">
        <f>IF(Z48&gt;=$Z$129,"A",IF(Z48&gt;=$Z$130,"B",IF(Z48&gt;=$Z$131,"C","D")))</f>
        <v>C</v>
      </c>
      <c r="AC48" s="173">
        <f>'2025 Расклад'!AX44</f>
        <v>3.2080000000000002</v>
      </c>
      <c r="AD48" s="142">
        <f t="shared" si="129"/>
        <v>3.52</v>
      </c>
      <c r="AE48" s="58" t="str">
        <f t="shared" si="149"/>
        <v>D</v>
      </c>
      <c r="AF48" s="190" t="str">
        <f t="shared" ref="AF48" si="151">IF(AI48&gt;=3.5,"A",IF(AI48&gt;=2.5,"B",IF(AI48&gt;=1.5,"C","D")))</f>
        <v>C</v>
      </c>
      <c r="AG48" s="196">
        <f t="shared" ref="AG48" si="152">IF(AB48="A",4.2,IF(AB48="B",2.5,IF(AB48="C",2,1)))</f>
        <v>2</v>
      </c>
      <c r="AH48" s="208">
        <f>IF(AE48="A",4.2,IF(AE48="B",2.5,IF(AE48="C",2,1)))</f>
        <v>1</v>
      </c>
      <c r="AI48" s="202">
        <f t="shared" ref="AI48" si="153">AVERAGE(AG48:AH48)</f>
        <v>1.5</v>
      </c>
      <c r="AJ48" s="251">
        <f>'2025 Расклад'!BD44</f>
        <v>3.5769230769230771</v>
      </c>
      <c r="AK48" s="143">
        <f t="shared" si="23"/>
        <v>3.99</v>
      </c>
      <c r="AL48" s="59" t="str">
        <f t="shared" si="7"/>
        <v>C</v>
      </c>
      <c r="AM48" s="433">
        <f>'2025 Расклад'!BL44</f>
        <v>49.8</v>
      </c>
      <c r="AN48" s="144">
        <f t="shared" si="24"/>
        <v>59.29</v>
      </c>
      <c r="AO48" s="58" t="str">
        <f t="shared" si="41"/>
        <v>C</v>
      </c>
      <c r="AP48" s="434">
        <f>'2025 Расклад'!BT44</f>
        <v>49.9</v>
      </c>
      <c r="AQ48" s="258">
        <f t="shared" si="25"/>
        <v>58.43</v>
      </c>
      <c r="AR48" s="61" t="str">
        <f t="shared" si="148"/>
        <v>C</v>
      </c>
      <c r="AS48" s="146" t="str">
        <f t="shared" si="26"/>
        <v>C</v>
      </c>
      <c r="AT48" s="83">
        <f t="shared" si="27"/>
        <v>2</v>
      </c>
      <c r="AU48" s="83">
        <f t="shared" si="28"/>
        <v>2</v>
      </c>
      <c r="AV48" s="83">
        <f t="shared" si="29"/>
        <v>2</v>
      </c>
      <c r="AW48" s="225">
        <f t="shared" si="30"/>
        <v>2</v>
      </c>
      <c r="AX48" s="146" t="str">
        <f t="shared" si="31"/>
        <v>C</v>
      </c>
      <c r="AY48" s="621">
        <f t="shared" si="101"/>
        <v>2</v>
      </c>
      <c r="AZ48" s="622">
        <f t="shared" si="102"/>
        <v>2</v>
      </c>
      <c r="BA48" s="622">
        <f t="shared" si="103"/>
        <v>2</v>
      </c>
      <c r="BB48" s="623">
        <f t="shared" si="35"/>
        <v>2</v>
      </c>
    </row>
    <row r="49" spans="1:54" ht="15.75" thickBot="1" x14ac:dyDescent="0.3">
      <c r="A49" s="36"/>
      <c r="B49" s="42"/>
      <c r="C49" s="37" t="s">
        <v>81</v>
      </c>
      <c r="D49" s="68">
        <f>AVERAGE(D50:D69)</f>
        <v>4.0676249999999987</v>
      </c>
      <c r="E49" s="66">
        <f t="shared" si="9"/>
        <v>4.07</v>
      </c>
      <c r="F49" s="159" t="str">
        <f t="shared" si="122"/>
        <v>B</v>
      </c>
      <c r="G49" s="154">
        <f>AVERAGE(G50:G69)</f>
        <v>3.6445949999999998</v>
      </c>
      <c r="H49" s="66">
        <f t="shared" si="10"/>
        <v>3.69</v>
      </c>
      <c r="I49" s="64" t="str">
        <f t="shared" si="123"/>
        <v>C</v>
      </c>
      <c r="J49" s="68">
        <f>AVERAGE(J50:J69)</f>
        <v>4.1199500000000011</v>
      </c>
      <c r="K49" s="66">
        <f t="shared" si="11"/>
        <v>4.1399999999999997</v>
      </c>
      <c r="L49" s="65" t="str">
        <f t="shared" si="124"/>
        <v>B</v>
      </c>
      <c r="M49" s="154">
        <f>AVERAGE(M50:M69)</f>
        <v>0</v>
      </c>
      <c r="N49" s="541">
        <f t="shared" si="125"/>
        <v>0</v>
      </c>
      <c r="O49" s="64" t="str">
        <f t="shared" si="12"/>
        <v>D</v>
      </c>
      <c r="P49" s="67">
        <f>AVERAGE(P50:P69)</f>
        <v>0</v>
      </c>
      <c r="Q49" s="542">
        <f t="shared" si="126"/>
        <v>0</v>
      </c>
      <c r="R49" s="65" t="str">
        <f t="shared" si="13"/>
        <v>D</v>
      </c>
      <c r="S49" s="294" t="str">
        <f t="shared" si="14"/>
        <v>C</v>
      </c>
      <c r="T49" s="85">
        <f t="shared" si="15"/>
        <v>2.5</v>
      </c>
      <c r="U49" s="86">
        <f t="shared" si="16"/>
        <v>2</v>
      </c>
      <c r="V49" s="86">
        <f t="shared" si="17"/>
        <v>2.5</v>
      </c>
      <c r="W49" s="86">
        <f t="shared" si="18"/>
        <v>1</v>
      </c>
      <c r="X49" s="86">
        <f t="shared" si="19"/>
        <v>1</v>
      </c>
      <c r="Y49" s="168">
        <f t="shared" si="20"/>
        <v>1.8</v>
      </c>
      <c r="Z49" s="67">
        <f>AVERAGE(Z50:Z69)</f>
        <v>3.7694941609917882</v>
      </c>
      <c r="AA49" s="524">
        <f t="shared" si="127"/>
        <v>3.79</v>
      </c>
      <c r="AB49" s="65" t="str">
        <f>IF(Z49&gt;=$Z$129,"A",IF(Z49&gt;=$Z$130,"B",IF(Z49&gt;=$Z$131,"C","D")))</f>
        <v>B</v>
      </c>
      <c r="AC49" s="154">
        <f>AVERAGE(AC50:AC69)</f>
        <v>3.453563083216983</v>
      </c>
      <c r="AD49" s="524">
        <f t="shared" si="129"/>
        <v>3.52</v>
      </c>
      <c r="AE49" s="64" t="str">
        <f t="shared" si="149"/>
        <v>D</v>
      </c>
      <c r="AF49" s="186" t="str">
        <f t="shared" si="21"/>
        <v>C</v>
      </c>
      <c r="AG49" s="192">
        <f t="shared" si="81"/>
        <v>2.5</v>
      </c>
      <c r="AH49" s="204">
        <f t="shared" ref="AH49:AH50" si="154">IF(AE49="A",4.2,IF(AE49="B",2.5,IF(AE49="C",2,1)))</f>
        <v>1</v>
      </c>
      <c r="AI49" s="198">
        <f t="shared" si="22"/>
        <v>1.75</v>
      </c>
      <c r="AJ49" s="81">
        <f>AVERAGE(AJ50:AJ69)</f>
        <v>4.0019403852318405</v>
      </c>
      <c r="AK49" s="565">
        <f t="shared" si="23"/>
        <v>3.99</v>
      </c>
      <c r="AL49" s="65" t="str">
        <f t="shared" si="7"/>
        <v>B</v>
      </c>
      <c r="AM49" s="82">
        <f>AVERAGE(AM50:AM69)</f>
        <v>58.568421052631578</v>
      </c>
      <c r="AN49" s="428">
        <f t="shared" si="24"/>
        <v>59.29</v>
      </c>
      <c r="AO49" s="64" t="str">
        <f t="shared" si="41"/>
        <v>B</v>
      </c>
      <c r="AP49" s="81">
        <f>AVERAGE(AP50:AP69)</f>
        <v>56.59473684210527</v>
      </c>
      <c r="AQ49" s="428">
        <f t="shared" si="25"/>
        <v>58.43</v>
      </c>
      <c r="AR49" s="64" t="str">
        <f t="shared" si="148"/>
        <v>C</v>
      </c>
      <c r="AS49" s="125" t="str">
        <f t="shared" si="26"/>
        <v>C</v>
      </c>
      <c r="AT49" s="86">
        <f t="shared" si="27"/>
        <v>2.5</v>
      </c>
      <c r="AU49" s="86">
        <f t="shared" si="28"/>
        <v>2.5</v>
      </c>
      <c r="AV49" s="86">
        <f t="shared" si="29"/>
        <v>2</v>
      </c>
      <c r="AW49" s="224">
        <f t="shared" si="30"/>
        <v>2.3333333333333335</v>
      </c>
      <c r="AX49" s="125" t="str">
        <f t="shared" si="31"/>
        <v>C</v>
      </c>
      <c r="AY49" s="627">
        <f t="shared" si="32"/>
        <v>2</v>
      </c>
      <c r="AZ49" s="628">
        <f t="shared" si="33"/>
        <v>2</v>
      </c>
      <c r="BA49" s="628">
        <f t="shared" si="34"/>
        <v>2</v>
      </c>
      <c r="BB49" s="629">
        <f t="shared" si="35"/>
        <v>2</v>
      </c>
    </row>
    <row r="50" spans="1:54" x14ac:dyDescent="0.25">
      <c r="A50" s="29">
        <v>1</v>
      </c>
      <c r="B50" s="43">
        <v>40010</v>
      </c>
      <c r="C50" s="13" t="s">
        <v>33</v>
      </c>
      <c r="D50" s="52">
        <f>'2025 Расклад'!J45</f>
        <v>4.0815000000000001</v>
      </c>
      <c r="E50" s="135">
        <f t="shared" si="9"/>
        <v>4.07</v>
      </c>
      <c r="F50" s="160" t="str">
        <f t="shared" si="122"/>
        <v>B</v>
      </c>
      <c r="G50" s="155">
        <f>'2025 Расклад'!P45</f>
        <v>3.5472999999999995</v>
      </c>
      <c r="H50" s="135">
        <f t="shared" si="10"/>
        <v>3.69</v>
      </c>
      <c r="I50" s="53" t="str">
        <f t="shared" si="123"/>
        <v>C</v>
      </c>
      <c r="J50" s="52">
        <f>'2025 Расклад'!V45</f>
        <v>4.1475</v>
      </c>
      <c r="K50" s="135">
        <f t="shared" si="11"/>
        <v>4.1399999999999997</v>
      </c>
      <c r="L50" s="54" t="str">
        <f t="shared" si="124"/>
        <v>B</v>
      </c>
      <c r="M50" s="280">
        <f>'2025 Расклад'!AD45</f>
        <v>0</v>
      </c>
      <c r="N50" s="136">
        <f t="shared" si="125"/>
        <v>0</v>
      </c>
      <c r="O50" s="53" t="str">
        <f t="shared" si="12"/>
        <v>D</v>
      </c>
      <c r="P50" s="281">
        <f>'2025 Расклад'!AL45</f>
        <v>0</v>
      </c>
      <c r="Q50" s="282">
        <f t="shared" si="126"/>
        <v>0</v>
      </c>
      <c r="R50" s="54" t="str">
        <f t="shared" si="13"/>
        <v>D</v>
      </c>
      <c r="S50" s="295" t="str">
        <f t="shared" si="14"/>
        <v>C</v>
      </c>
      <c r="T50" s="63">
        <f t="shared" si="15"/>
        <v>2.5</v>
      </c>
      <c r="U50" s="63">
        <f t="shared" si="16"/>
        <v>2</v>
      </c>
      <c r="V50" s="63">
        <f t="shared" si="17"/>
        <v>2.5</v>
      </c>
      <c r="W50" s="63">
        <f t="shared" si="18"/>
        <v>1</v>
      </c>
      <c r="X50" s="63">
        <f t="shared" si="19"/>
        <v>1</v>
      </c>
      <c r="Y50" s="76">
        <f t="shared" si="20"/>
        <v>1.8</v>
      </c>
      <c r="Z50" s="80">
        <f>'2025 Расклад'!AR45</f>
        <v>4.0758293838862558</v>
      </c>
      <c r="AA50" s="137">
        <f t="shared" si="127"/>
        <v>3.79</v>
      </c>
      <c r="AB50" s="54" t="str">
        <f>IF(Z50&gt;=$Z$129,"A",IF(Z50&gt;=$Z$130,"B",IF(Z50&gt;=$Z$131,"C","D")))</f>
        <v>B</v>
      </c>
      <c r="AC50" s="174">
        <f>'2025 Расклад'!AX45</f>
        <v>3.6777251184834121</v>
      </c>
      <c r="AD50" s="137">
        <f t="shared" si="129"/>
        <v>3.52</v>
      </c>
      <c r="AE50" s="53" t="str">
        <f t="shared" si="149"/>
        <v>B</v>
      </c>
      <c r="AF50" s="187" t="str">
        <f t="shared" si="21"/>
        <v>B</v>
      </c>
      <c r="AG50" s="193">
        <f t="shared" si="81"/>
        <v>2.5</v>
      </c>
      <c r="AH50" s="205">
        <f t="shared" si="154"/>
        <v>2.5</v>
      </c>
      <c r="AI50" s="199">
        <f t="shared" si="22"/>
        <v>2.5</v>
      </c>
      <c r="AJ50" s="246">
        <f>'2025 Расклад'!BD45</f>
        <v>3.9193548387096775</v>
      </c>
      <c r="AK50" s="138">
        <f t="shared" si="23"/>
        <v>3.99</v>
      </c>
      <c r="AL50" s="54" t="str">
        <f t="shared" si="7"/>
        <v>C</v>
      </c>
      <c r="AM50" s="435">
        <f>'2025 Расклад'!BL45</f>
        <v>61.6</v>
      </c>
      <c r="AN50" s="139">
        <f t="shared" si="24"/>
        <v>59.29</v>
      </c>
      <c r="AO50" s="53" t="str">
        <f t="shared" si="41"/>
        <v>B</v>
      </c>
      <c r="AP50" s="449">
        <f>'2025 Расклад'!BT45</f>
        <v>59.3</v>
      </c>
      <c r="AQ50" s="448">
        <f t="shared" si="25"/>
        <v>58.43</v>
      </c>
      <c r="AR50" s="446" t="str">
        <f t="shared" si="148"/>
        <v>B</v>
      </c>
      <c r="AS50" s="148" t="str">
        <f t="shared" si="26"/>
        <v>C</v>
      </c>
      <c r="AT50" s="83">
        <f t="shared" si="27"/>
        <v>2</v>
      </c>
      <c r="AU50" s="83">
        <f t="shared" si="28"/>
        <v>2.5</v>
      </c>
      <c r="AV50" s="83">
        <f t="shared" si="29"/>
        <v>2.5</v>
      </c>
      <c r="AW50" s="225">
        <f t="shared" si="30"/>
        <v>2.3333333333333335</v>
      </c>
      <c r="AX50" s="148" t="str">
        <f t="shared" si="31"/>
        <v>C</v>
      </c>
      <c r="AY50" s="624">
        <f t="shared" si="32"/>
        <v>2</v>
      </c>
      <c r="AZ50" s="625">
        <f t="shared" si="33"/>
        <v>2.5</v>
      </c>
      <c r="BA50" s="625">
        <f t="shared" si="34"/>
        <v>2</v>
      </c>
      <c r="BB50" s="626">
        <f t="shared" si="35"/>
        <v>2.1666666666666665</v>
      </c>
    </row>
    <row r="51" spans="1:54" ht="15" customHeight="1" x14ac:dyDescent="0.25">
      <c r="A51" s="27">
        <v>2</v>
      </c>
      <c r="B51" s="44">
        <v>40030</v>
      </c>
      <c r="C51" s="23" t="s">
        <v>190</v>
      </c>
      <c r="D51" s="52">
        <f>'2025 Расклад'!J46</f>
        <v>4.1794999999999991</v>
      </c>
      <c r="E51" s="55">
        <f t="shared" si="9"/>
        <v>4.07</v>
      </c>
      <c r="F51" s="161" t="str">
        <f t="shared" si="122"/>
        <v>B</v>
      </c>
      <c r="G51" s="155">
        <f>'2025 Расклад'!P46</f>
        <v>3.8</v>
      </c>
      <c r="H51" s="55">
        <f t="shared" si="10"/>
        <v>3.69</v>
      </c>
      <c r="I51" s="56" t="str">
        <f t="shared" si="123"/>
        <v>B</v>
      </c>
      <c r="J51" s="52">
        <f>'2025 Расклад'!V46</f>
        <v>4.4338999999999995</v>
      </c>
      <c r="K51" s="55">
        <f t="shared" si="11"/>
        <v>4.1399999999999997</v>
      </c>
      <c r="L51" s="57" t="str">
        <f t="shared" si="124"/>
        <v>B</v>
      </c>
      <c r="M51" s="280">
        <f>'2025 Расклад'!AD46</f>
        <v>0</v>
      </c>
      <c r="N51" s="50">
        <f t="shared" si="125"/>
        <v>0</v>
      </c>
      <c r="O51" s="56" t="str">
        <f t="shared" si="12"/>
        <v>D</v>
      </c>
      <c r="P51" s="281">
        <f>'2025 Расклад'!AL46</f>
        <v>0</v>
      </c>
      <c r="Q51" s="285">
        <f t="shared" si="126"/>
        <v>0</v>
      </c>
      <c r="R51" s="57" t="str">
        <f t="shared" si="13"/>
        <v>D</v>
      </c>
      <c r="S51" s="295" t="str">
        <f t="shared" si="14"/>
        <v>C</v>
      </c>
      <c r="T51" s="63">
        <f t="shared" si="15"/>
        <v>2.5</v>
      </c>
      <c r="U51" s="63">
        <f t="shared" si="16"/>
        <v>2.5</v>
      </c>
      <c r="V51" s="63">
        <f t="shared" si="17"/>
        <v>2.5</v>
      </c>
      <c r="W51" s="63">
        <f t="shared" si="18"/>
        <v>1</v>
      </c>
      <c r="X51" s="63">
        <f t="shared" si="19"/>
        <v>1</v>
      </c>
      <c r="Y51" s="76">
        <f t="shared" si="20"/>
        <v>1.9</v>
      </c>
      <c r="Z51" s="80">
        <f>'2025 Расклад'!AR46</f>
        <v>4.1063829787234045</v>
      </c>
      <c r="AA51" s="51">
        <f t="shared" si="127"/>
        <v>3.79</v>
      </c>
      <c r="AB51" s="57" t="str">
        <f t="shared" ref="AB51:AB53" si="155">IF(Z51&gt;=$Z$129,"A",IF(Z51&gt;=$Z$130,"B",IF(Z51&gt;=$Z$131,"C","D")))</f>
        <v>B</v>
      </c>
      <c r="AC51" s="174">
        <f>'2025 Расклад'!AX46</f>
        <v>3.8085106382978724</v>
      </c>
      <c r="AD51" s="51">
        <f t="shared" si="129"/>
        <v>3.52</v>
      </c>
      <c r="AE51" s="56" t="str">
        <f t="shared" si="149"/>
        <v>B</v>
      </c>
      <c r="AF51" s="187" t="str">
        <f t="shared" ref="AF51:AF52" si="156">IF(AI51&gt;=3.5,"A",IF(AI51&gt;=2.5,"B",IF(AI51&gt;=1.5,"C","D")))</f>
        <v>B</v>
      </c>
      <c r="AG51" s="193">
        <f t="shared" ref="AG51:AG52" si="157">IF(AB51="A",4.2,IF(AB51="B",2.5,IF(AB51="C",2,1)))</f>
        <v>2.5</v>
      </c>
      <c r="AH51" s="205">
        <f>IF(AE51="A",4.2,IF(AE51="B",2.5,IF(AE51="C",2,1)))</f>
        <v>2.5</v>
      </c>
      <c r="AI51" s="199">
        <f t="shared" ref="AI51:AI52" si="158">AVERAGE(AG51:AH51)</f>
        <v>2.5</v>
      </c>
      <c r="AJ51" s="246">
        <f>'2025 Расклад'!BD46</f>
        <v>3.9666666666666668</v>
      </c>
      <c r="AK51" s="133">
        <f t="shared" si="23"/>
        <v>3.99</v>
      </c>
      <c r="AL51" s="57" t="str">
        <f t="shared" si="7"/>
        <v>C</v>
      </c>
      <c r="AM51" s="435">
        <f>'2025 Расклад'!BL46</f>
        <v>58.2</v>
      </c>
      <c r="AN51" s="134">
        <f t="shared" si="24"/>
        <v>59.29</v>
      </c>
      <c r="AO51" s="56" t="str">
        <f t="shared" si="41"/>
        <v>B</v>
      </c>
      <c r="AP51" s="436">
        <f>'2025 Расклад'!BT46</f>
        <v>61.3</v>
      </c>
      <c r="AQ51" s="250">
        <f t="shared" si="25"/>
        <v>58.43</v>
      </c>
      <c r="AR51" s="57" t="str">
        <f t="shared" si="148"/>
        <v>B</v>
      </c>
      <c r="AS51" s="88" t="str">
        <f t="shared" si="26"/>
        <v>C</v>
      </c>
      <c r="AT51" s="83">
        <f t="shared" si="27"/>
        <v>2</v>
      </c>
      <c r="AU51" s="83">
        <f t="shared" si="28"/>
        <v>2.5</v>
      </c>
      <c r="AV51" s="83">
        <f t="shared" si="29"/>
        <v>2.5</v>
      </c>
      <c r="AW51" s="225">
        <f t="shared" si="30"/>
        <v>2.3333333333333335</v>
      </c>
      <c r="AX51" s="88" t="str">
        <f t="shared" si="31"/>
        <v>C</v>
      </c>
      <c r="AY51" s="309">
        <f t="shared" ref="AY51:AY64" si="159">IF(S51="A",4.2,IF(S51="B",2.5,IF(S51="C",2,1)))</f>
        <v>2</v>
      </c>
      <c r="AZ51" s="307">
        <f t="shared" ref="AZ51:AZ64" si="160">IF(AF51="A",4.2,IF(AF51="B",2.5,IF(AF51="C",2,1)))</f>
        <v>2.5</v>
      </c>
      <c r="BA51" s="307">
        <f t="shared" ref="BA51:BA64" si="161">IF(AS51="A",4.2,IF(AS51="B",2.5,IF(AS51="C",2,1)))</f>
        <v>2</v>
      </c>
      <c r="BB51" s="308">
        <f t="shared" si="35"/>
        <v>2.1666666666666665</v>
      </c>
    </row>
    <row r="52" spans="1:54" x14ac:dyDescent="0.25">
      <c r="A52" s="27">
        <v>3</v>
      </c>
      <c r="B52" s="44">
        <v>40410</v>
      </c>
      <c r="C52" s="23" t="s">
        <v>41</v>
      </c>
      <c r="D52" s="52">
        <f>'2025 Расклад'!J47</f>
        <v>4.3524000000000003</v>
      </c>
      <c r="E52" s="55">
        <f t="shared" si="9"/>
        <v>4.07</v>
      </c>
      <c r="F52" s="161" t="str">
        <f t="shared" si="122"/>
        <v>B</v>
      </c>
      <c r="G52" s="155">
        <f>'2025 Расклад'!P47</f>
        <v>3.6088</v>
      </c>
      <c r="H52" s="55">
        <f t="shared" si="10"/>
        <v>3.69</v>
      </c>
      <c r="I52" s="56" t="str">
        <f t="shared" si="123"/>
        <v>C</v>
      </c>
      <c r="J52" s="52">
        <f>'2025 Расклад'!V47</f>
        <v>4.2699999999999996</v>
      </c>
      <c r="K52" s="55">
        <f t="shared" si="11"/>
        <v>4.1399999999999997</v>
      </c>
      <c r="L52" s="57" t="str">
        <f t="shared" si="124"/>
        <v>B</v>
      </c>
      <c r="M52" s="280">
        <f>'2025 Расклад'!AD47</f>
        <v>0</v>
      </c>
      <c r="N52" s="50">
        <f t="shared" si="125"/>
        <v>0</v>
      </c>
      <c r="O52" s="56" t="str">
        <f t="shared" si="12"/>
        <v>D</v>
      </c>
      <c r="P52" s="281">
        <f>'2025 Расклад'!AL47</f>
        <v>0</v>
      </c>
      <c r="Q52" s="285">
        <f t="shared" si="126"/>
        <v>0</v>
      </c>
      <c r="R52" s="57" t="str">
        <f t="shared" si="13"/>
        <v>D</v>
      </c>
      <c r="S52" s="295" t="str">
        <f t="shared" si="14"/>
        <v>C</v>
      </c>
      <c r="T52" s="63">
        <f t="shared" si="15"/>
        <v>2.5</v>
      </c>
      <c r="U52" s="63">
        <f t="shared" si="16"/>
        <v>2</v>
      </c>
      <c r="V52" s="63">
        <f t="shared" si="17"/>
        <v>2.5</v>
      </c>
      <c r="W52" s="63">
        <f t="shared" si="18"/>
        <v>1</v>
      </c>
      <c r="X52" s="63">
        <f t="shared" si="19"/>
        <v>1</v>
      </c>
      <c r="Y52" s="76">
        <f t="shared" si="20"/>
        <v>1.8</v>
      </c>
      <c r="Z52" s="80">
        <f>'2025 Расклад'!AR47</f>
        <v>4.1215469613259668</v>
      </c>
      <c r="AA52" s="51">
        <f t="shared" si="127"/>
        <v>3.79</v>
      </c>
      <c r="AB52" s="57" t="str">
        <f t="shared" si="155"/>
        <v>B</v>
      </c>
      <c r="AC52" s="174">
        <f>'2025 Расклад'!AX47</f>
        <v>3.7458563535911602</v>
      </c>
      <c r="AD52" s="51">
        <f t="shared" si="129"/>
        <v>3.52</v>
      </c>
      <c r="AE52" s="56" t="str">
        <f t="shared" si="149"/>
        <v>B</v>
      </c>
      <c r="AF52" s="187" t="str">
        <f t="shared" si="156"/>
        <v>B</v>
      </c>
      <c r="AG52" s="193">
        <f t="shared" si="157"/>
        <v>2.5</v>
      </c>
      <c r="AH52" s="205">
        <f>IF(AE52="A",4.2,IF(AE52="B",2.5,IF(AE52="C",2,1)))</f>
        <v>2.5</v>
      </c>
      <c r="AI52" s="199">
        <f t="shared" si="158"/>
        <v>2.5</v>
      </c>
      <c r="AJ52" s="246">
        <f>'2025 Расклад'!BD47</f>
        <v>4.3529411764705879</v>
      </c>
      <c r="AK52" s="133">
        <f t="shared" si="23"/>
        <v>3.99</v>
      </c>
      <c r="AL52" s="57" t="str">
        <f t="shared" si="7"/>
        <v>B</v>
      </c>
      <c r="AM52" s="435">
        <f>'2025 Расклад'!BL47</f>
        <v>60.6</v>
      </c>
      <c r="AN52" s="134">
        <f t="shared" si="24"/>
        <v>59.29</v>
      </c>
      <c r="AO52" s="56" t="str">
        <f t="shared" si="41"/>
        <v>B</v>
      </c>
      <c r="AP52" s="436">
        <f>'2025 Расклад'!BT47</f>
        <v>65.08</v>
      </c>
      <c r="AQ52" s="250">
        <f t="shared" si="25"/>
        <v>58.43</v>
      </c>
      <c r="AR52" s="57" t="str">
        <f t="shared" si="148"/>
        <v>B</v>
      </c>
      <c r="AS52" s="88" t="str">
        <f t="shared" si="26"/>
        <v>B</v>
      </c>
      <c r="AT52" s="83">
        <f t="shared" si="27"/>
        <v>2.5</v>
      </c>
      <c r="AU52" s="83">
        <f t="shared" si="28"/>
        <v>2.5</v>
      </c>
      <c r="AV52" s="83">
        <f t="shared" si="29"/>
        <v>2.5</v>
      </c>
      <c r="AW52" s="225">
        <f t="shared" si="30"/>
        <v>2.5</v>
      </c>
      <c r="AX52" s="88" t="str">
        <f t="shared" si="31"/>
        <v>B</v>
      </c>
      <c r="AY52" s="309">
        <f t="shared" si="159"/>
        <v>2</v>
      </c>
      <c r="AZ52" s="307">
        <f t="shared" si="160"/>
        <v>2.5</v>
      </c>
      <c r="BA52" s="307">
        <f t="shared" si="161"/>
        <v>2.5</v>
      </c>
      <c r="BB52" s="308">
        <f t="shared" si="35"/>
        <v>2.3333333333333335</v>
      </c>
    </row>
    <row r="53" spans="1:54" x14ac:dyDescent="0.25">
      <c r="A53" s="27">
        <v>4</v>
      </c>
      <c r="B53" s="44">
        <v>40011</v>
      </c>
      <c r="C53" s="23" t="s">
        <v>34</v>
      </c>
      <c r="D53" s="52">
        <f>'2025 Расклад'!J48</f>
        <v>4.3052999999999999</v>
      </c>
      <c r="E53" s="55">
        <f t="shared" si="9"/>
        <v>4.07</v>
      </c>
      <c r="F53" s="161" t="str">
        <f t="shared" si="122"/>
        <v>B</v>
      </c>
      <c r="G53" s="155">
        <f>'2025 Расклад'!P48</f>
        <v>3.5364999999999998</v>
      </c>
      <c r="H53" s="55">
        <f t="shared" si="10"/>
        <v>3.69</v>
      </c>
      <c r="I53" s="56" t="str">
        <f t="shared" si="123"/>
        <v>C</v>
      </c>
      <c r="J53" s="52">
        <f>'2025 Расклад'!V48</f>
        <v>4.2757000000000005</v>
      </c>
      <c r="K53" s="55">
        <f t="shared" si="11"/>
        <v>4.1399999999999997</v>
      </c>
      <c r="L53" s="57" t="str">
        <f t="shared" si="124"/>
        <v>B</v>
      </c>
      <c r="M53" s="280">
        <f>'2025 Расклад'!AD48</f>
        <v>0</v>
      </c>
      <c r="N53" s="50">
        <f t="shared" si="125"/>
        <v>0</v>
      </c>
      <c r="O53" s="56" t="str">
        <f t="shared" si="12"/>
        <v>D</v>
      </c>
      <c r="P53" s="281">
        <f>'2025 Расклад'!AL48</f>
        <v>0</v>
      </c>
      <c r="Q53" s="285">
        <f t="shared" si="126"/>
        <v>0</v>
      </c>
      <c r="R53" s="57" t="str">
        <f t="shared" si="13"/>
        <v>D</v>
      </c>
      <c r="S53" s="295" t="str">
        <f t="shared" si="14"/>
        <v>C</v>
      </c>
      <c r="T53" s="63">
        <f t="shared" si="15"/>
        <v>2.5</v>
      </c>
      <c r="U53" s="63">
        <f t="shared" si="16"/>
        <v>2</v>
      </c>
      <c r="V53" s="63">
        <f t="shared" si="17"/>
        <v>2.5</v>
      </c>
      <c r="W53" s="63">
        <f t="shared" si="18"/>
        <v>1</v>
      </c>
      <c r="X53" s="63">
        <f t="shared" si="19"/>
        <v>1</v>
      </c>
      <c r="Y53" s="76">
        <f t="shared" si="20"/>
        <v>1.8</v>
      </c>
      <c r="Z53" s="80">
        <f>'2025 Расклад'!AR48</f>
        <v>3.7649402390438249</v>
      </c>
      <c r="AA53" s="51">
        <f t="shared" si="127"/>
        <v>3.79</v>
      </c>
      <c r="AB53" s="57" t="str">
        <f t="shared" si="155"/>
        <v>C</v>
      </c>
      <c r="AC53" s="174">
        <f>'2025 Расклад'!AX48</f>
        <v>3.5737051792828685</v>
      </c>
      <c r="AD53" s="51">
        <f t="shared" si="129"/>
        <v>3.52</v>
      </c>
      <c r="AE53" s="56" t="str">
        <f t="shared" si="149"/>
        <v>B</v>
      </c>
      <c r="AF53" s="187" t="str">
        <f t="shared" ref="AF53" si="162">IF(AI53&gt;=3.5,"A",IF(AI53&gt;=2.5,"B",IF(AI53&gt;=1.5,"C","D")))</f>
        <v>C</v>
      </c>
      <c r="AG53" s="193">
        <f t="shared" ref="AG53" si="163">IF(AB53="A",4.2,IF(AB53="B",2.5,IF(AB53="C",2,1)))</f>
        <v>2</v>
      </c>
      <c r="AH53" s="205">
        <f>IF(AE53="A",4.2,IF(AE53="B",2.5,IF(AE53="C",2,1)))</f>
        <v>2.5</v>
      </c>
      <c r="AI53" s="199">
        <f t="shared" ref="AI53" si="164">AVERAGE(AG53:AH53)</f>
        <v>2.25</v>
      </c>
      <c r="AJ53" s="246">
        <f>'2025 Расклад'!BD48</f>
        <v>3.94</v>
      </c>
      <c r="AK53" s="133">
        <f t="shared" si="23"/>
        <v>3.99</v>
      </c>
      <c r="AL53" s="57" t="str">
        <f t="shared" si="7"/>
        <v>C</v>
      </c>
      <c r="AM53" s="435">
        <f>'2025 Расклад'!BL48</f>
        <v>60.2</v>
      </c>
      <c r="AN53" s="134">
        <f t="shared" si="24"/>
        <v>59.29</v>
      </c>
      <c r="AO53" s="56" t="str">
        <f t="shared" si="41"/>
        <v>B</v>
      </c>
      <c r="AP53" s="436">
        <f>'2025 Расклад'!BT48</f>
        <v>60.9</v>
      </c>
      <c r="AQ53" s="250">
        <f t="shared" si="25"/>
        <v>58.43</v>
      </c>
      <c r="AR53" s="57" t="str">
        <f t="shared" si="148"/>
        <v>B</v>
      </c>
      <c r="AS53" s="88" t="str">
        <f t="shared" si="26"/>
        <v>C</v>
      </c>
      <c r="AT53" s="83">
        <f t="shared" si="27"/>
        <v>2</v>
      </c>
      <c r="AU53" s="83">
        <f t="shared" si="28"/>
        <v>2.5</v>
      </c>
      <c r="AV53" s="83">
        <f t="shared" si="29"/>
        <v>2.5</v>
      </c>
      <c r="AW53" s="225">
        <f t="shared" si="30"/>
        <v>2.3333333333333335</v>
      </c>
      <c r="AX53" s="88" t="str">
        <f t="shared" si="31"/>
        <v>C</v>
      </c>
      <c r="AY53" s="309">
        <f t="shared" si="159"/>
        <v>2</v>
      </c>
      <c r="AZ53" s="307">
        <f t="shared" si="160"/>
        <v>2</v>
      </c>
      <c r="BA53" s="307">
        <f t="shared" si="161"/>
        <v>2</v>
      </c>
      <c r="BB53" s="308">
        <f t="shared" si="35"/>
        <v>2</v>
      </c>
    </row>
    <row r="54" spans="1:54" x14ac:dyDescent="0.25">
      <c r="A54" s="27">
        <v>5</v>
      </c>
      <c r="B54" s="44">
        <v>40080</v>
      </c>
      <c r="C54" s="23" t="s">
        <v>60</v>
      </c>
      <c r="D54" s="52">
        <f>'2025 Расклад'!J49</f>
        <v>3.9611999999999998</v>
      </c>
      <c r="E54" s="55">
        <f t="shared" si="9"/>
        <v>4.07</v>
      </c>
      <c r="F54" s="161" t="str">
        <f t="shared" si="122"/>
        <v>C</v>
      </c>
      <c r="G54" s="155">
        <f>'2025 Расклад'!P49</f>
        <v>3.7484000000000002</v>
      </c>
      <c r="H54" s="55">
        <f t="shared" si="10"/>
        <v>3.69</v>
      </c>
      <c r="I54" s="56" t="str">
        <f t="shared" si="123"/>
        <v>B</v>
      </c>
      <c r="J54" s="52">
        <f>'2025 Расклад'!V49</f>
        <v>3.9995999999999996</v>
      </c>
      <c r="K54" s="55">
        <f t="shared" si="11"/>
        <v>4.1399999999999997</v>
      </c>
      <c r="L54" s="57" t="str">
        <f t="shared" si="124"/>
        <v>C</v>
      </c>
      <c r="M54" s="280">
        <f>'2025 Расклад'!AD49</f>
        <v>0</v>
      </c>
      <c r="N54" s="50">
        <f t="shared" si="125"/>
        <v>0</v>
      </c>
      <c r="O54" s="56" t="str">
        <f t="shared" si="12"/>
        <v>D</v>
      </c>
      <c r="P54" s="281">
        <f>'2025 Расклад'!AL49</f>
        <v>0</v>
      </c>
      <c r="Q54" s="285">
        <f t="shared" si="126"/>
        <v>0</v>
      </c>
      <c r="R54" s="57" t="str">
        <f t="shared" si="13"/>
        <v>D</v>
      </c>
      <c r="S54" s="295" t="str">
        <f t="shared" si="14"/>
        <v>C</v>
      </c>
      <c r="T54" s="63">
        <f t="shared" si="15"/>
        <v>2</v>
      </c>
      <c r="U54" s="63">
        <f t="shared" si="16"/>
        <v>2.5</v>
      </c>
      <c r="V54" s="63">
        <f t="shared" si="17"/>
        <v>2</v>
      </c>
      <c r="W54" s="63">
        <f t="shared" si="18"/>
        <v>1</v>
      </c>
      <c r="X54" s="63">
        <f t="shared" si="19"/>
        <v>1</v>
      </c>
      <c r="Y54" s="76">
        <f t="shared" si="20"/>
        <v>1.7</v>
      </c>
      <c r="Z54" s="80">
        <f>'2025 Расклад'!AR49</f>
        <v>3.9612403100775193</v>
      </c>
      <c r="AA54" s="51">
        <f t="shared" si="127"/>
        <v>3.79</v>
      </c>
      <c r="AB54" s="57" t="str">
        <f>IF(Z54&gt;=$Z$129,"A",IF(Z54&gt;=$Z$130,"B",IF(Z54&gt;=$Z$131,"C","D")))</f>
        <v>B</v>
      </c>
      <c r="AC54" s="174">
        <f>'2025 Расклад'!AX49</f>
        <v>3.6899224806201549</v>
      </c>
      <c r="AD54" s="51">
        <f t="shared" si="129"/>
        <v>3.52</v>
      </c>
      <c r="AE54" s="56" t="str">
        <f t="shared" si="149"/>
        <v>B</v>
      </c>
      <c r="AF54" s="187" t="str">
        <f t="shared" si="21"/>
        <v>B</v>
      </c>
      <c r="AG54" s="193">
        <f t="shared" si="81"/>
        <v>2.5</v>
      </c>
      <c r="AH54" s="205">
        <f t="shared" ref="AH54:AH57" si="165">IF(AE54="A",4.2,IF(AE54="B",2.5,IF(AE54="C",2,1)))</f>
        <v>2.5</v>
      </c>
      <c r="AI54" s="199">
        <f t="shared" si="22"/>
        <v>2.5</v>
      </c>
      <c r="AJ54" s="246">
        <f>'2025 Расклад'!BD49</f>
        <v>3.9642857142857144</v>
      </c>
      <c r="AK54" s="133">
        <f t="shared" si="23"/>
        <v>3.99</v>
      </c>
      <c r="AL54" s="57" t="str">
        <f t="shared" si="7"/>
        <v>C</v>
      </c>
      <c r="AM54" s="435">
        <f>'2025 Расклад'!BL49</f>
        <v>65.3</v>
      </c>
      <c r="AN54" s="134">
        <f t="shared" si="24"/>
        <v>59.29</v>
      </c>
      <c r="AO54" s="56" t="str">
        <f t="shared" si="41"/>
        <v>B</v>
      </c>
      <c r="AP54" s="436">
        <f>'2025 Расклад'!BT49</f>
        <v>61.02</v>
      </c>
      <c r="AQ54" s="250">
        <f t="shared" si="25"/>
        <v>58.43</v>
      </c>
      <c r="AR54" s="57" t="str">
        <f t="shared" si="148"/>
        <v>B</v>
      </c>
      <c r="AS54" s="88" t="str">
        <f t="shared" si="26"/>
        <v>C</v>
      </c>
      <c r="AT54" s="83">
        <f t="shared" si="27"/>
        <v>2</v>
      </c>
      <c r="AU54" s="83">
        <f t="shared" si="28"/>
        <v>2.5</v>
      </c>
      <c r="AV54" s="83">
        <f t="shared" si="29"/>
        <v>2.5</v>
      </c>
      <c r="AW54" s="225">
        <f t="shared" si="30"/>
        <v>2.3333333333333335</v>
      </c>
      <c r="AX54" s="88" t="str">
        <f t="shared" si="31"/>
        <v>C</v>
      </c>
      <c r="AY54" s="309">
        <f t="shared" si="159"/>
        <v>2</v>
      </c>
      <c r="AZ54" s="307">
        <f t="shared" si="160"/>
        <v>2.5</v>
      </c>
      <c r="BA54" s="307">
        <f t="shared" si="161"/>
        <v>2</v>
      </c>
      <c r="BB54" s="308">
        <f t="shared" si="35"/>
        <v>2.1666666666666665</v>
      </c>
    </row>
    <row r="55" spans="1:54" x14ac:dyDescent="0.25">
      <c r="A55" s="27">
        <v>6</v>
      </c>
      <c r="B55" s="44">
        <v>40100</v>
      </c>
      <c r="C55" s="23" t="s">
        <v>35</v>
      </c>
      <c r="D55" s="52">
        <f>'2025 Расклад'!J50</f>
        <v>3.9224000000000001</v>
      </c>
      <c r="E55" s="55">
        <f t="shared" si="9"/>
        <v>4.07</v>
      </c>
      <c r="F55" s="161" t="str">
        <f t="shared" si="122"/>
        <v>C</v>
      </c>
      <c r="G55" s="155">
        <f>'2025 Расклад'!P50</f>
        <v>3.6926999999999999</v>
      </c>
      <c r="H55" s="55">
        <f t="shared" si="10"/>
        <v>3.69</v>
      </c>
      <c r="I55" s="56" t="str">
        <f t="shared" si="123"/>
        <v>B</v>
      </c>
      <c r="J55" s="52">
        <f>'2025 Расклад'!V50</f>
        <v>4.1429</v>
      </c>
      <c r="K55" s="55">
        <f t="shared" si="11"/>
        <v>4.1399999999999997</v>
      </c>
      <c r="L55" s="57" t="str">
        <f t="shared" si="124"/>
        <v>B</v>
      </c>
      <c r="M55" s="280">
        <f>'2025 Расклад'!AD50</f>
        <v>0</v>
      </c>
      <c r="N55" s="50">
        <f t="shared" si="125"/>
        <v>0</v>
      </c>
      <c r="O55" s="56" t="str">
        <f t="shared" si="12"/>
        <v>D</v>
      </c>
      <c r="P55" s="281">
        <f>'2025 Расклад'!AL50</f>
        <v>0</v>
      </c>
      <c r="Q55" s="285">
        <f t="shared" si="126"/>
        <v>0</v>
      </c>
      <c r="R55" s="57" t="str">
        <f t="shared" si="13"/>
        <v>D</v>
      </c>
      <c r="S55" s="295" t="str">
        <f t="shared" si="14"/>
        <v>C</v>
      </c>
      <c r="T55" s="63">
        <f t="shared" si="15"/>
        <v>2</v>
      </c>
      <c r="U55" s="63">
        <f t="shared" si="16"/>
        <v>2.5</v>
      </c>
      <c r="V55" s="63">
        <f t="shared" si="17"/>
        <v>2.5</v>
      </c>
      <c r="W55" s="63">
        <f t="shared" si="18"/>
        <v>1</v>
      </c>
      <c r="X55" s="63">
        <f t="shared" si="19"/>
        <v>1</v>
      </c>
      <c r="Y55" s="76">
        <f t="shared" si="20"/>
        <v>1.8</v>
      </c>
      <c r="Z55" s="80">
        <f>'2025 Расклад'!AR50</f>
        <v>3.7916666666666665</v>
      </c>
      <c r="AA55" s="51">
        <f t="shared" si="127"/>
        <v>3.79</v>
      </c>
      <c r="AB55" s="57" t="str">
        <f>IF(Z55&gt;=$Z$129,"A",IF(Z55&gt;=$Z$130,"B",IF(Z55&gt;=$Z$131,"C","D")))</f>
        <v>B</v>
      </c>
      <c r="AC55" s="174">
        <f>'2025 Расклад'!AX50</f>
        <v>3.4742268041237114</v>
      </c>
      <c r="AD55" s="51">
        <f t="shared" si="129"/>
        <v>3.52</v>
      </c>
      <c r="AE55" s="56" t="str">
        <f t="shared" si="149"/>
        <v>D</v>
      </c>
      <c r="AF55" s="187" t="str">
        <f t="shared" si="21"/>
        <v>C</v>
      </c>
      <c r="AG55" s="193">
        <f t="shared" si="81"/>
        <v>2.5</v>
      </c>
      <c r="AH55" s="205">
        <f t="shared" si="165"/>
        <v>1</v>
      </c>
      <c r="AI55" s="199">
        <f t="shared" si="22"/>
        <v>1.75</v>
      </c>
      <c r="AJ55" s="246">
        <f>'2025 Расклад'!BD50</f>
        <v>4.2105263157894735</v>
      </c>
      <c r="AK55" s="133">
        <f t="shared" si="23"/>
        <v>3.99</v>
      </c>
      <c r="AL55" s="57" t="str">
        <f t="shared" si="7"/>
        <v>B</v>
      </c>
      <c r="AM55" s="435">
        <f>'2025 Расклад'!BL50</f>
        <v>65.900000000000006</v>
      </c>
      <c r="AN55" s="134">
        <f t="shared" si="24"/>
        <v>59.29</v>
      </c>
      <c r="AO55" s="56" t="str">
        <f t="shared" si="41"/>
        <v>B</v>
      </c>
      <c r="AP55" s="445">
        <f>'2025 Расклад'!BT50</f>
        <v>56.9</v>
      </c>
      <c r="AQ55" s="250">
        <f t="shared" si="25"/>
        <v>58.43</v>
      </c>
      <c r="AR55" s="57" t="str">
        <f t="shared" si="148"/>
        <v>C</v>
      </c>
      <c r="AS55" s="88" t="str">
        <f t="shared" si="26"/>
        <v>C</v>
      </c>
      <c r="AT55" s="83">
        <f t="shared" si="27"/>
        <v>2.5</v>
      </c>
      <c r="AU55" s="83">
        <f t="shared" si="28"/>
        <v>2.5</v>
      </c>
      <c r="AV55" s="83">
        <f t="shared" si="29"/>
        <v>2</v>
      </c>
      <c r="AW55" s="225">
        <f t="shared" si="30"/>
        <v>2.3333333333333335</v>
      </c>
      <c r="AX55" s="88" t="str">
        <f t="shared" si="31"/>
        <v>C</v>
      </c>
      <c r="AY55" s="309">
        <f t="shared" si="159"/>
        <v>2</v>
      </c>
      <c r="AZ55" s="307">
        <f t="shared" si="160"/>
        <v>2</v>
      </c>
      <c r="BA55" s="307">
        <f t="shared" si="161"/>
        <v>2</v>
      </c>
      <c r="BB55" s="308">
        <f t="shared" si="35"/>
        <v>2</v>
      </c>
    </row>
    <row r="56" spans="1:54" ht="15" customHeight="1" x14ac:dyDescent="0.25">
      <c r="A56" s="27">
        <v>7</v>
      </c>
      <c r="B56" s="44">
        <v>40020</v>
      </c>
      <c r="C56" s="23" t="s">
        <v>191</v>
      </c>
      <c r="D56" s="52">
        <f>'2025 Расклад'!J51</f>
        <v>4.375</v>
      </c>
      <c r="E56" s="55">
        <f t="shared" si="9"/>
        <v>4.07</v>
      </c>
      <c r="F56" s="161" t="str">
        <f t="shared" si="122"/>
        <v>B</v>
      </c>
      <c r="G56" s="155">
        <f>'2025 Расклад'!P51</f>
        <v>4.0834000000000001</v>
      </c>
      <c r="H56" s="55">
        <f t="shared" si="10"/>
        <v>3.69</v>
      </c>
      <c r="I56" s="56" t="str">
        <f t="shared" si="123"/>
        <v>B</v>
      </c>
      <c r="J56" s="52">
        <f>'2025 Расклад'!V51</f>
        <v>4.2609000000000004</v>
      </c>
      <c r="K56" s="55">
        <f t="shared" si="11"/>
        <v>4.1399999999999997</v>
      </c>
      <c r="L56" s="57" t="str">
        <f t="shared" si="124"/>
        <v>B</v>
      </c>
      <c r="M56" s="280"/>
      <c r="N56" s="50">
        <f t="shared" si="125"/>
        <v>0</v>
      </c>
      <c r="O56" s="56"/>
      <c r="P56" s="281">
        <f>'2025 Расклад'!AL51</f>
        <v>0</v>
      </c>
      <c r="Q56" s="285">
        <f t="shared" si="126"/>
        <v>0</v>
      </c>
      <c r="R56" s="57" t="str">
        <f t="shared" si="13"/>
        <v>D</v>
      </c>
      <c r="S56" s="295" t="str">
        <f t="shared" si="14"/>
        <v>C</v>
      </c>
      <c r="T56" s="63">
        <f t="shared" si="15"/>
        <v>2.5</v>
      </c>
      <c r="U56" s="63">
        <f t="shared" si="16"/>
        <v>2.5</v>
      </c>
      <c r="V56" s="63">
        <f t="shared" si="17"/>
        <v>2.5</v>
      </c>
      <c r="W56" s="63"/>
      <c r="X56" s="63">
        <f t="shared" si="19"/>
        <v>1</v>
      </c>
      <c r="Y56" s="76">
        <f t="shared" si="20"/>
        <v>2.125</v>
      </c>
      <c r="Z56" s="80">
        <f>'2025 Расклад'!AR51</f>
        <v>3.96875</v>
      </c>
      <c r="AA56" s="51">
        <f t="shared" si="127"/>
        <v>3.79</v>
      </c>
      <c r="AB56" s="57" t="str">
        <f t="shared" ref="AB56:AB57" si="166">IF(Z56&gt;=$Z$129,"A",IF(Z56&gt;=$Z$130,"B",IF(Z56&gt;=$Z$131,"C","D")))</f>
        <v>B</v>
      </c>
      <c r="AC56" s="174">
        <f>'2025 Расклад'!AX51</f>
        <v>3.6333333333333333</v>
      </c>
      <c r="AD56" s="51">
        <f t="shared" si="129"/>
        <v>3.52</v>
      </c>
      <c r="AE56" s="56" t="str">
        <f t="shared" ref="AE56:AE57" si="167">IF(AC56&gt;=$AC$129,"A",IF(AC56&gt;=$AC$130,"B",IF(AC56&gt;=$AC$131,"C","D")))</f>
        <v>B</v>
      </c>
      <c r="AF56" s="187" t="str">
        <f t="shared" ref="AF56:AF57" si="168">IF(AI56&gt;=3.5,"A",IF(AI56&gt;=2.5,"B",IF(AI56&gt;=1.5,"C","D")))</f>
        <v>B</v>
      </c>
      <c r="AG56" s="193">
        <f t="shared" ref="AG56:AG57" si="169">IF(AB56="A",4.2,IF(AB56="B",2.5,IF(AB56="C",2,1)))</f>
        <v>2.5</v>
      </c>
      <c r="AH56" s="205">
        <f t="shared" si="165"/>
        <v>2.5</v>
      </c>
      <c r="AI56" s="199">
        <f t="shared" ref="AI56:AI57" si="170">AVERAGE(AG56:AH56)</f>
        <v>2.5</v>
      </c>
      <c r="AJ56" s="246">
        <f>'2025 Расклад'!BD51</f>
        <v>4.384615384615385</v>
      </c>
      <c r="AK56" s="133">
        <f t="shared" si="23"/>
        <v>3.99</v>
      </c>
      <c r="AL56" s="57" t="str">
        <f t="shared" si="7"/>
        <v>B</v>
      </c>
      <c r="AM56" s="435">
        <f>'2025 Расклад'!BL51</f>
        <v>71.150000000000006</v>
      </c>
      <c r="AN56" s="134">
        <f t="shared" si="24"/>
        <v>59.29</v>
      </c>
      <c r="AO56" s="56" t="str">
        <f t="shared" si="41"/>
        <v>A</v>
      </c>
      <c r="AP56" s="439">
        <f>'2025 Расклад'!BT51</f>
        <v>69.5</v>
      </c>
      <c r="AQ56" s="250">
        <f t="shared" si="25"/>
        <v>58.43</v>
      </c>
      <c r="AR56" s="57" t="str">
        <f t="shared" si="148"/>
        <v>B</v>
      </c>
      <c r="AS56" s="88" t="str">
        <f t="shared" si="26"/>
        <v>B</v>
      </c>
      <c r="AT56" s="83">
        <f t="shared" si="27"/>
        <v>2.5</v>
      </c>
      <c r="AU56" s="83">
        <f t="shared" si="28"/>
        <v>4.2</v>
      </c>
      <c r="AV56" s="83">
        <f t="shared" si="29"/>
        <v>2.5</v>
      </c>
      <c r="AW56" s="225">
        <f t="shared" si="30"/>
        <v>3.0666666666666664</v>
      </c>
      <c r="AX56" s="88" t="str">
        <f t="shared" si="31"/>
        <v>B</v>
      </c>
      <c r="AY56" s="309">
        <f t="shared" si="159"/>
        <v>2</v>
      </c>
      <c r="AZ56" s="307">
        <f t="shared" si="160"/>
        <v>2.5</v>
      </c>
      <c r="BA56" s="307">
        <f t="shared" si="161"/>
        <v>2.5</v>
      </c>
      <c r="BB56" s="308">
        <f t="shared" si="35"/>
        <v>2.3333333333333335</v>
      </c>
    </row>
    <row r="57" spans="1:54" x14ac:dyDescent="0.25">
      <c r="A57" s="27">
        <v>8</v>
      </c>
      <c r="B57" s="44">
        <v>40031</v>
      </c>
      <c r="C57" s="117" t="s">
        <v>192</v>
      </c>
      <c r="D57" s="52">
        <f>'2025 Расклад'!J52</f>
        <v>4.3194000000000008</v>
      </c>
      <c r="E57" s="55">
        <f t="shared" si="9"/>
        <v>4.07</v>
      </c>
      <c r="F57" s="161" t="str">
        <f t="shared" si="122"/>
        <v>B</v>
      </c>
      <c r="G57" s="155">
        <f>'2025 Расклад'!P52</f>
        <v>3.5813000000000001</v>
      </c>
      <c r="H57" s="55">
        <f t="shared" si="10"/>
        <v>3.69</v>
      </c>
      <c r="I57" s="56" t="str">
        <f t="shared" si="123"/>
        <v>C</v>
      </c>
      <c r="J57" s="52">
        <f>'2025 Расклад'!V52</f>
        <v>4.3572000000000006</v>
      </c>
      <c r="K57" s="55">
        <f t="shared" si="11"/>
        <v>4.1399999999999997</v>
      </c>
      <c r="L57" s="57" t="str">
        <f t="shared" si="124"/>
        <v>B</v>
      </c>
      <c r="M57" s="280">
        <f>'2025 Расклад'!AD52</f>
        <v>0</v>
      </c>
      <c r="N57" s="50">
        <f t="shared" si="125"/>
        <v>0</v>
      </c>
      <c r="O57" s="56" t="str">
        <f t="shared" si="12"/>
        <v>D</v>
      </c>
      <c r="P57" s="281">
        <f>'2025 Расклад'!AL52</f>
        <v>0</v>
      </c>
      <c r="Q57" s="285">
        <f t="shared" si="126"/>
        <v>0</v>
      </c>
      <c r="R57" s="57" t="str">
        <f t="shared" si="13"/>
        <v>D</v>
      </c>
      <c r="S57" s="295" t="str">
        <f t="shared" si="14"/>
        <v>C</v>
      </c>
      <c r="T57" s="63">
        <f t="shared" si="15"/>
        <v>2.5</v>
      </c>
      <c r="U57" s="63">
        <f t="shared" si="16"/>
        <v>2</v>
      </c>
      <c r="V57" s="63">
        <f t="shared" si="17"/>
        <v>2.5</v>
      </c>
      <c r="W57" s="63">
        <f t="shared" si="18"/>
        <v>1</v>
      </c>
      <c r="X57" s="63">
        <f t="shared" si="19"/>
        <v>1</v>
      </c>
      <c r="Y57" s="76">
        <f t="shared" si="20"/>
        <v>1.8</v>
      </c>
      <c r="Z57" s="80">
        <f>'2025 Расклад'!AR52</f>
        <v>3.73</v>
      </c>
      <c r="AA57" s="51">
        <f t="shared" si="127"/>
        <v>3.79</v>
      </c>
      <c r="AB57" s="57" t="str">
        <f t="shared" si="166"/>
        <v>C</v>
      </c>
      <c r="AC57" s="174">
        <f>'2025 Расклад'!AX52</f>
        <v>3.62</v>
      </c>
      <c r="AD57" s="51">
        <f t="shared" si="129"/>
        <v>3.52</v>
      </c>
      <c r="AE57" s="56" t="str">
        <f t="shared" si="167"/>
        <v>B</v>
      </c>
      <c r="AF57" s="187" t="str">
        <f t="shared" si="168"/>
        <v>C</v>
      </c>
      <c r="AG57" s="193">
        <f t="shared" si="169"/>
        <v>2</v>
      </c>
      <c r="AH57" s="205">
        <f t="shared" si="165"/>
        <v>2.5</v>
      </c>
      <c r="AI57" s="199">
        <f t="shared" si="170"/>
        <v>2.25</v>
      </c>
      <c r="AJ57" s="246">
        <f>'2025 Расклад'!BD52</f>
        <v>4.4444444444444446</v>
      </c>
      <c r="AK57" s="133">
        <f t="shared" si="23"/>
        <v>3.99</v>
      </c>
      <c r="AL57" s="57" t="str">
        <f t="shared" si="7"/>
        <v>B</v>
      </c>
      <c r="AM57" s="435">
        <f>'2025 Расклад'!BL52</f>
        <v>61.7</v>
      </c>
      <c r="AN57" s="134">
        <f t="shared" si="24"/>
        <v>59.29</v>
      </c>
      <c r="AO57" s="56" t="str">
        <f t="shared" si="41"/>
        <v>B</v>
      </c>
      <c r="AP57" s="436">
        <f>'2025 Расклад'!BT52</f>
        <v>64.2</v>
      </c>
      <c r="AQ57" s="250">
        <f t="shared" si="25"/>
        <v>58.43</v>
      </c>
      <c r="AR57" s="57" t="str">
        <f t="shared" si="148"/>
        <v>B</v>
      </c>
      <c r="AS57" s="88" t="str">
        <f t="shared" si="26"/>
        <v>B</v>
      </c>
      <c r="AT57" s="83">
        <f t="shared" si="27"/>
        <v>2.5</v>
      </c>
      <c r="AU57" s="83">
        <f t="shared" si="28"/>
        <v>2.5</v>
      </c>
      <c r="AV57" s="83">
        <f t="shared" si="29"/>
        <v>2.5</v>
      </c>
      <c r="AW57" s="225">
        <f t="shared" si="30"/>
        <v>2.5</v>
      </c>
      <c r="AX57" s="88" t="str">
        <f t="shared" si="31"/>
        <v>C</v>
      </c>
      <c r="AY57" s="309">
        <f t="shared" si="159"/>
        <v>2</v>
      </c>
      <c r="AZ57" s="307">
        <f t="shared" si="160"/>
        <v>2</v>
      </c>
      <c r="BA57" s="307">
        <f t="shared" si="161"/>
        <v>2.5</v>
      </c>
      <c r="BB57" s="308">
        <f t="shared" si="35"/>
        <v>2.1666666666666665</v>
      </c>
    </row>
    <row r="58" spans="1:54" x14ac:dyDescent="0.25">
      <c r="A58" s="27">
        <v>9</v>
      </c>
      <c r="B58" s="44">
        <v>40210</v>
      </c>
      <c r="C58" s="117" t="s">
        <v>37</v>
      </c>
      <c r="D58" s="52">
        <f>'2025 Расклад'!J53</f>
        <v>3.7888000000000002</v>
      </c>
      <c r="E58" s="55">
        <f t="shared" si="9"/>
        <v>4.07</v>
      </c>
      <c r="F58" s="161" t="str">
        <f t="shared" si="122"/>
        <v>C</v>
      </c>
      <c r="G58" s="155">
        <f>'2025 Расклад'!P53</f>
        <v>3.3273000000000001</v>
      </c>
      <c r="H58" s="55">
        <f t="shared" si="10"/>
        <v>3.69</v>
      </c>
      <c r="I58" s="56" t="str">
        <f t="shared" si="123"/>
        <v>D</v>
      </c>
      <c r="J58" s="52">
        <f>'2025 Расклад'!V53</f>
        <v>3.9995999999999996</v>
      </c>
      <c r="K58" s="55">
        <f t="shared" si="11"/>
        <v>4.1399999999999997</v>
      </c>
      <c r="L58" s="57" t="str">
        <f t="shared" si="124"/>
        <v>C</v>
      </c>
      <c r="M58" s="280">
        <f>'2025 Расклад'!AD53</f>
        <v>0</v>
      </c>
      <c r="N58" s="50">
        <f t="shared" si="125"/>
        <v>0</v>
      </c>
      <c r="O58" s="56" t="str">
        <f t="shared" si="12"/>
        <v>D</v>
      </c>
      <c r="P58" s="281">
        <f>'2025 Расклад'!AL53</f>
        <v>0</v>
      </c>
      <c r="Q58" s="285">
        <f t="shared" si="126"/>
        <v>0</v>
      </c>
      <c r="R58" s="57" t="str">
        <f t="shared" si="13"/>
        <v>D</v>
      </c>
      <c r="S58" s="295" t="str">
        <f t="shared" si="14"/>
        <v>D</v>
      </c>
      <c r="T58" s="63">
        <f t="shared" si="15"/>
        <v>2</v>
      </c>
      <c r="U58" s="63">
        <f t="shared" si="16"/>
        <v>1</v>
      </c>
      <c r="V58" s="63">
        <f t="shared" si="17"/>
        <v>2</v>
      </c>
      <c r="W58" s="63">
        <f t="shared" si="18"/>
        <v>1</v>
      </c>
      <c r="X58" s="63">
        <f t="shared" si="19"/>
        <v>1</v>
      </c>
      <c r="Y58" s="76">
        <f t="shared" si="20"/>
        <v>1.4</v>
      </c>
      <c r="Z58" s="80">
        <f>'2025 Расклад'!AR53</f>
        <v>3.6595744680851063</v>
      </c>
      <c r="AA58" s="51">
        <f t="shared" si="127"/>
        <v>3.79</v>
      </c>
      <c r="AB58" s="57" t="str">
        <f>IF(Z58&gt;=$Z$129,"A",IF(Z58&gt;=$Z$130,"B",IF(Z58&gt;=$Z$131,"C","D")))</f>
        <v>C</v>
      </c>
      <c r="AC58" s="174">
        <f>'2025 Расклад'!AX53</f>
        <v>3.2978723404255321</v>
      </c>
      <c r="AD58" s="51">
        <f t="shared" si="129"/>
        <v>3.52</v>
      </c>
      <c r="AE58" s="56" t="str">
        <f>IF(AC58&gt;=$AC$129,"A",IF(AC58&gt;=$AC$130,"B",IF(AC58&gt;=$AC$131,"C","D")))</f>
        <v>D</v>
      </c>
      <c r="AF58" s="187" t="str">
        <f t="shared" si="21"/>
        <v>C</v>
      </c>
      <c r="AG58" s="193">
        <f t="shared" si="81"/>
        <v>2</v>
      </c>
      <c r="AH58" s="205">
        <f t="shared" ref="AH58:AH62" si="171">IF(AE58="A",4.2,IF(AE58="B",2.5,IF(AE58="C",2,1)))</f>
        <v>1</v>
      </c>
      <c r="AI58" s="199">
        <f t="shared" si="22"/>
        <v>1.5</v>
      </c>
      <c r="AJ58" s="246">
        <f>'2025 Расклад'!BD53</f>
        <v>3.5714285714285716</v>
      </c>
      <c r="AK58" s="133">
        <f t="shared" si="23"/>
        <v>3.99</v>
      </c>
      <c r="AL58" s="57" t="str">
        <f t="shared" si="7"/>
        <v>C</v>
      </c>
      <c r="AM58" s="433">
        <f>'2025 Расклад'!BL53</f>
        <v>51.1</v>
      </c>
      <c r="AN58" s="134">
        <f t="shared" si="24"/>
        <v>59.29</v>
      </c>
      <c r="AO58" s="56" t="str">
        <f t="shared" si="41"/>
        <v>B</v>
      </c>
      <c r="AP58" s="439">
        <f>'2025 Расклад'!BT53</f>
        <v>51.2</v>
      </c>
      <c r="AQ58" s="250">
        <f t="shared" si="25"/>
        <v>58.43</v>
      </c>
      <c r="AR58" s="57" t="str">
        <f t="shared" si="148"/>
        <v>C</v>
      </c>
      <c r="AS58" s="88" t="str">
        <f t="shared" si="26"/>
        <v>C</v>
      </c>
      <c r="AT58" s="83">
        <f t="shared" si="27"/>
        <v>2</v>
      </c>
      <c r="AU58" s="83">
        <f t="shared" si="28"/>
        <v>2.5</v>
      </c>
      <c r="AV58" s="83">
        <f t="shared" si="29"/>
        <v>2</v>
      </c>
      <c r="AW58" s="225">
        <f t="shared" si="30"/>
        <v>2.1666666666666665</v>
      </c>
      <c r="AX58" s="88" t="str">
        <f t="shared" si="31"/>
        <v>C</v>
      </c>
      <c r="AY58" s="309">
        <f t="shared" si="159"/>
        <v>1</v>
      </c>
      <c r="AZ58" s="307">
        <f t="shared" si="160"/>
        <v>2</v>
      </c>
      <c r="BA58" s="307">
        <f t="shared" si="161"/>
        <v>2</v>
      </c>
      <c r="BB58" s="308">
        <f t="shared" si="35"/>
        <v>1.6666666666666667</v>
      </c>
    </row>
    <row r="59" spans="1:54" x14ac:dyDescent="0.25">
      <c r="A59" s="27">
        <v>10</v>
      </c>
      <c r="B59" s="43">
        <v>40300</v>
      </c>
      <c r="C59" s="118" t="s">
        <v>38</v>
      </c>
      <c r="D59" s="52">
        <f>'2025 Расклад'!J54</f>
        <v>4.4485999999999999</v>
      </c>
      <c r="E59" s="55">
        <f t="shared" si="9"/>
        <v>4.07</v>
      </c>
      <c r="F59" s="161" t="str">
        <f t="shared" si="122"/>
        <v>B</v>
      </c>
      <c r="G59" s="155">
        <f>'2025 Расклад'!P54</f>
        <v>3.9796000000000005</v>
      </c>
      <c r="H59" s="55">
        <f t="shared" si="10"/>
        <v>3.69</v>
      </c>
      <c r="I59" s="56" t="str">
        <f t="shared" si="123"/>
        <v>B</v>
      </c>
      <c r="J59" s="52">
        <f>'2025 Расклад'!V54</f>
        <v>4.1224999999999996</v>
      </c>
      <c r="K59" s="55">
        <f t="shared" si="11"/>
        <v>4.1399999999999997</v>
      </c>
      <c r="L59" s="57" t="str">
        <f t="shared" si="124"/>
        <v>B</v>
      </c>
      <c r="M59" s="280">
        <f>'2025 Расклад'!AD54</f>
        <v>0</v>
      </c>
      <c r="N59" s="50">
        <f t="shared" si="125"/>
        <v>0</v>
      </c>
      <c r="O59" s="56" t="str">
        <f t="shared" si="12"/>
        <v>D</v>
      </c>
      <c r="P59" s="281">
        <f>'2025 Расклад'!AL54</f>
        <v>0</v>
      </c>
      <c r="Q59" s="285">
        <f t="shared" si="126"/>
        <v>0</v>
      </c>
      <c r="R59" s="57" t="str">
        <f t="shared" si="13"/>
        <v>D</v>
      </c>
      <c r="S59" s="295" t="str">
        <f t="shared" si="14"/>
        <v>C</v>
      </c>
      <c r="T59" s="63">
        <f t="shared" si="15"/>
        <v>2.5</v>
      </c>
      <c r="U59" s="63">
        <f t="shared" si="16"/>
        <v>2.5</v>
      </c>
      <c r="V59" s="63">
        <f t="shared" si="17"/>
        <v>2.5</v>
      </c>
      <c r="W59" s="63">
        <f t="shared" si="18"/>
        <v>1</v>
      </c>
      <c r="X59" s="63">
        <f t="shared" si="19"/>
        <v>1</v>
      </c>
      <c r="Y59" s="76">
        <f t="shared" si="20"/>
        <v>1.9</v>
      </c>
      <c r="Z59" s="80">
        <f>'2025 Расклад'!AR54</f>
        <v>3.5357142857142856</v>
      </c>
      <c r="AA59" s="51">
        <f t="shared" si="127"/>
        <v>3.79</v>
      </c>
      <c r="AB59" s="57" t="str">
        <f>IF(Z59&gt;=$Z$129,"A",IF(Z59&gt;=$Z$130,"B",IF(Z59&gt;=$Z$131,"C","D")))</f>
        <v>C</v>
      </c>
      <c r="AC59" s="174">
        <f>'2025 Расклад'!AX54</f>
        <v>3.3214285714285716</v>
      </c>
      <c r="AD59" s="51">
        <f t="shared" si="129"/>
        <v>3.52</v>
      </c>
      <c r="AE59" s="56" t="str">
        <f>IF(AC59&gt;=$AC$129,"A",IF(AC59&gt;=$AC$130,"B",IF(AC59&gt;=$AC$131,"C","D")))</f>
        <v>D</v>
      </c>
      <c r="AF59" s="187" t="str">
        <f t="shared" si="21"/>
        <v>C</v>
      </c>
      <c r="AG59" s="193">
        <f t="shared" si="81"/>
        <v>2</v>
      </c>
      <c r="AH59" s="205">
        <f t="shared" si="171"/>
        <v>1</v>
      </c>
      <c r="AI59" s="199">
        <f t="shared" si="22"/>
        <v>1.5</v>
      </c>
      <c r="AJ59" s="246">
        <f>'2025 Расклад'!BD54</f>
        <v>3.8</v>
      </c>
      <c r="AK59" s="133">
        <f t="shared" si="23"/>
        <v>3.99</v>
      </c>
      <c r="AL59" s="57" t="str">
        <f t="shared" ref="AL59:AL63" si="172">IF(AJ59&gt;=$AJ$129,"A",IF(AJ59&gt;=$AJ$130,"B",IF(AJ59&gt;=$AJ$131,"C","D")))</f>
        <v>C</v>
      </c>
      <c r="AM59" s="435">
        <f>'2025 Расклад'!BL54</f>
        <v>58.3</v>
      </c>
      <c r="AN59" s="134">
        <f t="shared" si="24"/>
        <v>59.29</v>
      </c>
      <c r="AO59" s="56" t="str">
        <f t="shared" ref="AO59:AO63" si="173">IF(AM59&gt;=$AM$129,"A",IF(AM59&gt;=$AM$130,"B",IF(AM59&gt;=$AM$131,"C","D")))</f>
        <v>B</v>
      </c>
      <c r="AP59" s="439">
        <f>'2025 Расклад'!BT54</f>
        <v>41.2</v>
      </c>
      <c r="AQ59" s="250">
        <f t="shared" si="25"/>
        <v>58.43</v>
      </c>
      <c r="AR59" s="57" t="str">
        <f t="shared" si="148"/>
        <v>C</v>
      </c>
      <c r="AS59" s="88" t="str">
        <f t="shared" ref="AS59:AS63" si="174">IF(AW59&gt;=3.5,"A",IF(AW59&gt;=2.5,"B",IF(AW59&gt;=1.5,"C","D")))</f>
        <v>C</v>
      </c>
      <c r="AT59" s="83">
        <f t="shared" ref="AT59:AT63" si="175">IF(AL59="A",4.2,IF(AL59="B",2.5,IF(AL59="C",2,1)))</f>
        <v>2</v>
      </c>
      <c r="AU59" s="83">
        <f t="shared" ref="AU59:AU63" si="176">IF(AO59="A",4.2,IF(AO59="B",2.5,IF(AO59="C",2,1)))</f>
        <v>2.5</v>
      </c>
      <c r="AV59" s="83">
        <f t="shared" ref="AV59:AV63" si="177">IF(AR59="A",4.2,IF(AR59="B",2.5,IF(AR59="C",2,1)))</f>
        <v>2</v>
      </c>
      <c r="AW59" s="225">
        <f t="shared" ref="AW59:AW63" si="178">AVERAGE(AT59:AV59)</f>
        <v>2.1666666666666665</v>
      </c>
      <c r="AX59" s="88" t="str">
        <f t="shared" ref="AX59:AX63" si="179">IF(BB59&gt;=3.5,"A",IF(BB59&gt;=2.33,"B",IF(BB59&gt;=1.5,"C","D")))</f>
        <v>C</v>
      </c>
      <c r="AY59" s="309">
        <f t="shared" si="159"/>
        <v>2</v>
      </c>
      <c r="AZ59" s="307">
        <f t="shared" si="160"/>
        <v>2</v>
      </c>
      <c r="BA59" s="307">
        <f t="shared" si="161"/>
        <v>2</v>
      </c>
      <c r="BB59" s="308">
        <f t="shared" ref="BB59:BB63" si="180">AVERAGE(AY59:BA59)</f>
        <v>2</v>
      </c>
    </row>
    <row r="60" spans="1:54" x14ac:dyDescent="0.25">
      <c r="A60" s="27">
        <v>11</v>
      </c>
      <c r="B60" s="44">
        <v>40360</v>
      </c>
      <c r="C60" s="23" t="s">
        <v>39</v>
      </c>
      <c r="D60" s="52">
        <f>'2025 Расклад'!J55</f>
        <v>3.6923999999999997</v>
      </c>
      <c r="E60" s="55">
        <f t="shared" si="9"/>
        <v>4.07</v>
      </c>
      <c r="F60" s="161" t="str">
        <f t="shared" si="122"/>
        <v>C</v>
      </c>
      <c r="G60" s="155">
        <f>'2025 Расклад'!P55</f>
        <v>3.56</v>
      </c>
      <c r="H60" s="55">
        <f t="shared" si="10"/>
        <v>3.69</v>
      </c>
      <c r="I60" s="56" t="str">
        <f t="shared" si="123"/>
        <v>C</v>
      </c>
      <c r="J60" s="52">
        <f>'2025 Расклад'!V55</f>
        <v>3.78</v>
      </c>
      <c r="K60" s="55">
        <f t="shared" si="11"/>
        <v>4.1399999999999997</v>
      </c>
      <c r="L60" s="57" t="str">
        <f t="shared" si="124"/>
        <v>C</v>
      </c>
      <c r="M60" s="280">
        <f>'2025 Расклад'!AD55</f>
        <v>0</v>
      </c>
      <c r="N60" s="50">
        <f t="shared" si="125"/>
        <v>0</v>
      </c>
      <c r="O60" s="56" t="str">
        <f t="shared" si="12"/>
        <v>D</v>
      </c>
      <c r="P60" s="281">
        <f>'2025 Расклад'!AL55</f>
        <v>0</v>
      </c>
      <c r="Q60" s="285">
        <f t="shared" si="126"/>
        <v>0</v>
      </c>
      <c r="R60" s="57" t="str">
        <f t="shared" si="13"/>
        <v>D</v>
      </c>
      <c r="S60" s="295" t="str">
        <f t="shared" si="14"/>
        <v>C</v>
      </c>
      <c r="T60" s="63">
        <f t="shared" si="15"/>
        <v>2</v>
      </c>
      <c r="U60" s="63">
        <f t="shared" si="16"/>
        <v>2</v>
      </c>
      <c r="V60" s="63">
        <f t="shared" si="17"/>
        <v>2</v>
      </c>
      <c r="W60" s="63">
        <f t="shared" si="18"/>
        <v>1</v>
      </c>
      <c r="X60" s="63">
        <f t="shared" si="19"/>
        <v>1</v>
      </c>
      <c r="Y60" s="76">
        <f t="shared" si="20"/>
        <v>1.6</v>
      </c>
      <c r="Z60" s="80">
        <f>'2025 Расклад'!AR55</f>
        <v>3.574074074074074</v>
      </c>
      <c r="AA60" s="51">
        <f t="shared" si="127"/>
        <v>3.79</v>
      </c>
      <c r="AB60" s="57" t="str">
        <f t="shared" ref="AB60:AB62" si="181">IF(Z60&gt;=$Z$129,"A",IF(Z60&gt;=$Z$130,"B",IF(Z60&gt;=$Z$131,"C","D")))</f>
        <v>C</v>
      </c>
      <c r="AC60" s="174">
        <f>'2025 Расклад'!AX55</f>
        <v>3.3518518518518516</v>
      </c>
      <c r="AD60" s="51">
        <f t="shared" si="129"/>
        <v>3.52</v>
      </c>
      <c r="AE60" s="56" t="str">
        <f t="shared" ref="AE60:AE62" si="182">IF(AC60&gt;=$AC$129,"A",IF(AC60&gt;=$AC$130,"B",IF(AC60&gt;=$AC$131,"C","D")))</f>
        <v>D</v>
      </c>
      <c r="AF60" s="187" t="str">
        <f t="shared" ref="AF60:AF62" si="183">IF(AI60&gt;=3.5,"A",IF(AI60&gt;=2.5,"B",IF(AI60&gt;=1.5,"C","D")))</f>
        <v>C</v>
      </c>
      <c r="AG60" s="193">
        <f t="shared" ref="AG60:AG62" si="184">IF(AB60="A",4.2,IF(AB60="B",2.5,IF(AB60="C",2,1)))</f>
        <v>2</v>
      </c>
      <c r="AH60" s="205">
        <f t="shared" si="171"/>
        <v>1</v>
      </c>
      <c r="AI60" s="199">
        <f t="shared" ref="AI60:AI62" si="185">AVERAGE(AG60:AH60)</f>
        <v>1.5</v>
      </c>
      <c r="AJ60" s="246">
        <f>'2025 Расклад'!BD55</f>
        <v>3.8571428571428572</v>
      </c>
      <c r="AK60" s="133">
        <f t="shared" si="23"/>
        <v>3.99</v>
      </c>
      <c r="AL60" s="57" t="str">
        <f t="shared" si="172"/>
        <v>C</v>
      </c>
      <c r="AM60" s="440">
        <f>'2025 Расклад'!BL55</f>
        <v>57.4</v>
      </c>
      <c r="AN60" s="134">
        <f t="shared" si="24"/>
        <v>59.29</v>
      </c>
      <c r="AO60" s="56" t="str">
        <f t="shared" si="173"/>
        <v>B</v>
      </c>
      <c r="AP60" s="441">
        <f>'2025 Расклад'!BT55</f>
        <v>50.8</v>
      </c>
      <c r="AQ60" s="250">
        <f t="shared" si="25"/>
        <v>58.43</v>
      </c>
      <c r="AR60" s="57" t="str">
        <f t="shared" si="148"/>
        <v>C</v>
      </c>
      <c r="AS60" s="88" t="str">
        <f t="shared" si="174"/>
        <v>C</v>
      </c>
      <c r="AT60" s="83">
        <f t="shared" si="175"/>
        <v>2</v>
      </c>
      <c r="AU60" s="83">
        <f t="shared" si="176"/>
        <v>2.5</v>
      </c>
      <c r="AV60" s="83">
        <f t="shared" si="177"/>
        <v>2</v>
      </c>
      <c r="AW60" s="225">
        <f t="shared" si="178"/>
        <v>2.1666666666666665</v>
      </c>
      <c r="AX60" s="88" t="str">
        <f t="shared" si="179"/>
        <v>C</v>
      </c>
      <c r="AY60" s="309">
        <f t="shared" si="159"/>
        <v>2</v>
      </c>
      <c r="AZ60" s="307">
        <f t="shared" si="160"/>
        <v>2</v>
      </c>
      <c r="BA60" s="307">
        <f t="shared" si="161"/>
        <v>2</v>
      </c>
      <c r="BB60" s="308">
        <f t="shared" si="180"/>
        <v>2</v>
      </c>
    </row>
    <row r="61" spans="1:54" x14ac:dyDescent="0.25">
      <c r="A61" s="27">
        <v>12</v>
      </c>
      <c r="B61" s="44">
        <v>40390</v>
      </c>
      <c r="C61" s="23" t="s">
        <v>40</v>
      </c>
      <c r="D61" s="52">
        <f>'2025 Расклад'!J56</f>
        <v>3.9019999999999997</v>
      </c>
      <c r="E61" s="55">
        <f t="shared" si="9"/>
        <v>4.07</v>
      </c>
      <c r="F61" s="161" t="str">
        <f t="shared" si="122"/>
        <v>C</v>
      </c>
      <c r="G61" s="155">
        <f>'2025 Расклад'!P56</f>
        <v>3.4613999999999998</v>
      </c>
      <c r="H61" s="55">
        <f t="shared" si="10"/>
        <v>3.69</v>
      </c>
      <c r="I61" s="56" t="str">
        <f t="shared" si="123"/>
        <v>D</v>
      </c>
      <c r="J61" s="52">
        <f>'2025 Расклад'!V56</f>
        <v>4.24</v>
      </c>
      <c r="K61" s="55">
        <f t="shared" si="11"/>
        <v>4.1399999999999997</v>
      </c>
      <c r="L61" s="57" t="str">
        <f t="shared" si="124"/>
        <v>B</v>
      </c>
      <c r="M61" s="280">
        <f>'2025 Расклад'!AD56</f>
        <v>0</v>
      </c>
      <c r="N61" s="50">
        <f t="shared" si="125"/>
        <v>0</v>
      </c>
      <c r="O61" s="56" t="str">
        <f t="shared" si="12"/>
        <v>D</v>
      </c>
      <c r="P61" s="281">
        <f>'2025 Расклад'!AL56</f>
        <v>0</v>
      </c>
      <c r="Q61" s="285">
        <f t="shared" si="126"/>
        <v>0</v>
      </c>
      <c r="R61" s="57" t="str">
        <f t="shared" si="13"/>
        <v>D</v>
      </c>
      <c r="S61" s="295" t="str">
        <f t="shared" si="14"/>
        <v>C</v>
      </c>
      <c r="T61" s="63">
        <f t="shared" si="15"/>
        <v>2</v>
      </c>
      <c r="U61" s="63">
        <f t="shared" si="16"/>
        <v>1</v>
      </c>
      <c r="V61" s="63">
        <f t="shared" si="17"/>
        <v>2.5</v>
      </c>
      <c r="W61" s="63">
        <f t="shared" si="18"/>
        <v>1</v>
      </c>
      <c r="X61" s="63">
        <f t="shared" si="19"/>
        <v>1</v>
      </c>
      <c r="Y61" s="76">
        <f t="shared" si="20"/>
        <v>1.5</v>
      </c>
      <c r="Z61" s="80">
        <f>'2025 Расклад'!AR56</f>
        <v>3.6382978723404253</v>
      </c>
      <c r="AA61" s="51">
        <f t="shared" si="127"/>
        <v>3.79</v>
      </c>
      <c r="AB61" s="57" t="str">
        <f t="shared" si="181"/>
        <v>C</v>
      </c>
      <c r="AC61" s="174">
        <f>'2025 Расклад'!AX56</f>
        <v>2.978723404255319</v>
      </c>
      <c r="AD61" s="51">
        <f t="shared" si="129"/>
        <v>3.52</v>
      </c>
      <c r="AE61" s="56" t="str">
        <f t="shared" si="182"/>
        <v>D</v>
      </c>
      <c r="AF61" s="187" t="str">
        <f t="shared" si="183"/>
        <v>C</v>
      </c>
      <c r="AG61" s="193">
        <f t="shared" si="184"/>
        <v>2</v>
      </c>
      <c r="AH61" s="205">
        <f t="shared" si="171"/>
        <v>1</v>
      </c>
      <c r="AI61" s="199">
        <f t="shared" si="185"/>
        <v>1.5</v>
      </c>
      <c r="AJ61" s="246"/>
      <c r="AK61" s="133">
        <f t="shared" si="23"/>
        <v>3.99</v>
      </c>
      <c r="AL61" s="57"/>
      <c r="AM61" s="440"/>
      <c r="AN61" s="134">
        <f t="shared" si="24"/>
        <v>59.29</v>
      </c>
      <c r="AO61" s="56"/>
      <c r="AP61" s="447"/>
      <c r="AQ61" s="250">
        <f t="shared" si="25"/>
        <v>58.43</v>
      </c>
      <c r="AR61" s="57"/>
      <c r="AS61" s="88"/>
      <c r="AT61" s="83"/>
      <c r="AU61" s="83"/>
      <c r="AV61" s="83"/>
      <c r="AW61" s="225"/>
      <c r="AX61" s="88" t="str">
        <f t="shared" si="179"/>
        <v>C</v>
      </c>
      <c r="AY61" s="309">
        <f t="shared" si="159"/>
        <v>2</v>
      </c>
      <c r="AZ61" s="307">
        <f t="shared" si="160"/>
        <v>2</v>
      </c>
      <c r="BA61" s="307"/>
      <c r="BB61" s="308">
        <f t="shared" si="180"/>
        <v>2</v>
      </c>
    </row>
    <row r="62" spans="1:54" x14ac:dyDescent="0.25">
      <c r="A62" s="27">
        <v>13</v>
      </c>
      <c r="B62" s="44">
        <v>40720</v>
      </c>
      <c r="C62" s="23" t="s">
        <v>193</v>
      </c>
      <c r="D62" s="52">
        <f>'2025 Расклад'!J57</f>
        <v>4.2645000000000008</v>
      </c>
      <c r="E62" s="55">
        <f t="shared" si="9"/>
        <v>4.07</v>
      </c>
      <c r="F62" s="161" t="str">
        <f t="shared" si="122"/>
        <v>B</v>
      </c>
      <c r="G62" s="155">
        <f>'2025 Расклад'!P57</f>
        <v>3.6953999999999998</v>
      </c>
      <c r="H62" s="55">
        <f t="shared" si="10"/>
        <v>3.69</v>
      </c>
      <c r="I62" s="56" t="str">
        <f t="shared" si="123"/>
        <v>B</v>
      </c>
      <c r="J62" s="52">
        <f>'2025 Расклад'!V57</f>
        <v>4.2117000000000004</v>
      </c>
      <c r="K62" s="55">
        <f t="shared" si="11"/>
        <v>4.1399999999999997</v>
      </c>
      <c r="L62" s="57" t="str">
        <f t="shared" si="124"/>
        <v>B</v>
      </c>
      <c r="M62" s="280">
        <f>'2025 Расклад'!AD57</f>
        <v>0</v>
      </c>
      <c r="N62" s="50">
        <f t="shared" si="125"/>
        <v>0</v>
      </c>
      <c r="O62" s="56" t="str">
        <f t="shared" si="12"/>
        <v>D</v>
      </c>
      <c r="P62" s="281">
        <f>'2025 Расклад'!AL57</f>
        <v>0</v>
      </c>
      <c r="Q62" s="285">
        <f t="shared" si="126"/>
        <v>0</v>
      </c>
      <c r="R62" s="57" t="str">
        <f t="shared" si="13"/>
        <v>D</v>
      </c>
      <c r="S62" s="295" t="str">
        <f t="shared" si="14"/>
        <v>C</v>
      </c>
      <c r="T62" s="63">
        <f t="shared" si="15"/>
        <v>2.5</v>
      </c>
      <c r="U62" s="63">
        <f t="shared" si="16"/>
        <v>2.5</v>
      </c>
      <c r="V62" s="63">
        <f t="shared" si="17"/>
        <v>2.5</v>
      </c>
      <c r="W62" s="63">
        <f t="shared" si="18"/>
        <v>1</v>
      </c>
      <c r="X62" s="63">
        <f t="shared" si="19"/>
        <v>1</v>
      </c>
      <c r="Y62" s="76">
        <f t="shared" si="20"/>
        <v>1.9</v>
      </c>
      <c r="Z62" s="80">
        <f>'2025 Расклад'!AR57</f>
        <v>3.8452380952380953</v>
      </c>
      <c r="AA62" s="51">
        <f t="shared" si="127"/>
        <v>3.79</v>
      </c>
      <c r="AB62" s="57" t="str">
        <f t="shared" si="181"/>
        <v>B</v>
      </c>
      <c r="AC62" s="174">
        <f>'2025 Расклад'!AX57</f>
        <v>3.4880952380952381</v>
      </c>
      <c r="AD62" s="51">
        <f t="shared" si="129"/>
        <v>3.52</v>
      </c>
      <c r="AE62" s="56" t="str">
        <f t="shared" si="182"/>
        <v>D</v>
      </c>
      <c r="AF62" s="187" t="str">
        <f t="shared" si="183"/>
        <v>C</v>
      </c>
      <c r="AG62" s="193">
        <f t="shared" si="184"/>
        <v>2.5</v>
      </c>
      <c r="AH62" s="205">
        <f t="shared" si="171"/>
        <v>1</v>
      </c>
      <c r="AI62" s="199">
        <f t="shared" si="185"/>
        <v>1.75</v>
      </c>
      <c r="AJ62" s="246">
        <f>'2025 Расклад'!BD57</f>
        <v>4</v>
      </c>
      <c r="AK62" s="133">
        <f t="shared" si="23"/>
        <v>3.99</v>
      </c>
      <c r="AL62" s="57" t="str">
        <f t="shared" si="172"/>
        <v>B</v>
      </c>
      <c r="AM62" s="435">
        <f>'2025 Расклад'!BL57</f>
        <v>62.7</v>
      </c>
      <c r="AN62" s="134">
        <f t="shared" si="24"/>
        <v>59.29</v>
      </c>
      <c r="AO62" s="56" t="str">
        <f t="shared" si="173"/>
        <v>B</v>
      </c>
      <c r="AP62" s="436">
        <f>'2025 Расклад'!BT57</f>
        <v>55.2</v>
      </c>
      <c r="AQ62" s="250">
        <f t="shared" si="25"/>
        <v>58.43</v>
      </c>
      <c r="AR62" s="57" t="str">
        <f t="shared" si="148"/>
        <v>C</v>
      </c>
      <c r="AS62" s="88" t="str">
        <f t="shared" si="174"/>
        <v>C</v>
      </c>
      <c r="AT62" s="83">
        <f t="shared" si="175"/>
        <v>2.5</v>
      </c>
      <c r="AU62" s="83">
        <f t="shared" si="176"/>
        <v>2.5</v>
      </c>
      <c r="AV62" s="83">
        <f t="shared" si="177"/>
        <v>2</v>
      </c>
      <c r="AW62" s="225">
        <f t="shared" si="178"/>
        <v>2.3333333333333335</v>
      </c>
      <c r="AX62" s="88" t="str">
        <f t="shared" si="179"/>
        <v>C</v>
      </c>
      <c r="AY62" s="309">
        <f t="shared" si="159"/>
        <v>2</v>
      </c>
      <c r="AZ62" s="307">
        <f t="shared" si="160"/>
        <v>2</v>
      </c>
      <c r="BA62" s="307">
        <f t="shared" si="161"/>
        <v>2</v>
      </c>
      <c r="BB62" s="308">
        <f t="shared" si="180"/>
        <v>2</v>
      </c>
    </row>
    <row r="63" spans="1:54" x14ac:dyDescent="0.25">
      <c r="A63" s="27">
        <v>14</v>
      </c>
      <c r="B63" s="44">
        <v>40730</v>
      </c>
      <c r="C63" s="23" t="s">
        <v>42</v>
      </c>
      <c r="D63" s="52">
        <f>'2025 Расклад'!J58</f>
        <v>4.0644000000000009</v>
      </c>
      <c r="E63" s="55">
        <f t="shared" si="9"/>
        <v>4.07</v>
      </c>
      <c r="F63" s="161" t="str">
        <f t="shared" si="122"/>
        <v>B</v>
      </c>
      <c r="G63" s="155">
        <f>'2025 Расклад'!P58</f>
        <v>3.8076999999999996</v>
      </c>
      <c r="H63" s="55">
        <f t="shared" si="10"/>
        <v>3.69</v>
      </c>
      <c r="I63" s="56" t="str">
        <f t="shared" si="123"/>
        <v>B</v>
      </c>
      <c r="J63" s="52">
        <f>'2025 Расклад'!V58</f>
        <v>4.1539000000000001</v>
      </c>
      <c r="K63" s="55">
        <f t="shared" si="11"/>
        <v>4.1399999999999997</v>
      </c>
      <c r="L63" s="57" t="str">
        <f t="shared" si="124"/>
        <v>B</v>
      </c>
      <c r="M63" s="280">
        <f>'2025 Расклад'!AD58</f>
        <v>0</v>
      </c>
      <c r="N63" s="50">
        <f t="shared" si="125"/>
        <v>0</v>
      </c>
      <c r="O63" s="56" t="str">
        <f t="shared" si="12"/>
        <v>D</v>
      </c>
      <c r="P63" s="281">
        <f>'2025 Расклад'!AL58</f>
        <v>0</v>
      </c>
      <c r="Q63" s="285">
        <f t="shared" si="126"/>
        <v>0</v>
      </c>
      <c r="R63" s="57" t="str">
        <f t="shared" si="13"/>
        <v>D</v>
      </c>
      <c r="S63" s="295" t="str">
        <f t="shared" si="14"/>
        <v>C</v>
      </c>
      <c r="T63" s="63">
        <f t="shared" si="15"/>
        <v>2.5</v>
      </c>
      <c r="U63" s="63">
        <f t="shared" si="16"/>
        <v>2.5</v>
      </c>
      <c r="V63" s="63">
        <f t="shared" si="17"/>
        <v>2.5</v>
      </c>
      <c r="W63" s="63">
        <f t="shared" si="18"/>
        <v>1</v>
      </c>
      <c r="X63" s="63">
        <f t="shared" si="19"/>
        <v>1</v>
      </c>
      <c r="Y63" s="76">
        <f t="shared" si="20"/>
        <v>1.9</v>
      </c>
      <c r="Z63" s="80">
        <f>'2025 Расклад'!AR58</f>
        <v>3.6923076923076925</v>
      </c>
      <c r="AA63" s="51">
        <f t="shared" si="127"/>
        <v>3.79</v>
      </c>
      <c r="AB63" s="57" t="str">
        <f>IF(Z63&gt;=$Z$129,"A",IF(Z63&gt;=$Z$130,"B",IF(Z63&gt;=$Z$131,"C","D")))</f>
        <v>C</v>
      </c>
      <c r="AC63" s="174">
        <f>'2025 Расклад'!AX58</f>
        <v>3.3846153846153846</v>
      </c>
      <c r="AD63" s="51">
        <f t="shared" si="129"/>
        <v>3.52</v>
      </c>
      <c r="AE63" s="56" t="str">
        <f>IF(AC63&gt;=$AC$129,"A",IF(AC63&gt;=$AC$130,"B",IF(AC63&gt;=$AC$131,"C","D")))</f>
        <v>D</v>
      </c>
      <c r="AF63" s="187" t="str">
        <f t="shared" si="21"/>
        <v>C</v>
      </c>
      <c r="AG63" s="193">
        <f t="shared" si="81"/>
        <v>2</v>
      </c>
      <c r="AH63" s="205">
        <f t="shared" ref="AH63" si="186">IF(AE63="A",4.2,IF(AE63="B",2.5,IF(AE63="C",2,1)))</f>
        <v>1</v>
      </c>
      <c r="AI63" s="199">
        <f t="shared" si="22"/>
        <v>1.5</v>
      </c>
      <c r="AJ63" s="246">
        <f>'2025 Расклад'!BD58</f>
        <v>3.9</v>
      </c>
      <c r="AK63" s="133">
        <f t="shared" si="23"/>
        <v>3.99</v>
      </c>
      <c r="AL63" s="57" t="str">
        <f t="shared" si="172"/>
        <v>C</v>
      </c>
      <c r="AM63" s="433">
        <f>'2025 Расклад'!BL58</f>
        <v>26.75</v>
      </c>
      <c r="AN63" s="134">
        <f t="shared" si="24"/>
        <v>59.29</v>
      </c>
      <c r="AO63" s="56" t="str">
        <f t="shared" si="173"/>
        <v>D</v>
      </c>
      <c r="AP63" s="439">
        <f>'2025 Расклад'!BT58</f>
        <v>48.7</v>
      </c>
      <c r="AQ63" s="250">
        <f t="shared" si="25"/>
        <v>58.43</v>
      </c>
      <c r="AR63" s="57" t="str">
        <f t="shared" si="148"/>
        <v>C</v>
      </c>
      <c r="AS63" s="88" t="str">
        <f t="shared" si="174"/>
        <v>C</v>
      </c>
      <c r="AT63" s="83">
        <f t="shared" si="175"/>
        <v>2</v>
      </c>
      <c r="AU63" s="83">
        <f t="shared" si="176"/>
        <v>1</v>
      </c>
      <c r="AV63" s="83">
        <f t="shared" si="177"/>
        <v>2</v>
      </c>
      <c r="AW63" s="225">
        <f t="shared" si="178"/>
        <v>1.6666666666666667</v>
      </c>
      <c r="AX63" s="88" t="str">
        <f t="shared" si="179"/>
        <v>C</v>
      </c>
      <c r="AY63" s="309">
        <f t="shared" si="159"/>
        <v>2</v>
      </c>
      <c r="AZ63" s="307">
        <f t="shared" si="160"/>
        <v>2</v>
      </c>
      <c r="BA63" s="307">
        <f t="shared" si="161"/>
        <v>2</v>
      </c>
      <c r="BB63" s="308">
        <f t="shared" si="180"/>
        <v>2</v>
      </c>
    </row>
    <row r="64" spans="1:54" x14ac:dyDescent="0.25">
      <c r="A64" s="27">
        <v>15</v>
      </c>
      <c r="B64" s="44">
        <v>40820</v>
      </c>
      <c r="C64" s="23" t="s">
        <v>194</v>
      </c>
      <c r="D64" s="52">
        <f>'2025 Расклад'!J59</f>
        <v>4.0322000000000005</v>
      </c>
      <c r="E64" s="55">
        <f t="shared" si="9"/>
        <v>4.07</v>
      </c>
      <c r="F64" s="161" t="str">
        <f t="shared" si="122"/>
        <v>C</v>
      </c>
      <c r="G64" s="155">
        <f>'2025 Расклад'!P59</f>
        <v>3.6025</v>
      </c>
      <c r="H64" s="55">
        <f t="shared" si="10"/>
        <v>3.69</v>
      </c>
      <c r="I64" s="56" t="str">
        <f t="shared" si="123"/>
        <v>C</v>
      </c>
      <c r="J64" s="52">
        <f>'2025 Расклад'!V59</f>
        <v>3.8138999999999998</v>
      </c>
      <c r="K64" s="55">
        <f t="shared" si="11"/>
        <v>4.1399999999999997</v>
      </c>
      <c r="L64" s="57" t="str">
        <f t="shared" si="124"/>
        <v>C</v>
      </c>
      <c r="M64" s="280">
        <f>'2025 Расклад'!AD59</f>
        <v>0</v>
      </c>
      <c r="N64" s="50">
        <f t="shared" si="125"/>
        <v>0</v>
      </c>
      <c r="O64" s="56" t="str">
        <f t="shared" si="12"/>
        <v>D</v>
      </c>
      <c r="P64" s="281">
        <f>'2025 Расклад'!AL59</f>
        <v>0</v>
      </c>
      <c r="Q64" s="285">
        <f t="shared" si="126"/>
        <v>0</v>
      </c>
      <c r="R64" s="57" t="str">
        <f t="shared" si="13"/>
        <v>D</v>
      </c>
      <c r="S64" s="295" t="str">
        <f t="shared" si="14"/>
        <v>C</v>
      </c>
      <c r="T64" s="63">
        <f t="shared" si="15"/>
        <v>2</v>
      </c>
      <c r="U64" s="63">
        <f t="shared" si="16"/>
        <v>2</v>
      </c>
      <c r="V64" s="63">
        <f t="shared" si="17"/>
        <v>2</v>
      </c>
      <c r="W64" s="63">
        <f t="shared" si="18"/>
        <v>1</v>
      </c>
      <c r="X64" s="63">
        <f t="shared" si="19"/>
        <v>1</v>
      </c>
      <c r="Y64" s="76">
        <f t="shared" si="20"/>
        <v>1.6</v>
      </c>
      <c r="Z64" s="80">
        <f>'2025 Расклад'!AR59</f>
        <v>3.9491525423728815</v>
      </c>
      <c r="AA64" s="51">
        <f t="shared" si="127"/>
        <v>3.79</v>
      </c>
      <c r="AB64" s="57" t="str">
        <f>IF(Z64&gt;=$Z$129,"A",IF(Z64&gt;=$Z$130,"B",IF(Z64&gt;=$Z$131,"C","D")))</f>
        <v>B</v>
      </c>
      <c r="AC64" s="174">
        <f>'2025 Расклад'!AX59</f>
        <v>3.4576271186440679</v>
      </c>
      <c r="AD64" s="51">
        <f t="shared" si="129"/>
        <v>3.52</v>
      </c>
      <c r="AE64" s="56" t="str">
        <f>IF(AC64&gt;=$AC$129,"A",IF(AC64&gt;=$AC$130,"B",IF(AC64&gt;=$AC$131,"C","D")))</f>
        <v>D</v>
      </c>
      <c r="AF64" s="187" t="str">
        <f t="shared" ref="AF64" si="187">IF(AI64&gt;=3.5,"A",IF(AI64&gt;=2.5,"B",IF(AI64&gt;=1.5,"C","D")))</f>
        <v>C</v>
      </c>
      <c r="AG64" s="193">
        <f t="shared" ref="AG64" si="188">IF(AB64="A",4.2,IF(AB64="B",2.5,IF(AB64="C",2,1)))</f>
        <v>2.5</v>
      </c>
      <c r="AH64" s="205">
        <f>IF(AE64="A",4.2,IF(AE64="B",2.5,IF(AE64="C",2,1)))</f>
        <v>1</v>
      </c>
      <c r="AI64" s="199">
        <f t="shared" ref="AI64" si="189">AVERAGE(AG64:AH64)</f>
        <v>1.75</v>
      </c>
      <c r="AJ64" s="246">
        <f>'2025 Расклад'!BD59</f>
        <v>4.083333333333333</v>
      </c>
      <c r="AK64" s="133">
        <f t="shared" si="23"/>
        <v>3.99</v>
      </c>
      <c r="AL64" s="57" t="str">
        <f t="shared" si="7"/>
        <v>B</v>
      </c>
      <c r="AM64" s="435">
        <f>'2025 Расклад'!BL59</f>
        <v>62.8</v>
      </c>
      <c r="AN64" s="134">
        <f t="shared" si="24"/>
        <v>59.29</v>
      </c>
      <c r="AO64" s="56" t="str">
        <f t="shared" si="41"/>
        <v>B</v>
      </c>
      <c r="AP64" s="436">
        <f>'2025 Расклад'!BT59</f>
        <v>66.7</v>
      </c>
      <c r="AQ64" s="250">
        <f t="shared" si="25"/>
        <v>58.43</v>
      </c>
      <c r="AR64" s="57" t="str">
        <f t="shared" ref="AR64:AR81" si="190">IF(AP64&gt;=$AP$129,"A",IF(AP64&gt;=$AP$130,"B",IF(AP64&gt;=$AP$131,"C","D")))</f>
        <v>B</v>
      </c>
      <c r="AS64" s="88" t="str">
        <f t="shared" si="26"/>
        <v>B</v>
      </c>
      <c r="AT64" s="83">
        <f t="shared" si="27"/>
        <v>2.5</v>
      </c>
      <c r="AU64" s="83">
        <f t="shared" si="28"/>
        <v>2.5</v>
      </c>
      <c r="AV64" s="83">
        <f t="shared" si="29"/>
        <v>2.5</v>
      </c>
      <c r="AW64" s="225">
        <f t="shared" si="30"/>
        <v>2.5</v>
      </c>
      <c r="AX64" s="88" t="str">
        <f t="shared" si="31"/>
        <v>C</v>
      </c>
      <c r="AY64" s="309">
        <f t="shared" si="159"/>
        <v>2</v>
      </c>
      <c r="AZ64" s="307">
        <f t="shared" si="160"/>
        <v>2</v>
      </c>
      <c r="BA64" s="307">
        <f t="shared" si="161"/>
        <v>2.5</v>
      </c>
      <c r="BB64" s="308">
        <f t="shared" si="35"/>
        <v>2.1666666666666665</v>
      </c>
    </row>
    <row r="65" spans="1:54" x14ac:dyDescent="0.25">
      <c r="A65" s="27">
        <v>16</v>
      </c>
      <c r="B65" s="44">
        <v>40840</v>
      </c>
      <c r="C65" s="23" t="s">
        <v>43</v>
      </c>
      <c r="D65" s="52">
        <f>'2025 Расклад'!J60</f>
        <v>3.6702999999999997</v>
      </c>
      <c r="E65" s="55">
        <f t="shared" si="9"/>
        <v>4.07</v>
      </c>
      <c r="F65" s="161" t="str">
        <f t="shared" si="122"/>
        <v>C</v>
      </c>
      <c r="G65" s="155">
        <f>'2025 Расклад'!P60</f>
        <v>3.6152999999999995</v>
      </c>
      <c r="H65" s="55">
        <f t="shared" si="10"/>
        <v>3.69</v>
      </c>
      <c r="I65" s="56" t="str">
        <f t="shared" si="123"/>
        <v>C</v>
      </c>
      <c r="J65" s="52">
        <f>'2025 Расклад'!V60</f>
        <v>3.9130000000000003</v>
      </c>
      <c r="K65" s="55">
        <f t="shared" si="11"/>
        <v>4.1399999999999997</v>
      </c>
      <c r="L65" s="57" t="str">
        <f t="shared" si="124"/>
        <v>C</v>
      </c>
      <c r="M65" s="280">
        <f>'2025 Расклад'!AD60</f>
        <v>0</v>
      </c>
      <c r="N65" s="50">
        <f t="shared" si="125"/>
        <v>0</v>
      </c>
      <c r="O65" s="56" t="str">
        <f t="shared" si="12"/>
        <v>D</v>
      </c>
      <c r="P65" s="281">
        <f>'2025 Расклад'!AL60</f>
        <v>0</v>
      </c>
      <c r="Q65" s="285">
        <f t="shared" si="126"/>
        <v>0</v>
      </c>
      <c r="R65" s="57" t="str">
        <f t="shared" si="13"/>
        <v>D</v>
      </c>
      <c r="S65" s="295" t="str">
        <f t="shared" si="14"/>
        <v>C</v>
      </c>
      <c r="T65" s="63">
        <f t="shared" si="15"/>
        <v>2</v>
      </c>
      <c r="U65" s="63">
        <f t="shared" si="16"/>
        <v>2</v>
      </c>
      <c r="V65" s="63">
        <f t="shared" si="17"/>
        <v>2</v>
      </c>
      <c r="W65" s="63">
        <f t="shared" si="18"/>
        <v>1</v>
      </c>
      <c r="X65" s="63">
        <f t="shared" si="19"/>
        <v>1</v>
      </c>
      <c r="Y65" s="76">
        <f t="shared" si="20"/>
        <v>1.6</v>
      </c>
      <c r="Z65" s="80">
        <f>'2025 Расклад'!AR60</f>
        <v>3.6526315789473682</v>
      </c>
      <c r="AA65" s="51">
        <f t="shared" si="127"/>
        <v>3.79</v>
      </c>
      <c r="AB65" s="57" t="str">
        <f t="shared" ref="AB65:AB74" si="191">IF(Z65&gt;=$Z$129,"A",IF(Z65&gt;=$Z$130,"B",IF(Z65&gt;=$Z$131,"C","D")))</f>
        <v>C</v>
      </c>
      <c r="AC65" s="174">
        <f>'2025 Расклад'!AX60</f>
        <v>3.1789473684210527</v>
      </c>
      <c r="AD65" s="51">
        <f t="shared" si="129"/>
        <v>3.52</v>
      </c>
      <c r="AE65" s="56" t="str">
        <f t="shared" ref="AE65:AE72" si="192">IF(AC65&gt;=$AC$129,"A",IF(AC65&gt;=$AC$130,"B",IF(AC65&gt;=$AC$131,"C","D")))</f>
        <v>D</v>
      </c>
      <c r="AF65" s="187" t="str">
        <f t="shared" si="21"/>
        <v>C</v>
      </c>
      <c r="AG65" s="193">
        <f t="shared" si="81"/>
        <v>2</v>
      </c>
      <c r="AH65" s="205">
        <f t="shared" ref="AH65:AH72" si="193">IF(AE65="A",4.2,IF(AE65="B",2.5,IF(AE65="C",2,1)))</f>
        <v>1</v>
      </c>
      <c r="AI65" s="199">
        <f t="shared" si="22"/>
        <v>1.5</v>
      </c>
      <c r="AJ65" s="246">
        <f>'2025 Расклад'!BD60</f>
        <v>4.4000000000000004</v>
      </c>
      <c r="AK65" s="133">
        <f t="shared" si="23"/>
        <v>3.99</v>
      </c>
      <c r="AL65" s="57" t="str">
        <f t="shared" si="7"/>
        <v>B</v>
      </c>
      <c r="AM65" s="435">
        <f>'2025 Расклад'!BL60</f>
        <v>57.1</v>
      </c>
      <c r="AN65" s="134">
        <f t="shared" si="24"/>
        <v>59.29</v>
      </c>
      <c r="AO65" s="56" t="str">
        <f t="shared" si="41"/>
        <v>B</v>
      </c>
      <c r="AP65" s="439">
        <f>'2025 Расклад'!BT60</f>
        <v>51.7</v>
      </c>
      <c r="AQ65" s="250">
        <f t="shared" si="25"/>
        <v>58.43</v>
      </c>
      <c r="AR65" s="57" t="str">
        <f t="shared" si="190"/>
        <v>C</v>
      </c>
      <c r="AS65" s="88" t="str">
        <f t="shared" si="26"/>
        <v>C</v>
      </c>
      <c r="AT65" s="83">
        <f t="shared" si="27"/>
        <v>2.5</v>
      </c>
      <c r="AU65" s="83">
        <f t="shared" si="28"/>
        <v>2.5</v>
      </c>
      <c r="AV65" s="83">
        <f t="shared" si="29"/>
        <v>2</v>
      </c>
      <c r="AW65" s="225">
        <f t="shared" si="30"/>
        <v>2.3333333333333335</v>
      </c>
      <c r="AX65" s="88" t="str">
        <f t="shared" si="31"/>
        <v>C</v>
      </c>
      <c r="AY65" s="309">
        <f t="shared" si="32"/>
        <v>2</v>
      </c>
      <c r="AZ65" s="307">
        <f t="shared" si="33"/>
        <v>2</v>
      </c>
      <c r="BA65" s="307">
        <f t="shared" si="34"/>
        <v>2</v>
      </c>
      <c r="BB65" s="308">
        <f t="shared" si="35"/>
        <v>2</v>
      </c>
    </row>
    <row r="66" spans="1:54" x14ac:dyDescent="0.25">
      <c r="A66" s="27">
        <v>17</v>
      </c>
      <c r="B66" s="44">
        <v>40950</v>
      </c>
      <c r="C66" s="23" t="s">
        <v>44</v>
      </c>
      <c r="D66" s="52">
        <f>'2025 Расклад'!J61</f>
        <v>3.9508000000000005</v>
      </c>
      <c r="E66" s="55">
        <f t="shared" si="9"/>
        <v>4.07</v>
      </c>
      <c r="F66" s="161" t="str">
        <f t="shared" si="122"/>
        <v>C</v>
      </c>
      <c r="G66" s="155">
        <f>'2025 Расклад'!P61</f>
        <v>3.4955000000000003</v>
      </c>
      <c r="H66" s="55">
        <f t="shared" si="10"/>
        <v>3.69</v>
      </c>
      <c r="I66" s="56" t="str">
        <f t="shared" si="123"/>
        <v>D</v>
      </c>
      <c r="J66" s="52">
        <f>'2025 Расклад'!V61</f>
        <v>3.9032</v>
      </c>
      <c r="K66" s="55">
        <f t="shared" si="11"/>
        <v>4.1399999999999997</v>
      </c>
      <c r="L66" s="57" t="str">
        <f t="shared" si="124"/>
        <v>C</v>
      </c>
      <c r="M66" s="280">
        <f>'2025 Расклад'!AD61</f>
        <v>0</v>
      </c>
      <c r="N66" s="50">
        <f t="shared" si="125"/>
        <v>0</v>
      </c>
      <c r="O66" s="56" t="str">
        <f t="shared" si="12"/>
        <v>D</v>
      </c>
      <c r="P66" s="281">
        <f>'2025 Расклад'!AL61</f>
        <v>0</v>
      </c>
      <c r="Q66" s="285">
        <f t="shared" si="126"/>
        <v>0</v>
      </c>
      <c r="R66" s="57" t="str">
        <f t="shared" si="13"/>
        <v>D</v>
      </c>
      <c r="S66" s="295" t="str">
        <f t="shared" si="14"/>
        <v>D</v>
      </c>
      <c r="T66" s="63">
        <f t="shared" si="15"/>
        <v>2</v>
      </c>
      <c r="U66" s="63">
        <f t="shared" si="16"/>
        <v>1</v>
      </c>
      <c r="V66" s="63">
        <f t="shared" si="17"/>
        <v>2</v>
      </c>
      <c r="W66" s="63">
        <f t="shared" si="18"/>
        <v>1</v>
      </c>
      <c r="X66" s="63">
        <f t="shared" si="19"/>
        <v>1</v>
      </c>
      <c r="Y66" s="76">
        <f t="shared" si="20"/>
        <v>1.4</v>
      </c>
      <c r="Z66" s="80">
        <f>'2025 Расклад'!AR61</f>
        <v>3.375</v>
      </c>
      <c r="AA66" s="51">
        <f t="shared" si="127"/>
        <v>3.79</v>
      </c>
      <c r="AB66" s="57" t="str">
        <f t="shared" si="191"/>
        <v>D</v>
      </c>
      <c r="AC66" s="174">
        <f>'2025 Расклад'!AX61</f>
        <v>3.25</v>
      </c>
      <c r="AD66" s="51">
        <f t="shared" si="129"/>
        <v>3.52</v>
      </c>
      <c r="AE66" s="56" t="str">
        <f t="shared" si="192"/>
        <v>D</v>
      </c>
      <c r="AF66" s="187" t="str">
        <f t="shared" si="21"/>
        <v>D</v>
      </c>
      <c r="AG66" s="193">
        <f t="shared" si="81"/>
        <v>1</v>
      </c>
      <c r="AH66" s="205">
        <f t="shared" si="193"/>
        <v>1</v>
      </c>
      <c r="AI66" s="199">
        <f t="shared" si="22"/>
        <v>1</v>
      </c>
      <c r="AJ66" s="246">
        <f>'2025 Расклад'!BD61</f>
        <v>3.925925925925926</v>
      </c>
      <c r="AK66" s="133">
        <f t="shared" si="23"/>
        <v>3.99</v>
      </c>
      <c r="AL66" s="57" t="str">
        <f t="shared" si="7"/>
        <v>C</v>
      </c>
      <c r="AM66" s="442">
        <f>'2025 Расклад'!BL61</f>
        <v>60.4</v>
      </c>
      <c r="AN66" s="134">
        <f t="shared" si="24"/>
        <v>59.29</v>
      </c>
      <c r="AO66" s="56" t="str">
        <f t="shared" si="41"/>
        <v>B</v>
      </c>
      <c r="AP66" s="439">
        <f>'2025 Расклад'!BT61</f>
        <v>56.1</v>
      </c>
      <c r="AQ66" s="250">
        <f t="shared" si="25"/>
        <v>58.43</v>
      </c>
      <c r="AR66" s="57" t="str">
        <f t="shared" si="190"/>
        <v>C</v>
      </c>
      <c r="AS66" s="88" t="str">
        <f t="shared" si="26"/>
        <v>C</v>
      </c>
      <c r="AT66" s="83">
        <f t="shared" si="27"/>
        <v>2</v>
      </c>
      <c r="AU66" s="83">
        <f t="shared" si="28"/>
        <v>2.5</v>
      </c>
      <c r="AV66" s="83">
        <f t="shared" si="29"/>
        <v>2</v>
      </c>
      <c r="AW66" s="225">
        <f t="shared" si="30"/>
        <v>2.1666666666666665</v>
      </c>
      <c r="AX66" s="88" t="str">
        <f t="shared" si="31"/>
        <v>D</v>
      </c>
      <c r="AY66" s="309">
        <f t="shared" si="32"/>
        <v>1</v>
      </c>
      <c r="AZ66" s="307">
        <f t="shared" si="33"/>
        <v>1</v>
      </c>
      <c r="BA66" s="307">
        <f t="shared" si="34"/>
        <v>2</v>
      </c>
      <c r="BB66" s="308">
        <f t="shared" si="35"/>
        <v>1.3333333333333333</v>
      </c>
    </row>
    <row r="67" spans="1:54" x14ac:dyDescent="0.25">
      <c r="A67" s="27">
        <v>18</v>
      </c>
      <c r="B67" s="44">
        <v>40990</v>
      </c>
      <c r="C67" s="23" t="s">
        <v>45</v>
      </c>
      <c r="D67" s="52">
        <f>'2025 Расклад'!J62</f>
        <v>4.1350999999999996</v>
      </c>
      <c r="E67" s="55">
        <f t="shared" si="9"/>
        <v>4.07</v>
      </c>
      <c r="F67" s="161" t="str">
        <f t="shared" si="122"/>
        <v>B</v>
      </c>
      <c r="G67" s="155">
        <f>'2025 Расклад'!P62</f>
        <v>3.7719999999999998</v>
      </c>
      <c r="H67" s="55">
        <f t="shared" si="10"/>
        <v>3.69</v>
      </c>
      <c r="I67" s="56" t="str">
        <f t="shared" si="123"/>
        <v>B</v>
      </c>
      <c r="J67" s="52">
        <f>'2025 Расклад'!V62</f>
        <v>4.3474000000000004</v>
      </c>
      <c r="K67" s="55">
        <f t="shared" si="11"/>
        <v>4.1399999999999997</v>
      </c>
      <c r="L67" s="57" t="str">
        <f t="shared" si="124"/>
        <v>B</v>
      </c>
      <c r="M67" s="280">
        <f>'2025 Расклад'!AD62</f>
        <v>0</v>
      </c>
      <c r="N67" s="50">
        <f t="shared" si="125"/>
        <v>0</v>
      </c>
      <c r="O67" s="56" t="str">
        <f t="shared" si="12"/>
        <v>D</v>
      </c>
      <c r="P67" s="281">
        <f>'2025 Расклад'!AL62</f>
        <v>0</v>
      </c>
      <c r="Q67" s="285">
        <f t="shared" si="126"/>
        <v>0</v>
      </c>
      <c r="R67" s="57" t="str">
        <f t="shared" si="13"/>
        <v>D</v>
      </c>
      <c r="S67" s="295" t="str">
        <f t="shared" si="14"/>
        <v>C</v>
      </c>
      <c r="T67" s="63">
        <f t="shared" si="15"/>
        <v>2.5</v>
      </c>
      <c r="U67" s="63">
        <f t="shared" si="16"/>
        <v>2.5</v>
      </c>
      <c r="V67" s="63">
        <f t="shared" si="17"/>
        <v>2.5</v>
      </c>
      <c r="W67" s="63">
        <f t="shared" si="18"/>
        <v>1</v>
      </c>
      <c r="X67" s="63">
        <f t="shared" si="19"/>
        <v>1</v>
      </c>
      <c r="Y67" s="76">
        <f t="shared" si="20"/>
        <v>1.9</v>
      </c>
      <c r="Z67" s="80">
        <f>'2025 Расклад'!AR62</f>
        <v>3.83</v>
      </c>
      <c r="AA67" s="51">
        <f t="shared" si="127"/>
        <v>3.79</v>
      </c>
      <c r="AB67" s="57" t="str">
        <f t="shared" si="191"/>
        <v>B</v>
      </c>
      <c r="AC67" s="174">
        <f>'2025 Расклад'!AX62</f>
        <v>3.51</v>
      </c>
      <c r="AD67" s="51">
        <f t="shared" si="129"/>
        <v>3.52</v>
      </c>
      <c r="AE67" s="56" t="str">
        <f t="shared" si="192"/>
        <v>B</v>
      </c>
      <c r="AF67" s="187" t="str">
        <f t="shared" si="21"/>
        <v>B</v>
      </c>
      <c r="AG67" s="193">
        <f t="shared" si="81"/>
        <v>2.5</v>
      </c>
      <c r="AH67" s="205">
        <f t="shared" si="193"/>
        <v>2.5</v>
      </c>
      <c r="AI67" s="199">
        <f t="shared" si="22"/>
        <v>2.5</v>
      </c>
      <c r="AJ67" s="246">
        <f>'2025 Расклад'!BD62</f>
        <v>4</v>
      </c>
      <c r="AK67" s="133">
        <f t="shared" si="23"/>
        <v>3.99</v>
      </c>
      <c r="AL67" s="57" t="str">
        <f t="shared" si="7"/>
        <v>B</v>
      </c>
      <c r="AM67" s="443">
        <f>'2025 Расклад'!BL62</f>
        <v>57.3</v>
      </c>
      <c r="AN67" s="134">
        <f t="shared" si="24"/>
        <v>59.29</v>
      </c>
      <c r="AO67" s="56" t="str">
        <f t="shared" si="41"/>
        <v>B</v>
      </c>
      <c r="AP67" s="436">
        <f>'2025 Расклад'!BT62</f>
        <v>55.3</v>
      </c>
      <c r="AQ67" s="250">
        <f t="shared" si="25"/>
        <v>58.43</v>
      </c>
      <c r="AR67" s="57" t="str">
        <f t="shared" si="190"/>
        <v>C</v>
      </c>
      <c r="AS67" s="88" t="str">
        <f t="shared" si="26"/>
        <v>C</v>
      </c>
      <c r="AT67" s="83">
        <f t="shared" si="27"/>
        <v>2.5</v>
      </c>
      <c r="AU67" s="83">
        <f t="shared" si="28"/>
        <v>2.5</v>
      </c>
      <c r="AV67" s="83">
        <f t="shared" si="29"/>
        <v>2</v>
      </c>
      <c r="AW67" s="225">
        <f t="shared" si="30"/>
        <v>2.3333333333333335</v>
      </c>
      <c r="AX67" s="88" t="str">
        <f t="shared" si="31"/>
        <v>C</v>
      </c>
      <c r="AY67" s="309">
        <f t="shared" si="32"/>
        <v>2</v>
      </c>
      <c r="AZ67" s="307">
        <f t="shared" si="33"/>
        <v>2.5</v>
      </c>
      <c r="BA67" s="307">
        <f t="shared" si="34"/>
        <v>2</v>
      </c>
      <c r="BB67" s="308">
        <f t="shared" si="35"/>
        <v>2.1666666666666665</v>
      </c>
    </row>
    <row r="68" spans="1:54" x14ac:dyDescent="0.25">
      <c r="A68" s="30">
        <v>19</v>
      </c>
      <c r="B68" s="47">
        <v>40133</v>
      </c>
      <c r="C68" s="781" t="s">
        <v>36</v>
      </c>
      <c r="D68" s="164">
        <f>'2025 Расклад'!J63</f>
        <v>3.9921000000000002</v>
      </c>
      <c r="E68" s="55">
        <f t="shared" si="9"/>
        <v>4.07</v>
      </c>
      <c r="F68" s="161" t="str">
        <f t="shared" si="122"/>
        <v>C</v>
      </c>
      <c r="G68" s="750">
        <f>'2025 Расклад'!P63</f>
        <v>3.7675000000000001</v>
      </c>
      <c r="H68" s="55">
        <f t="shared" si="10"/>
        <v>3.69</v>
      </c>
      <c r="I68" s="56" t="str">
        <f t="shared" si="123"/>
        <v>B</v>
      </c>
      <c r="J68" s="164">
        <f>'2025 Расклад'!V63</f>
        <v>4.1643999999999997</v>
      </c>
      <c r="K68" s="55">
        <f t="shared" si="11"/>
        <v>4.1399999999999997</v>
      </c>
      <c r="L68" s="57" t="str">
        <f t="shared" si="124"/>
        <v>B</v>
      </c>
      <c r="M68" s="283">
        <f>'2025 Расклад'!AD63</f>
        <v>0</v>
      </c>
      <c r="N68" s="50">
        <f t="shared" si="125"/>
        <v>0</v>
      </c>
      <c r="O68" s="56" t="str">
        <f t="shared" si="12"/>
        <v>D</v>
      </c>
      <c r="P68" s="284">
        <f>'2025 Расклад'!AL63</f>
        <v>0</v>
      </c>
      <c r="Q68" s="856">
        <f t="shared" si="126"/>
        <v>0</v>
      </c>
      <c r="R68" s="57" t="str">
        <f t="shared" si="13"/>
        <v>D</v>
      </c>
      <c r="S68" s="415" t="str">
        <f t="shared" ref="S68" si="194">IF(Y68&gt;=3.5,"A",IF(Y68&gt;=2.5,"B",IF(Y68&gt;=1.5,"C","D")))</f>
        <v>C</v>
      </c>
      <c r="T68" s="416">
        <f t="shared" ref="T68" si="195">IF(F68="A",4.2,IF(F68="B",2.5,IF(F68="C",2,1)))</f>
        <v>2</v>
      </c>
      <c r="U68" s="416">
        <f t="shared" ref="U68" si="196">IF(I68="A",4.2,IF(I68="B",2.5,IF(I68="C",2,1)))</f>
        <v>2.5</v>
      </c>
      <c r="V68" s="416">
        <f t="shared" ref="V68" si="197">IF(L68="A",4.2,IF(L68="B",2.5,IF(L68="C",2,1)))</f>
        <v>2.5</v>
      </c>
      <c r="W68" s="416">
        <f t="shared" si="18"/>
        <v>1</v>
      </c>
      <c r="X68" s="416">
        <f t="shared" si="19"/>
        <v>1</v>
      </c>
      <c r="Y68" s="417">
        <f t="shared" ref="Y68" si="198">AVERAGE(T68:X68)</f>
        <v>1.8</v>
      </c>
      <c r="Z68" s="566">
        <f>'2025 Расклад'!AR63</f>
        <v>3.4528301886792452</v>
      </c>
      <c r="AA68" s="51">
        <f t="shared" si="127"/>
        <v>3.79</v>
      </c>
      <c r="AB68" s="57" t="str">
        <f t="shared" si="191"/>
        <v>D</v>
      </c>
      <c r="AC68" s="567">
        <f>'2025 Расклад'!AX63</f>
        <v>3.3773584905660377</v>
      </c>
      <c r="AD68" s="51">
        <f t="shared" si="129"/>
        <v>3.52</v>
      </c>
      <c r="AE68" s="56" t="str">
        <f t="shared" si="192"/>
        <v>D</v>
      </c>
      <c r="AF68" s="188" t="str">
        <f t="shared" ref="AF68" si="199">IF(AI68&gt;=3.5,"A",IF(AI68&gt;=2.5,"B",IF(AI68&gt;=1.5,"C","D")))</f>
        <v>D</v>
      </c>
      <c r="AG68" s="194">
        <f t="shared" ref="AG68" si="200">IF(AB68="A",4.2,IF(AB68="B",2.5,IF(AB68="C",2,1)))</f>
        <v>1</v>
      </c>
      <c r="AH68" s="206">
        <f t="shared" ref="AH68" si="201">IF(AE68="A",4.2,IF(AE68="B",2.5,IF(AE68="C",2,1)))</f>
        <v>1</v>
      </c>
      <c r="AI68" s="804">
        <f t="shared" ref="AI68" si="202">AVERAGE(AG68:AH68)</f>
        <v>1</v>
      </c>
      <c r="AJ68" s="244">
        <f>'2025 Расклад'!BD63</f>
        <v>3.5357142857142856</v>
      </c>
      <c r="AK68" s="143">
        <f t="shared" si="23"/>
        <v>3.99</v>
      </c>
      <c r="AL68" s="59" t="str">
        <f t="shared" si="7"/>
        <v>C</v>
      </c>
      <c r="AM68" s="443">
        <f>'2025 Расклад'!BL63</f>
        <v>66.400000000000006</v>
      </c>
      <c r="AN68" s="144">
        <f t="shared" si="24"/>
        <v>59.29</v>
      </c>
      <c r="AO68" s="58" t="str">
        <f t="shared" si="41"/>
        <v>B</v>
      </c>
      <c r="AP68" s="436">
        <f>'2025 Расклад'!BT63</f>
        <v>48.5</v>
      </c>
      <c r="AQ68" s="252">
        <f t="shared" si="25"/>
        <v>58.43</v>
      </c>
      <c r="AR68" s="59" t="str">
        <f t="shared" si="190"/>
        <v>C</v>
      </c>
      <c r="AS68" s="146" t="str">
        <f t="shared" ref="AS68" si="203">IF(AW68&gt;=3.5,"A",IF(AW68&gt;=2.5,"B",IF(AW68&gt;=1.5,"C","D")))</f>
        <v>C</v>
      </c>
      <c r="AT68" s="1000">
        <f t="shared" si="27"/>
        <v>2</v>
      </c>
      <c r="AU68" s="63">
        <f t="shared" si="28"/>
        <v>2.5</v>
      </c>
      <c r="AV68" s="63">
        <f t="shared" si="29"/>
        <v>2</v>
      </c>
      <c r="AW68" s="1001">
        <f t="shared" si="30"/>
        <v>2.1666666666666665</v>
      </c>
      <c r="AX68" s="146" t="str">
        <f t="shared" si="31"/>
        <v>C</v>
      </c>
      <c r="AY68" s="309">
        <f t="shared" si="32"/>
        <v>2</v>
      </c>
      <c r="AZ68" s="307">
        <f t="shared" ref="AZ68" si="204">IF(AF68="A",4.2,IF(AF68="B",2.5,IF(AF68="C",2,1)))</f>
        <v>1</v>
      </c>
      <c r="BA68" s="307">
        <f t="shared" si="34"/>
        <v>2</v>
      </c>
      <c r="BB68" s="308">
        <f t="shared" si="35"/>
        <v>1.6666666666666667</v>
      </c>
    </row>
    <row r="69" spans="1:54" ht="15.75" thickBot="1" x14ac:dyDescent="0.3">
      <c r="A69" s="30">
        <v>20</v>
      </c>
      <c r="B69" s="47">
        <v>41400</v>
      </c>
      <c r="C69" s="38" t="s">
        <v>189</v>
      </c>
      <c r="D69" s="75">
        <f>'2025 Расклад'!J64</f>
        <v>3.9145999999999996</v>
      </c>
      <c r="E69" s="270">
        <f t="shared" si="9"/>
        <v>4.07</v>
      </c>
      <c r="F69" s="271" t="str">
        <f t="shared" si="122"/>
        <v>C</v>
      </c>
      <c r="G69" s="156">
        <f>'2025 Расклад'!P64</f>
        <v>3.2093000000000003</v>
      </c>
      <c r="H69" s="270">
        <f t="shared" si="10"/>
        <v>3.69</v>
      </c>
      <c r="I69" s="272" t="str">
        <f t="shared" si="123"/>
        <v>D</v>
      </c>
      <c r="J69" s="75">
        <f>'2025 Расклад'!V64</f>
        <v>3.8616999999999995</v>
      </c>
      <c r="K69" s="270">
        <f t="shared" si="11"/>
        <v>4.1399999999999997</v>
      </c>
      <c r="L69" s="273" t="str">
        <f t="shared" si="124"/>
        <v>C</v>
      </c>
      <c r="M69" s="289">
        <f>'2025 Расклад'!AD64</f>
        <v>0</v>
      </c>
      <c r="N69" s="274">
        <f t="shared" si="125"/>
        <v>0</v>
      </c>
      <c r="O69" s="272" t="str">
        <f t="shared" si="12"/>
        <v>D</v>
      </c>
      <c r="P69" s="618">
        <f>'2025 Расклад'!AL64</f>
        <v>0</v>
      </c>
      <c r="Q69" s="291">
        <f t="shared" si="126"/>
        <v>0</v>
      </c>
      <c r="R69" s="273" t="str">
        <f t="shared" si="13"/>
        <v>D</v>
      </c>
      <c r="S69" s="296" t="str">
        <f t="shared" si="14"/>
        <v>D</v>
      </c>
      <c r="T69" s="83">
        <f t="shared" si="15"/>
        <v>2</v>
      </c>
      <c r="U69" s="83">
        <f t="shared" si="16"/>
        <v>1</v>
      </c>
      <c r="V69" s="83">
        <f t="shared" si="17"/>
        <v>2</v>
      </c>
      <c r="W69" s="83">
        <f t="shared" si="18"/>
        <v>1</v>
      </c>
      <c r="X69" s="83">
        <f t="shared" si="19"/>
        <v>1</v>
      </c>
      <c r="Y69" s="84">
        <f t="shared" si="20"/>
        <v>1.4</v>
      </c>
      <c r="Z69" s="147">
        <f>'2025 Расклад'!AR64</f>
        <v>3.664705882352941</v>
      </c>
      <c r="AA69" s="275">
        <f t="shared" si="127"/>
        <v>3.79</v>
      </c>
      <c r="AB69" s="273" t="str">
        <f t="shared" ref="AB69" si="205">IF(Z69&gt;=$Z$129,"A",IF(Z69&gt;=$Z$130,"B",IF(Z69&gt;=$Z$131,"C","D")))</f>
        <v>C</v>
      </c>
      <c r="AC69" s="175">
        <f>'2025 Расклад'!AX64</f>
        <v>3.2514619883040936</v>
      </c>
      <c r="AD69" s="275">
        <f t="shared" si="129"/>
        <v>3.52</v>
      </c>
      <c r="AE69" s="272" t="str">
        <f t="shared" ref="AE69" si="206">IF(AC69&gt;=$AC$129,"A",IF(AC69&gt;=$AC$130,"B",IF(AC69&gt;=$AC$131,"C","D")))</f>
        <v>D</v>
      </c>
      <c r="AF69" s="190" t="str">
        <f t="shared" ref="AF69" si="207">IF(AI69&gt;=3.5,"A",IF(AI69&gt;=2.5,"B",IF(AI69&gt;=1.5,"C","D")))</f>
        <v>C</v>
      </c>
      <c r="AG69" s="196">
        <f t="shared" ref="AG69" si="208">IF(AB69="A",4.2,IF(AB69="B",2.5,IF(AB69="C",2,1)))</f>
        <v>2</v>
      </c>
      <c r="AH69" s="208">
        <f t="shared" ref="AH69" si="209">IF(AE69="A",4.2,IF(AE69="B",2.5,IF(AE69="C",2,1)))</f>
        <v>1</v>
      </c>
      <c r="AI69" s="202">
        <f t="shared" ref="AI69" si="210">AVERAGE(AG69:AH69)</f>
        <v>1.5</v>
      </c>
      <c r="AJ69" s="251">
        <f>'2025 Расклад'!BD64</f>
        <v>3.7804878048780486</v>
      </c>
      <c r="AK69" s="143">
        <f t="shared" si="23"/>
        <v>3.99</v>
      </c>
      <c r="AL69" s="59" t="str">
        <f t="shared" ref="AL69" si="211">IF(AJ69&gt;=$AJ$129,"A",IF(AJ69&gt;=$AJ$130,"B",IF(AJ69&gt;=$AJ$131,"C","D")))</f>
        <v>C</v>
      </c>
      <c r="AM69" s="444">
        <f>'2025 Расклад'!BL64</f>
        <v>47.9</v>
      </c>
      <c r="AN69" s="144">
        <f t="shared" si="24"/>
        <v>59.29</v>
      </c>
      <c r="AO69" s="58" t="str">
        <f t="shared" ref="AO69" si="212">IF(AM69&gt;=$AM$129,"A",IF(AM69&gt;=$AM$130,"B",IF(AM69&gt;=$AM$131,"C","D")))</f>
        <v>C</v>
      </c>
      <c r="AP69" s="436">
        <f>'2025 Расклад'!BT64</f>
        <v>51.7</v>
      </c>
      <c r="AQ69" s="252">
        <f t="shared" si="25"/>
        <v>58.43</v>
      </c>
      <c r="AR69" s="59" t="str">
        <f t="shared" ref="AR69" si="213">IF(AP69&gt;=$AP$129,"A",IF(AP69&gt;=$AP$130,"B",IF(AP69&gt;=$AP$131,"C","D")))</f>
        <v>C</v>
      </c>
      <c r="AS69" s="146" t="str">
        <f t="shared" ref="AS69" si="214">IF(AW69&gt;=3.5,"A",IF(AW69&gt;=2.5,"B",IF(AW69&gt;=1.5,"C","D")))</f>
        <v>C</v>
      </c>
      <c r="AT69" s="83">
        <f t="shared" ref="AT69" si="215">IF(AL69="A",4.2,IF(AL69="B",2.5,IF(AL69="C",2,1)))</f>
        <v>2</v>
      </c>
      <c r="AU69" s="83">
        <f t="shared" ref="AU69" si="216">IF(AO69="A",4.2,IF(AO69="B",2.5,IF(AO69="C",2,1)))</f>
        <v>2</v>
      </c>
      <c r="AV69" s="83">
        <f t="shared" ref="AV69" si="217">IF(AR69="A",4.2,IF(AR69="B",2.5,IF(AR69="C",2,1)))</f>
        <v>2</v>
      </c>
      <c r="AW69" s="225">
        <f t="shared" ref="AW69" si="218">AVERAGE(AT69:AV69)</f>
        <v>2</v>
      </c>
      <c r="AX69" s="146" t="str">
        <f t="shared" ref="AX69:AX126" si="219">IF(BB69&gt;=3.5,"A",IF(BB69&gt;=2.33,"B",IF(BB69&gt;=1.5,"C","D")))</f>
        <v>C</v>
      </c>
      <c r="AY69" s="621">
        <f t="shared" ref="AY69:AY126" si="220">IF(S69="A",4.2,IF(S69="B",2.5,IF(S69="C",2,1)))</f>
        <v>1</v>
      </c>
      <c r="AZ69" s="622">
        <f t="shared" si="33"/>
        <v>2</v>
      </c>
      <c r="BA69" s="622">
        <f t="shared" si="34"/>
        <v>2</v>
      </c>
      <c r="BB69" s="623">
        <f t="shared" ref="BB69:BB126" si="221">AVERAGE(AY69:BA69)</f>
        <v>1.6666666666666667</v>
      </c>
    </row>
    <row r="70" spans="1:54" ht="15.75" thickBot="1" x14ac:dyDescent="0.3">
      <c r="A70" s="36"/>
      <c r="B70" s="42"/>
      <c r="C70" s="35" t="s">
        <v>82</v>
      </c>
      <c r="D70" s="68">
        <f>AVERAGE(D71:D84)</f>
        <v>3.9964928571428571</v>
      </c>
      <c r="E70" s="66">
        <f t="shared" si="9"/>
        <v>4.07</v>
      </c>
      <c r="F70" s="159" t="str">
        <f t="shared" si="122"/>
        <v>C</v>
      </c>
      <c r="G70" s="154">
        <f>AVERAGE(G71:G84)</f>
        <v>3.7431071428571423</v>
      </c>
      <c r="H70" s="66">
        <f t="shared" si="10"/>
        <v>3.69</v>
      </c>
      <c r="I70" s="64" t="str">
        <f t="shared" si="123"/>
        <v>B</v>
      </c>
      <c r="J70" s="68">
        <f>AVERAGE(J71:J84)</f>
        <v>4.08345</v>
      </c>
      <c r="K70" s="66">
        <f t="shared" si="11"/>
        <v>4.1399999999999997</v>
      </c>
      <c r="L70" s="65" t="str">
        <f t="shared" si="124"/>
        <v>C</v>
      </c>
      <c r="M70" s="154">
        <f>AVERAGE(M71:M84)</f>
        <v>0</v>
      </c>
      <c r="N70" s="541">
        <f t="shared" si="125"/>
        <v>0</v>
      </c>
      <c r="O70" s="64" t="str">
        <f t="shared" si="12"/>
        <v>D</v>
      </c>
      <c r="P70" s="67">
        <f>AVERAGE(P71:P84)</f>
        <v>0</v>
      </c>
      <c r="Q70" s="542">
        <f t="shared" si="126"/>
        <v>0</v>
      </c>
      <c r="R70" s="65" t="str">
        <f t="shared" si="13"/>
        <v>D</v>
      </c>
      <c r="S70" s="294" t="str">
        <f t="shared" ref="S70:S126" si="222">IF(Y70&gt;=3.5,"A",IF(Y70&gt;=2.5,"B",IF(Y70&gt;=1.5,"C","D")))</f>
        <v>C</v>
      </c>
      <c r="T70" s="85">
        <f t="shared" ref="T70:T126" si="223">IF(F70="A",4.2,IF(F70="B",2.5,IF(F70="C",2,1)))</f>
        <v>2</v>
      </c>
      <c r="U70" s="86">
        <f t="shared" ref="U70:U126" si="224">IF(I70="A",4.2,IF(I70="B",2.5,IF(I70="C",2,1)))</f>
        <v>2.5</v>
      </c>
      <c r="V70" s="86">
        <f t="shared" ref="V70:V126" si="225">IF(L70="A",4.2,IF(L70="B",2.5,IF(L70="C",2,1)))</f>
        <v>2</v>
      </c>
      <c r="W70" s="86">
        <f t="shared" si="18"/>
        <v>1</v>
      </c>
      <c r="X70" s="86">
        <f t="shared" si="19"/>
        <v>1</v>
      </c>
      <c r="Y70" s="168">
        <f t="shared" ref="Y70:Y126" si="226">AVERAGE(T70:X70)</f>
        <v>1.7</v>
      </c>
      <c r="Z70" s="67">
        <f>AVERAGE(Z71:Z84)</f>
        <v>3.7593157608905696</v>
      </c>
      <c r="AA70" s="524">
        <f t="shared" si="127"/>
        <v>3.79</v>
      </c>
      <c r="AB70" s="65" t="str">
        <f t="shared" si="191"/>
        <v>C</v>
      </c>
      <c r="AC70" s="154">
        <f>AVERAGE(AC71:AC84)</f>
        <v>3.6485937926200203</v>
      </c>
      <c r="AD70" s="524">
        <f t="shared" si="129"/>
        <v>3.52</v>
      </c>
      <c r="AE70" s="64" t="str">
        <f t="shared" si="192"/>
        <v>B</v>
      </c>
      <c r="AF70" s="186" t="str">
        <f t="shared" si="21"/>
        <v>C</v>
      </c>
      <c r="AG70" s="192">
        <f t="shared" si="81"/>
        <v>2</v>
      </c>
      <c r="AH70" s="204">
        <f t="shared" si="193"/>
        <v>2.5</v>
      </c>
      <c r="AI70" s="198">
        <f t="shared" si="22"/>
        <v>2.25</v>
      </c>
      <c r="AJ70" s="81">
        <f>AVERAGE(AJ71:AJ84)</f>
        <v>3.9342434997714499</v>
      </c>
      <c r="AK70" s="565">
        <f t="shared" si="23"/>
        <v>3.99</v>
      </c>
      <c r="AL70" s="65" t="str">
        <f t="shared" si="7"/>
        <v>C</v>
      </c>
      <c r="AM70" s="82">
        <f>AVERAGE(AM71:AM84)</f>
        <v>57.484285714285711</v>
      </c>
      <c r="AN70" s="428">
        <f t="shared" si="24"/>
        <v>59.29</v>
      </c>
      <c r="AO70" s="64" t="str">
        <f t="shared" si="41"/>
        <v>B</v>
      </c>
      <c r="AP70" s="81">
        <f>AVERAGE(AP71:AP84)</f>
        <v>57.321428571428569</v>
      </c>
      <c r="AQ70" s="428">
        <f t="shared" si="25"/>
        <v>58.43</v>
      </c>
      <c r="AR70" s="450" t="str">
        <f t="shared" si="190"/>
        <v>B</v>
      </c>
      <c r="AS70" s="125" t="str">
        <f t="shared" si="26"/>
        <v>C</v>
      </c>
      <c r="AT70" s="86">
        <f t="shared" ref="AT70:AT124" si="227">IF(AL70="A",4.2,IF(AL70="B",2.5,IF(AL70="C",2,1)))</f>
        <v>2</v>
      </c>
      <c r="AU70" s="86">
        <f t="shared" ref="AU70:AU124" si="228">IF(AO70="A",4.2,IF(AO70="B",2.5,IF(AO70="C",2,1)))</f>
        <v>2.5</v>
      </c>
      <c r="AV70" s="86">
        <f t="shared" ref="AV70:AV117" si="229">IF(AR70="A",4.2,IF(AR70="B",2.5,IF(AR70="C",2,1)))</f>
        <v>2.5</v>
      </c>
      <c r="AW70" s="224">
        <f t="shared" ref="AW70:AW124" si="230">AVERAGE(AT70:AV70)</f>
        <v>2.3333333333333335</v>
      </c>
      <c r="AX70" s="125" t="str">
        <f t="shared" si="219"/>
        <v>C</v>
      </c>
      <c r="AY70" s="627">
        <f t="shared" si="220"/>
        <v>2</v>
      </c>
      <c r="AZ70" s="628">
        <f t="shared" si="33"/>
        <v>2</v>
      </c>
      <c r="BA70" s="628">
        <f t="shared" ref="BA70:BA126" si="231">IF(AS70="A",4.2,IF(AS70="B",2.5,IF(AS70="C",2,1)))</f>
        <v>2</v>
      </c>
      <c r="BB70" s="629">
        <f t="shared" si="221"/>
        <v>2</v>
      </c>
    </row>
    <row r="71" spans="1:54" x14ac:dyDescent="0.25">
      <c r="A71" s="29">
        <v>1</v>
      </c>
      <c r="B71" s="43">
        <v>50040</v>
      </c>
      <c r="C71" s="13" t="s">
        <v>46</v>
      </c>
      <c r="D71" s="52">
        <f>'2025 Расклад'!J65</f>
        <v>4.1316999999999995</v>
      </c>
      <c r="E71" s="135">
        <f t="shared" si="9"/>
        <v>4.07</v>
      </c>
      <c r="F71" s="163" t="str">
        <f t="shared" ref="F71:F102" si="232">IF(D71&gt;=$D$129,"A",IF(D71&gt;=$D$130,"B",IF(D71&gt;=$D$131,"C","D")))</f>
        <v>B</v>
      </c>
      <c r="G71" s="155">
        <f>'2025 Расклад'!P65</f>
        <v>4.0327999999999999</v>
      </c>
      <c r="H71" s="135">
        <f t="shared" si="10"/>
        <v>3.69</v>
      </c>
      <c r="I71" s="69" t="str">
        <f t="shared" ref="I71:I102" si="233">IF(G71&gt;=$G$129,"A",IF(G71&gt;=$G$130,"B",IF(G71&gt;=$G$131,"C","D")))</f>
        <v>B</v>
      </c>
      <c r="J71" s="52">
        <f>'2025 Расклад'!V65</f>
        <v>4.4819000000000004</v>
      </c>
      <c r="K71" s="135">
        <f t="shared" si="11"/>
        <v>4.1399999999999997</v>
      </c>
      <c r="L71" s="167" t="str">
        <f t="shared" ref="L71:L102" si="234">IF(J71&gt;=$J$129,"A",IF(J71&gt;=$J$130,"B",IF(J71&gt;=$J$131,"C","D")))</f>
        <v>B</v>
      </c>
      <c r="M71" s="280">
        <f>'2025 Расклад'!AD65</f>
        <v>0</v>
      </c>
      <c r="N71" s="136">
        <f t="shared" ref="N71:N102" si="235">$M$128</f>
        <v>0</v>
      </c>
      <c r="O71" s="53" t="str">
        <f t="shared" si="12"/>
        <v>D</v>
      </c>
      <c r="P71" s="619">
        <f>'2025 Расклад'!AL65</f>
        <v>0</v>
      </c>
      <c r="Q71" s="282">
        <f t="shared" ref="Q71:Q102" si="236">$P$128</f>
        <v>0</v>
      </c>
      <c r="R71" s="54" t="str">
        <f t="shared" si="13"/>
        <v>D</v>
      </c>
      <c r="S71" s="297" t="str">
        <f t="shared" si="222"/>
        <v>C</v>
      </c>
      <c r="T71" s="63">
        <f t="shared" si="223"/>
        <v>2.5</v>
      </c>
      <c r="U71" s="63">
        <f t="shared" si="224"/>
        <v>2.5</v>
      </c>
      <c r="V71" s="63">
        <f t="shared" si="225"/>
        <v>2.5</v>
      </c>
      <c r="W71" s="63">
        <f t="shared" si="18"/>
        <v>1</v>
      </c>
      <c r="X71" s="63">
        <f t="shared" si="19"/>
        <v>1</v>
      </c>
      <c r="Y71" s="76">
        <f t="shared" si="226"/>
        <v>1.9</v>
      </c>
      <c r="Z71" s="79">
        <f>'2025 Расклад'!AR65</f>
        <v>4</v>
      </c>
      <c r="AA71" s="137">
        <f t="shared" ref="AA71:AA102" si="237">$Z$128</f>
        <v>3.79</v>
      </c>
      <c r="AB71" s="54" t="str">
        <f t="shared" si="191"/>
        <v>B</v>
      </c>
      <c r="AC71" s="172">
        <f>'2025 Расклад'!AX65</f>
        <v>3.8224299065420562</v>
      </c>
      <c r="AD71" s="137">
        <f t="shared" ref="AD71:AD102" si="238">$AC$128</f>
        <v>3.52</v>
      </c>
      <c r="AE71" s="53" t="str">
        <f t="shared" si="192"/>
        <v>B</v>
      </c>
      <c r="AF71" s="187" t="str">
        <f t="shared" si="21"/>
        <v>B</v>
      </c>
      <c r="AG71" s="193">
        <f t="shared" si="81"/>
        <v>2.5</v>
      </c>
      <c r="AH71" s="205">
        <f t="shared" si="193"/>
        <v>2.5</v>
      </c>
      <c r="AI71" s="199">
        <f t="shared" si="22"/>
        <v>2.5</v>
      </c>
      <c r="AJ71" s="246">
        <f>'2025 Расклад'!BD65</f>
        <v>4.333333333333333</v>
      </c>
      <c r="AK71" s="138">
        <f t="shared" si="23"/>
        <v>3.99</v>
      </c>
      <c r="AL71" s="54" t="str">
        <f t="shared" ref="AL71:AL125" si="239">IF(AJ71&gt;=$AJ$129,"A",IF(AJ71&gt;=$AJ$130,"B",IF(AJ71&gt;=$AJ$131,"C","D")))</f>
        <v>B</v>
      </c>
      <c r="AM71" s="435">
        <f>'2025 Расклад'!BL65</f>
        <v>69</v>
      </c>
      <c r="AN71" s="139">
        <f t="shared" si="24"/>
        <v>59.29</v>
      </c>
      <c r="AO71" s="53" t="str">
        <f t="shared" si="41"/>
        <v>A</v>
      </c>
      <c r="AP71" s="436">
        <f>'2025 Расклад'!BT65</f>
        <v>65</v>
      </c>
      <c r="AQ71" s="249">
        <f t="shared" si="25"/>
        <v>58.43</v>
      </c>
      <c r="AR71" s="54" t="str">
        <f t="shared" si="190"/>
        <v>B</v>
      </c>
      <c r="AS71" s="148" t="str">
        <f t="shared" si="26"/>
        <v>B</v>
      </c>
      <c r="AT71" s="83">
        <f t="shared" si="227"/>
        <v>2.5</v>
      </c>
      <c r="AU71" s="83">
        <f t="shared" si="228"/>
        <v>4.2</v>
      </c>
      <c r="AV71" s="83">
        <f t="shared" si="229"/>
        <v>2.5</v>
      </c>
      <c r="AW71" s="225">
        <f t="shared" si="230"/>
        <v>3.0666666666666664</v>
      </c>
      <c r="AX71" s="148" t="str">
        <f t="shared" si="219"/>
        <v>B</v>
      </c>
      <c r="AY71" s="624">
        <f t="shared" si="220"/>
        <v>2</v>
      </c>
      <c r="AZ71" s="625">
        <f t="shared" si="33"/>
        <v>2.5</v>
      </c>
      <c r="BA71" s="625">
        <f t="shared" si="231"/>
        <v>2.5</v>
      </c>
      <c r="BB71" s="626">
        <f t="shared" si="221"/>
        <v>2.3333333333333335</v>
      </c>
    </row>
    <row r="72" spans="1:54" x14ac:dyDescent="0.25">
      <c r="A72" s="27">
        <v>2</v>
      </c>
      <c r="B72" s="44">
        <v>50003</v>
      </c>
      <c r="C72" s="23" t="s">
        <v>63</v>
      </c>
      <c r="D72" s="52">
        <f>'2025 Расклад'!J66</f>
        <v>4.0590999999999999</v>
      </c>
      <c r="E72" s="55">
        <f t="shared" si="9"/>
        <v>4.07</v>
      </c>
      <c r="F72" s="161" t="str">
        <f t="shared" si="232"/>
        <v>B</v>
      </c>
      <c r="G72" s="155">
        <f>'2025 Расклад'!P66</f>
        <v>3.9696000000000002</v>
      </c>
      <c r="H72" s="55">
        <f t="shared" si="10"/>
        <v>3.69</v>
      </c>
      <c r="I72" s="56" t="str">
        <f t="shared" si="233"/>
        <v>B</v>
      </c>
      <c r="J72" s="52">
        <f>'2025 Расклад'!V66</f>
        <v>4.1347000000000005</v>
      </c>
      <c r="K72" s="55">
        <f t="shared" si="11"/>
        <v>4.1399999999999997</v>
      </c>
      <c r="L72" s="57" t="str">
        <f t="shared" si="234"/>
        <v>B</v>
      </c>
      <c r="M72" s="280">
        <f>'2025 Расклад'!AD66</f>
        <v>0</v>
      </c>
      <c r="N72" s="50">
        <f t="shared" si="235"/>
        <v>0</v>
      </c>
      <c r="O72" s="56" t="str">
        <f t="shared" ref="O72:O126" si="240">IF(M72&gt;=$M$129,"A",IF(M72&gt;=$M$130,"B",IF(M72&gt;=$M$131,"C","D")))</f>
        <v>D</v>
      </c>
      <c r="P72" s="619">
        <f>'2025 Расклад'!AL66</f>
        <v>0</v>
      </c>
      <c r="Q72" s="285">
        <f t="shared" si="236"/>
        <v>0</v>
      </c>
      <c r="R72" s="57" t="str">
        <f t="shared" ref="R72:R126" si="241">IF(P72&gt;=$P$129,"A",IF(P72&gt;=$P$130,"B",IF(P72&gt;=$P$131,"C","D")))</f>
        <v>D</v>
      </c>
      <c r="S72" s="295" t="str">
        <f t="shared" si="222"/>
        <v>C</v>
      </c>
      <c r="T72" s="63">
        <f t="shared" si="223"/>
        <v>2.5</v>
      </c>
      <c r="U72" s="63">
        <f t="shared" si="224"/>
        <v>2.5</v>
      </c>
      <c r="V72" s="63">
        <f t="shared" si="225"/>
        <v>2.5</v>
      </c>
      <c r="W72" s="63">
        <f t="shared" ref="W72:W126" si="242">IF(O72="A",4.2,IF(O72="B",2.5,IF(O72="C",2,1)))</f>
        <v>1</v>
      </c>
      <c r="X72" s="63">
        <f t="shared" ref="X72:X126" si="243">IF(R72="A",4.2,IF(R72="B",2.5,IF(R72="C",2,1)))</f>
        <v>1</v>
      </c>
      <c r="Y72" s="76">
        <f t="shared" si="226"/>
        <v>1.9</v>
      </c>
      <c r="Z72" s="79">
        <f>'2025 Расклад'!AR66</f>
        <v>4.115384615384615</v>
      </c>
      <c r="AA72" s="51">
        <f t="shared" si="237"/>
        <v>3.79</v>
      </c>
      <c r="AB72" s="57" t="str">
        <f t="shared" si="191"/>
        <v>B</v>
      </c>
      <c r="AC72" s="172">
        <f>'2025 Расклад'!AX66</f>
        <v>3.9743589743589745</v>
      </c>
      <c r="AD72" s="51">
        <f t="shared" si="238"/>
        <v>3.52</v>
      </c>
      <c r="AE72" s="56" t="str">
        <f t="shared" si="192"/>
        <v>B</v>
      </c>
      <c r="AF72" s="187" t="str">
        <f t="shared" ref="AF72:AF126" si="244">IF(AI72&gt;=3.5,"A",IF(AI72&gt;=2.5,"B",IF(AI72&gt;=1.5,"C","D")))</f>
        <v>B</v>
      </c>
      <c r="AG72" s="193">
        <f t="shared" si="81"/>
        <v>2.5</v>
      </c>
      <c r="AH72" s="205">
        <f t="shared" si="193"/>
        <v>2.5</v>
      </c>
      <c r="AI72" s="199">
        <f t="shared" ref="AI72:AI126" si="245">AVERAGE(AG72:AH72)</f>
        <v>2.5</v>
      </c>
      <c r="AJ72" s="246">
        <f>'2025 Расклад'!BD66</f>
        <v>4.25</v>
      </c>
      <c r="AK72" s="133">
        <f t="shared" ref="AK72:AK126" si="246">$AJ$128</f>
        <v>3.99</v>
      </c>
      <c r="AL72" s="57" t="str">
        <f t="shared" si="239"/>
        <v>B</v>
      </c>
      <c r="AM72" s="435">
        <f>'2025 Расклад'!BL66</f>
        <v>65.2</v>
      </c>
      <c r="AN72" s="134">
        <f t="shared" ref="AN72:AN126" si="247">$AM$128</f>
        <v>59.29</v>
      </c>
      <c r="AO72" s="56" t="str">
        <f t="shared" si="41"/>
        <v>B</v>
      </c>
      <c r="AP72" s="436">
        <f>'2025 Расклад'!BT66</f>
        <v>64</v>
      </c>
      <c r="AQ72" s="250">
        <f t="shared" ref="AQ72:AQ126" si="248">$AP$128</f>
        <v>58.43</v>
      </c>
      <c r="AR72" s="57" t="str">
        <f t="shared" si="190"/>
        <v>B</v>
      </c>
      <c r="AS72" s="88" t="str">
        <f t="shared" ref="AS72:AS125" si="249">IF(AW72&gt;=3.5,"A",IF(AW72&gt;=2.5,"B",IF(AW72&gt;=1.5,"C","D")))</f>
        <v>B</v>
      </c>
      <c r="AT72" s="83">
        <f t="shared" si="227"/>
        <v>2.5</v>
      </c>
      <c r="AU72" s="83">
        <f t="shared" si="228"/>
        <v>2.5</v>
      </c>
      <c r="AV72" s="83">
        <f t="shared" si="229"/>
        <v>2.5</v>
      </c>
      <c r="AW72" s="225">
        <f t="shared" si="230"/>
        <v>2.5</v>
      </c>
      <c r="AX72" s="88" t="str">
        <f t="shared" si="219"/>
        <v>B</v>
      </c>
      <c r="AY72" s="309">
        <f t="shared" si="220"/>
        <v>2</v>
      </c>
      <c r="AZ72" s="307">
        <f t="shared" ref="AZ72:AZ126" si="250">IF(AF72="A",4.2,IF(AF72="B",2.5,IF(AF72="C",2,1)))</f>
        <v>2.5</v>
      </c>
      <c r="BA72" s="307">
        <f t="shared" si="231"/>
        <v>2.5</v>
      </c>
      <c r="BB72" s="308">
        <f t="shared" si="221"/>
        <v>2.3333333333333335</v>
      </c>
    </row>
    <row r="73" spans="1:54" x14ac:dyDescent="0.25">
      <c r="A73" s="27">
        <v>3</v>
      </c>
      <c r="B73" s="44">
        <v>50060</v>
      </c>
      <c r="C73" s="23" t="s">
        <v>195</v>
      </c>
      <c r="D73" s="52">
        <f>'2025 Расклад'!J67</f>
        <v>4.3942000000000005</v>
      </c>
      <c r="E73" s="55">
        <f t="shared" ref="E73:E117" si="251">$D$128</f>
        <v>4.07</v>
      </c>
      <c r="F73" s="161" t="str">
        <f t="shared" si="232"/>
        <v>B</v>
      </c>
      <c r="G73" s="155">
        <f>'2025 Расклад'!P67</f>
        <v>4.0717999999999996</v>
      </c>
      <c r="H73" s="55">
        <f t="shared" ref="H73:H104" si="252">$G$128</f>
        <v>3.69</v>
      </c>
      <c r="I73" s="56" t="str">
        <f t="shared" si="233"/>
        <v>B</v>
      </c>
      <c r="J73" s="52">
        <f>'2025 Расклад'!V67</f>
        <v>4.4653999999999998</v>
      </c>
      <c r="K73" s="55">
        <f t="shared" ref="K73:K104" si="253">$J$128</f>
        <v>4.1399999999999997</v>
      </c>
      <c r="L73" s="57" t="str">
        <f t="shared" si="234"/>
        <v>B</v>
      </c>
      <c r="M73" s="280">
        <f>'2025 Расклад'!AD67</f>
        <v>0</v>
      </c>
      <c r="N73" s="50">
        <f t="shared" si="235"/>
        <v>0</v>
      </c>
      <c r="O73" s="56" t="str">
        <f t="shared" si="240"/>
        <v>D</v>
      </c>
      <c r="P73" s="619">
        <f>'2025 Расклад'!AL67</f>
        <v>0</v>
      </c>
      <c r="Q73" s="285">
        <f t="shared" si="236"/>
        <v>0</v>
      </c>
      <c r="R73" s="57" t="str">
        <f t="shared" si="241"/>
        <v>D</v>
      </c>
      <c r="S73" s="295" t="str">
        <f t="shared" si="222"/>
        <v>C</v>
      </c>
      <c r="T73" s="63">
        <f t="shared" si="223"/>
        <v>2.5</v>
      </c>
      <c r="U73" s="63">
        <f t="shared" si="224"/>
        <v>2.5</v>
      </c>
      <c r="V73" s="63">
        <f t="shared" si="225"/>
        <v>2.5</v>
      </c>
      <c r="W73" s="63">
        <f t="shared" si="242"/>
        <v>1</v>
      </c>
      <c r="X73" s="63">
        <f t="shared" si="243"/>
        <v>1</v>
      </c>
      <c r="Y73" s="76">
        <f t="shared" si="226"/>
        <v>1.9</v>
      </c>
      <c r="Z73" s="79">
        <f>'2025 Расклад'!AR67</f>
        <v>3.7295597484276728</v>
      </c>
      <c r="AA73" s="51">
        <f t="shared" si="237"/>
        <v>3.79</v>
      </c>
      <c r="AB73" s="57" t="str">
        <f t="shared" si="191"/>
        <v>C</v>
      </c>
      <c r="AC73" s="172">
        <f>'2025 Расклад'!AX67</f>
        <v>3.6981132075471699</v>
      </c>
      <c r="AD73" s="51">
        <f t="shared" si="238"/>
        <v>3.52</v>
      </c>
      <c r="AE73" s="56" t="str">
        <f>IF(AC73&gt;=$AC$129,"A",IF(AC73&gt;=$AC$130,"B",IF(AC73&gt;=$AC$131,"C","D")))</f>
        <v>B</v>
      </c>
      <c r="AF73" s="187" t="str">
        <f t="shared" si="244"/>
        <v>C</v>
      </c>
      <c r="AG73" s="193">
        <f t="shared" ref="AG73:AG74" si="254">IF(AB73="A",4.2,IF(AB73="B",2.5,IF(AB73="C",2,1)))</f>
        <v>2</v>
      </c>
      <c r="AH73" s="205">
        <f>IF(AE73="A",4.2,IF(AE73="B",2.5,IF(AE73="C",2,1)))</f>
        <v>2.5</v>
      </c>
      <c r="AI73" s="199">
        <f t="shared" si="245"/>
        <v>2.25</v>
      </c>
      <c r="AJ73" s="246">
        <f>'2025 Расклад'!BD67</f>
        <v>4.0454545454545459</v>
      </c>
      <c r="AK73" s="133">
        <f t="shared" si="246"/>
        <v>3.99</v>
      </c>
      <c r="AL73" s="57" t="str">
        <f t="shared" si="239"/>
        <v>B</v>
      </c>
      <c r="AM73" s="438">
        <f>'2025 Расклад'!BL67</f>
        <v>57.9</v>
      </c>
      <c r="AN73" s="134">
        <f t="shared" si="247"/>
        <v>59.29</v>
      </c>
      <c r="AO73" s="56" t="str">
        <f t="shared" ref="AO73:AO126" si="255">IF(AM73&gt;=$AM$129,"A",IF(AM73&gt;=$AM$130,"B",IF(AM73&gt;=$AM$131,"C","D")))</f>
        <v>B</v>
      </c>
      <c r="AP73" s="436">
        <f>'2025 Расклад'!BT67</f>
        <v>62.2</v>
      </c>
      <c r="AQ73" s="250">
        <f t="shared" si="248"/>
        <v>58.43</v>
      </c>
      <c r="AR73" s="57" t="str">
        <f t="shared" si="190"/>
        <v>B</v>
      </c>
      <c r="AS73" s="88" t="str">
        <f t="shared" si="249"/>
        <v>B</v>
      </c>
      <c r="AT73" s="83">
        <f t="shared" si="227"/>
        <v>2.5</v>
      </c>
      <c r="AU73" s="83">
        <f t="shared" si="228"/>
        <v>2.5</v>
      </c>
      <c r="AV73" s="83">
        <f t="shared" si="229"/>
        <v>2.5</v>
      </c>
      <c r="AW73" s="225">
        <f t="shared" si="230"/>
        <v>2.5</v>
      </c>
      <c r="AX73" s="88" t="str">
        <f t="shared" si="219"/>
        <v>C</v>
      </c>
      <c r="AY73" s="309">
        <f t="shared" si="220"/>
        <v>2</v>
      </c>
      <c r="AZ73" s="307">
        <f t="shared" si="250"/>
        <v>2</v>
      </c>
      <c r="BA73" s="307">
        <f t="shared" si="231"/>
        <v>2.5</v>
      </c>
      <c r="BB73" s="308">
        <f t="shared" si="221"/>
        <v>2.1666666666666665</v>
      </c>
    </row>
    <row r="74" spans="1:54" x14ac:dyDescent="0.25">
      <c r="A74" s="27">
        <v>4</v>
      </c>
      <c r="B74" s="44">
        <v>50170</v>
      </c>
      <c r="C74" s="23" t="s">
        <v>196</v>
      </c>
      <c r="D74" s="52">
        <f>'2025 Расклад'!J68</f>
        <v>3.8840999999999997</v>
      </c>
      <c r="E74" s="55">
        <f t="shared" si="251"/>
        <v>4.07</v>
      </c>
      <c r="F74" s="161" t="str">
        <f t="shared" si="232"/>
        <v>C</v>
      </c>
      <c r="G74" s="155">
        <f>'2025 Расклад'!P68</f>
        <v>3.7675000000000001</v>
      </c>
      <c r="H74" s="55">
        <f t="shared" si="252"/>
        <v>3.69</v>
      </c>
      <c r="I74" s="56" t="str">
        <f t="shared" si="233"/>
        <v>B</v>
      </c>
      <c r="J74" s="52">
        <f>'2025 Расклад'!V68</f>
        <v>3.6522000000000001</v>
      </c>
      <c r="K74" s="55">
        <f t="shared" si="253"/>
        <v>4.1399999999999997</v>
      </c>
      <c r="L74" s="57" t="str">
        <f t="shared" si="234"/>
        <v>C</v>
      </c>
      <c r="M74" s="280">
        <f>'2025 Расклад'!AD68</f>
        <v>0</v>
      </c>
      <c r="N74" s="50">
        <f t="shared" si="235"/>
        <v>0</v>
      </c>
      <c r="O74" s="56" t="str">
        <f t="shared" si="240"/>
        <v>D</v>
      </c>
      <c r="P74" s="619">
        <f>'2025 Расклад'!AL68</f>
        <v>0</v>
      </c>
      <c r="Q74" s="285">
        <f t="shared" si="236"/>
        <v>0</v>
      </c>
      <c r="R74" s="57" t="str">
        <f t="shared" si="241"/>
        <v>D</v>
      </c>
      <c r="S74" s="295" t="str">
        <f t="shared" si="222"/>
        <v>C</v>
      </c>
      <c r="T74" s="63">
        <f t="shared" si="223"/>
        <v>2</v>
      </c>
      <c r="U74" s="63">
        <f t="shared" si="224"/>
        <v>2.5</v>
      </c>
      <c r="V74" s="63">
        <f t="shared" si="225"/>
        <v>2</v>
      </c>
      <c r="W74" s="63">
        <f t="shared" si="242"/>
        <v>1</v>
      </c>
      <c r="X74" s="63">
        <f t="shared" si="243"/>
        <v>1</v>
      </c>
      <c r="Y74" s="76">
        <f t="shared" si="226"/>
        <v>1.7</v>
      </c>
      <c r="Z74" s="79">
        <f>'2025 Расклад'!AR68</f>
        <v>3.7021276595744679</v>
      </c>
      <c r="AA74" s="51">
        <f t="shared" si="237"/>
        <v>3.79</v>
      </c>
      <c r="AB74" s="57" t="str">
        <f t="shared" si="191"/>
        <v>C</v>
      </c>
      <c r="AC74" s="172">
        <f>'2025 Расклад'!AX68</f>
        <v>3.7234042553191489</v>
      </c>
      <c r="AD74" s="51">
        <f t="shared" si="238"/>
        <v>3.52</v>
      </c>
      <c r="AE74" s="56" t="str">
        <f>IF(AC74&gt;=$AC$129,"A",IF(AC74&gt;=$AC$130,"B",IF(AC74&gt;=$AC$131,"C","D")))</f>
        <v>B</v>
      </c>
      <c r="AF74" s="187" t="str">
        <f t="shared" si="244"/>
        <v>C</v>
      </c>
      <c r="AG74" s="193">
        <f t="shared" si="254"/>
        <v>2</v>
      </c>
      <c r="AH74" s="205">
        <f>IF(AE74="A",4.2,IF(AE74="B",2.5,IF(AE74="C",2,1)))</f>
        <v>2.5</v>
      </c>
      <c r="AI74" s="199">
        <f t="shared" si="245"/>
        <v>2.25</v>
      </c>
      <c r="AJ74" s="246">
        <f>'2025 Расклад'!BD68</f>
        <v>3.6</v>
      </c>
      <c r="AK74" s="133">
        <f t="shared" si="246"/>
        <v>3.99</v>
      </c>
      <c r="AL74" s="57" t="str">
        <f t="shared" si="239"/>
        <v>C</v>
      </c>
      <c r="AM74" s="433">
        <f>'2025 Расклад'!BL68</f>
        <v>70.599999999999994</v>
      </c>
      <c r="AN74" s="134">
        <f t="shared" si="247"/>
        <v>59.29</v>
      </c>
      <c r="AO74" s="56" t="str">
        <f t="shared" si="255"/>
        <v>A</v>
      </c>
      <c r="AP74" s="436">
        <f>'2025 Расклад'!BT68</f>
        <v>56.3</v>
      </c>
      <c r="AQ74" s="250">
        <f t="shared" si="248"/>
        <v>58.43</v>
      </c>
      <c r="AR74" s="57" t="str">
        <f t="shared" si="190"/>
        <v>C</v>
      </c>
      <c r="AS74" s="88" t="str">
        <f t="shared" si="249"/>
        <v>B</v>
      </c>
      <c r="AT74" s="83">
        <f t="shared" si="227"/>
        <v>2</v>
      </c>
      <c r="AU74" s="83">
        <f t="shared" si="228"/>
        <v>4.2</v>
      </c>
      <c r="AV74" s="83">
        <f t="shared" si="229"/>
        <v>2</v>
      </c>
      <c r="AW74" s="225">
        <f t="shared" si="230"/>
        <v>2.7333333333333329</v>
      </c>
      <c r="AX74" s="88" t="str">
        <f t="shared" si="219"/>
        <v>C</v>
      </c>
      <c r="AY74" s="309">
        <f t="shared" si="220"/>
        <v>2</v>
      </c>
      <c r="AZ74" s="307">
        <f t="shared" si="250"/>
        <v>2</v>
      </c>
      <c r="BA74" s="307">
        <f t="shared" si="231"/>
        <v>2.5</v>
      </c>
      <c r="BB74" s="308">
        <f t="shared" si="221"/>
        <v>2.1666666666666665</v>
      </c>
    </row>
    <row r="75" spans="1:54" x14ac:dyDescent="0.25">
      <c r="A75" s="27">
        <v>5</v>
      </c>
      <c r="B75" s="44">
        <v>50230</v>
      </c>
      <c r="C75" s="23" t="s">
        <v>47</v>
      </c>
      <c r="D75" s="52">
        <f>'2025 Расклад'!J69</f>
        <v>3.9719999999999995</v>
      </c>
      <c r="E75" s="55">
        <f t="shared" si="251"/>
        <v>4.07</v>
      </c>
      <c r="F75" s="161" t="str">
        <f t="shared" si="232"/>
        <v>C</v>
      </c>
      <c r="G75" s="155">
        <f>'2025 Расклад'!P69</f>
        <v>3.7664</v>
      </c>
      <c r="H75" s="55">
        <f t="shared" si="252"/>
        <v>3.69</v>
      </c>
      <c r="I75" s="56" t="str">
        <f t="shared" si="233"/>
        <v>B</v>
      </c>
      <c r="J75" s="52">
        <f>'2025 Расклад'!V69</f>
        <v>4</v>
      </c>
      <c r="K75" s="55">
        <f t="shared" si="253"/>
        <v>4.1399999999999997</v>
      </c>
      <c r="L75" s="57" t="str">
        <f t="shared" si="234"/>
        <v>C</v>
      </c>
      <c r="M75" s="280">
        <f>'2025 Расклад'!AD69</f>
        <v>0</v>
      </c>
      <c r="N75" s="50">
        <f t="shared" si="235"/>
        <v>0</v>
      </c>
      <c r="O75" s="56" t="str">
        <f t="shared" si="240"/>
        <v>D</v>
      </c>
      <c r="P75" s="619">
        <f>'2025 Расклад'!AL69</f>
        <v>0</v>
      </c>
      <c r="Q75" s="285">
        <f t="shared" si="236"/>
        <v>0</v>
      </c>
      <c r="R75" s="57" t="str">
        <f t="shared" si="241"/>
        <v>D</v>
      </c>
      <c r="S75" s="295" t="str">
        <f t="shared" si="222"/>
        <v>C</v>
      </c>
      <c r="T75" s="63">
        <f t="shared" si="223"/>
        <v>2</v>
      </c>
      <c r="U75" s="63">
        <f t="shared" si="224"/>
        <v>2.5</v>
      </c>
      <c r="V75" s="63">
        <f t="shared" si="225"/>
        <v>2</v>
      </c>
      <c r="W75" s="63">
        <f t="shared" si="242"/>
        <v>1</v>
      </c>
      <c r="X75" s="63">
        <f t="shared" si="243"/>
        <v>1</v>
      </c>
      <c r="Y75" s="76">
        <f t="shared" si="226"/>
        <v>1.7</v>
      </c>
      <c r="Z75" s="79">
        <f>'2025 Расклад'!AR69</f>
        <v>3.704081632653061</v>
      </c>
      <c r="AA75" s="51">
        <f t="shared" si="237"/>
        <v>3.79</v>
      </c>
      <c r="AB75" s="57" t="str">
        <f>IF(Z75&gt;=$Z$129,"A",IF(Z75&gt;=$Z$130,"B",IF(Z75&gt;=$Z$131,"C","D")))</f>
        <v>C</v>
      </c>
      <c r="AC75" s="172">
        <f>'2025 Расклад'!AX69</f>
        <v>3.6428571428571428</v>
      </c>
      <c r="AD75" s="51">
        <f t="shared" si="238"/>
        <v>3.52</v>
      </c>
      <c r="AE75" s="56" t="str">
        <f>IF(AC75&gt;=$AC$129,"A",IF(AC75&gt;=$AC$130,"B",IF(AC75&gt;=$AC$131,"C","D")))</f>
        <v>B</v>
      </c>
      <c r="AF75" s="187" t="str">
        <f t="shared" si="244"/>
        <v>C</v>
      </c>
      <c r="AG75" s="193">
        <f t="shared" si="81"/>
        <v>2</v>
      </c>
      <c r="AH75" s="205">
        <f t="shared" ref="AH75:AH77" si="256">IF(AE75="A",4.2,IF(AE75="B",2.5,IF(AE75="C",2,1)))</f>
        <v>2.5</v>
      </c>
      <c r="AI75" s="199">
        <f t="shared" si="245"/>
        <v>2.25</v>
      </c>
      <c r="AJ75" s="246">
        <f>'2025 Расклад'!BD69</f>
        <v>3.7857142857142856</v>
      </c>
      <c r="AK75" s="133">
        <f t="shared" si="246"/>
        <v>3.99</v>
      </c>
      <c r="AL75" s="57" t="str">
        <f t="shared" si="239"/>
        <v>C</v>
      </c>
      <c r="AM75" s="438">
        <f>'2025 Расклад'!BL69</f>
        <v>55</v>
      </c>
      <c r="AN75" s="134">
        <f t="shared" si="247"/>
        <v>59.29</v>
      </c>
      <c r="AO75" s="56" t="str">
        <f t="shared" si="255"/>
        <v>B</v>
      </c>
      <c r="AP75" s="436">
        <f>'2025 Расклад'!BT69</f>
        <v>64</v>
      </c>
      <c r="AQ75" s="250">
        <f t="shared" si="248"/>
        <v>58.43</v>
      </c>
      <c r="AR75" s="57" t="str">
        <f t="shared" si="190"/>
        <v>B</v>
      </c>
      <c r="AS75" s="88" t="str">
        <f t="shared" si="249"/>
        <v>C</v>
      </c>
      <c r="AT75" s="83">
        <f t="shared" si="227"/>
        <v>2</v>
      </c>
      <c r="AU75" s="83">
        <f t="shared" si="228"/>
        <v>2.5</v>
      </c>
      <c r="AV75" s="83">
        <f t="shared" si="229"/>
        <v>2.5</v>
      </c>
      <c r="AW75" s="225">
        <f t="shared" si="230"/>
        <v>2.3333333333333335</v>
      </c>
      <c r="AX75" s="88" t="str">
        <f t="shared" si="219"/>
        <v>C</v>
      </c>
      <c r="AY75" s="309">
        <f t="shared" si="220"/>
        <v>2</v>
      </c>
      <c r="AZ75" s="307">
        <f t="shared" si="250"/>
        <v>2</v>
      </c>
      <c r="BA75" s="307">
        <f t="shared" si="231"/>
        <v>2</v>
      </c>
      <c r="BB75" s="308">
        <f t="shared" si="221"/>
        <v>2</v>
      </c>
    </row>
    <row r="76" spans="1:54" x14ac:dyDescent="0.25">
      <c r="A76" s="27">
        <v>6</v>
      </c>
      <c r="B76" s="44">
        <v>50340</v>
      </c>
      <c r="C76" s="23" t="s">
        <v>197</v>
      </c>
      <c r="D76" s="52">
        <f>'2025 Расклад'!J70</f>
        <v>3.964</v>
      </c>
      <c r="E76" s="55">
        <f t="shared" si="251"/>
        <v>4.07</v>
      </c>
      <c r="F76" s="161" t="str">
        <f t="shared" si="232"/>
        <v>C</v>
      </c>
      <c r="G76" s="155">
        <f>'2025 Расклад'!P70</f>
        <v>3.6926999999999999</v>
      </c>
      <c r="H76" s="55">
        <f t="shared" si="252"/>
        <v>3.69</v>
      </c>
      <c r="I76" s="56" t="str">
        <f t="shared" si="233"/>
        <v>B</v>
      </c>
      <c r="J76" s="52">
        <f>'2025 Расклад'!V70</f>
        <v>3.6915999999999998</v>
      </c>
      <c r="K76" s="55">
        <f t="shared" si="253"/>
        <v>4.1399999999999997</v>
      </c>
      <c r="L76" s="57" t="str">
        <f t="shared" si="234"/>
        <v>C</v>
      </c>
      <c r="M76" s="280">
        <f>'2025 Расклад'!AD70</f>
        <v>0</v>
      </c>
      <c r="N76" s="50">
        <f t="shared" si="235"/>
        <v>0</v>
      </c>
      <c r="O76" s="56" t="str">
        <f t="shared" si="240"/>
        <v>D</v>
      </c>
      <c r="P76" s="619">
        <f>'2025 Расклад'!AL70</f>
        <v>0</v>
      </c>
      <c r="Q76" s="285">
        <f t="shared" si="236"/>
        <v>0</v>
      </c>
      <c r="R76" s="57" t="str">
        <f t="shared" si="241"/>
        <v>D</v>
      </c>
      <c r="S76" s="295" t="str">
        <f t="shared" si="222"/>
        <v>C</v>
      </c>
      <c r="T76" s="63">
        <f t="shared" si="223"/>
        <v>2</v>
      </c>
      <c r="U76" s="63">
        <f t="shared" si="224"/>
        <v>2.5</v>
      </c>
      <c r="V76" s="63">
        <f t="shared" si="225"/>
        <v>2</v>
      </c>
      <c r="W76" s="63">
        <f t="shared" si="242"/>
        <v>1</v>
      </c>
      <c r="X76" s="63">
        <f t="shared" si="243"/>
        <v>1</v>
      </c>
      <c r="Y76" s="76">
        <f t="shared" si="226"/>
        <v>1.7</v>
      </c>
      <c r="Z76" s="79">
        <f>'2025 Расклад'!AR70</f>
        <v>3.5</v>
      </c>
      <c r="AA76" s="51">
        <f t="shared" si="237"/>
        <v>3.79</v>
      </c>
      <c r="AB76" s="57" t="str">
        <f t="shared" ref="AB76:AB77" si="257">IF(Z76&gt;=$Z$129,"A",IF(Z76&gt;=$Z$130,"B",IF(Z76&gt;=$Z$131,"C","D")))</f>
        <v>C</v>
      </c>
      <c r="AC76" s="172">
        <f>'2025 Расклад'!AX70</f>
        <v>3.4591836734693877</v>
      </c>
      <c r="AD76" s="51">
        <f t="shared" si="238"/>
        <v>3.52</v>
      </c>
      <c r="AE76" s="56" t="str">
        <f t="shared" ref="AE76:AE77" si="258">IF(AC76&gt;=$AC$129,"A",IF(AC76&gt;=$AC$130,"B",IF(AC76&gt;=$AC$131,"C","D")))</f>
        <v>D</v>
      </c>
      <c r="AF76" s="187" t="str">
        <f t="shared" si="244"/>
        <v>C</v>
      </c>
      <c r="AG76" s="193">
        <f t="shared" ref="AG76:AG77" si="259">IF(AB76="A",4.2,IF(AB76="B",2.5,IF(AB76="C",2,1)))</f>
        <v>2</v>
      </c>
      <c r="AH76" s="205">
        <f t="shared" si="256"/>
        <v>1</v>
      </c>
      <c r="AI76" s="199">
        <f t="shared" si="245"/>
        <v>1.5</v>
      </c>
      <c r="AJ76" s="246">
        <f>'2025 Расклад'!BD70</f>
        <v>4.0999999999999996</v>
      </c>
      <c r="AK76" s="133">
        <f t="shared" si="246"/>
        <v>3.99</v>
      </c>
      <c r="AL76" s="57" t="str">
        <f t="shared" si="239"/>
        <v>B</v>
      </c>
      <c r="AM76" s="433">
        <f>'2025 Расклад'!BL70</f>
        <v>44.4</v>
      </c>
      <c r="AN76" s="134">
        <f t="shared" si="247"/>
        <v>59.29</v>
      </c>
      <c r="AO76" s="56" t="str">
        <f t="shared" si="255"/>
        <v>C</v>
      </c>
      <c r="AP76" s="439">
        <f>'2025 Расклад'!BT70</f>
        <v>49.7</v>
      </c>
      <c r="AQ76" s="250">
        <f t="shared" si="248"/>
        <v>58.43</v>
      </c>
      <c r="AR76" s="57" t="str">
        <f t="shared" si="190"/>
        <v>C</v>
      </c>
      <c r="AS76" s="88" t="str">
        <f t="shared" si="249"/>
        <v>C</v>
      </c>
      <c r="AT76" s="83">
        <f t="shared" si="227"/>
        <v>2.5</v>
      </c>
      <c r="AU76" s="83">
        <f t="shared" si="228"/>
        <v>2</v>
      </c>
      <c r="AV76" s="83">
        <f t="shared" si="229"/>
        <v>2</v>
      </c>
      <c r="AW76" s="225">
        <f t="shared" si="230"/>
        <v>2.1666666666666665</v>
      </c>
      <c r="AX76" s="88" t="str">
        <f t="shared" si="219"/>
        <v>C</v>
      </c>
      <c r="AY76" s="309">
        <f t="shared" si="220"/>
        <v>2</v>
      </c>
      <c r="AZ76" s="307">
        <f t="shared" si="250"/>
        <v>2</v>
      </c>
      <c r="BA76" s="307">
        <f t="shared" si="231"/>
        <v>2</v>
      </c>
      <c r="BB76" s="308">
        <f t="shared" si="221"/>
        <v>2</v>
      </c>
    </row>
    <row r="77" spans="1:54" x14ac:dyDescent="0.25">
      <c r="A77" s="27">
        <v>7</v>
      </c>
      <c r="B77" s="44">
        <v>50420</v>
      </c>
      <c r="C77" s="23" t="s">
        <v>198</v>
      </c>
      <c r="D77" s="52">
        <f>'2025 Расклад'!J71</f>
        <v>4.0193000000000003</v>
      </c>
      <c r="E77" s="55">
        <f t="shared" si="251"/>
        <v>4.07</v>
      </c>
      <c r="F77" s="161" t="str">
        <f t="shared" si="232"/>
        <v>C</v>
      </c>
      <c r="G77" s="155">
        <f>'2025 Расклад'!P71</f>
        <v>3.74</v>
      </c>
      <c r="H77" s="55">
        <f t="shared" si="252"/>
        <v>3.69</v>
      </c>
      <c r="I77" s="56" t="str">
        <f t="shared" si="233"/>
        <v>B</v>
      </c>
      <c r="J77" s="52">
        <f>'2025 Расклад'!V71</f>
        <v>4.0468999999999999</v>
      </c>
      <c r="K77" s="55">
        <f t="shared" si="253"/>
        <v>4.1399999999999997</v>
      </c>
      <c r="L77" s="57" t="str">
        <f t="shared" si="234"/>
        <v>C</v>
      </c>
      <c r="M77" s="280">
        <f>'2025 Расклад'!AD71</f>
        <v>0</v>
      </c>
      <c r="N77" s="50">
        <f t="shared" si="235"/>
        <v>0</v>
      </c>
      <c r="O77" s="56" t="str">
        <f t="shared" si="240"/>
        <v>D</v>
      </c>
      <c r="P77" s="619">
        <f>'2025 Расклад'!AL71</f>
        <v>0</v>
      </c>
      <c r="Q77" s="285">
        <f t="shared" si="236"/>
        <v>0</v>
      </c>
      <c r="R77" s="57" t="str">
        <f t="shared" si="241"/>
        <v>D</v>
      </c>
      <c r="S77" s="295" t="str">
        <f t="shared" si="222"/>
        <v>C</v>
      </c>
      <c r="T77" s="63">
        <f t="shared" si="223"/>
        <v>2</v>
      </c>
      <c r="U77" s="63">
        <f t="shared" si="224"/>
        <v>2.5</v>
      </c>
      <c r="V77" s="63">
        <f t="shared" si="225"/>
        <v>2</v>
      </c>
      <c r="W77" s="63">
        <f t="shared" si="242"/>
        <v>1</v>
      </c>
      <c r="X77" s="63">
        <f t="shared" si="243"/>
        <v>1</v>
      </c>
      <c r="Y77" s="76">
        <f t="shared" si="226"/>
        <v>1.7</v>
      </c>
      <c r="Z77" s="79">
        <f>'2025 Расклад'!AR71</f>
        <v>3.875</v>
      </c>
      <c r="AA77" s="51">
        <f t="shared" si="237"/>
        <v>3.79</v>
      </c>
      <c r="AB77" s="57" t="str">
        <f t="shared" si="257"/>
        <v>B</v>
      </c>
      <c r="AC77" s="172">
        <f>'2025 Расклад'!AX71</f>
        <v>3.75</v>
      </c>
      <c r="AD77" s="51">
        <f t="shared" si="238"/>
        <v>3.52</v>
      </c>
      <c r="AE77" s="56" t="str">
        <f t="shared" si="258"/>
        <v>B</v>
      </c>
      <c r="AF77" s="187" t="str">
        <f t="shared" si="244"/>
        <v>B</v>
      </c>
      <c r="AG77" s="193">
        <f t="shared" si="259"/>
        <v>2.5</v>
      </c>
      <c r="AH77" s="205">
        <f t="shared" si="256"/>
        <v>2.5</v>
      </c>
      <c r="AI77" s="199">
        <f t="shared" si="245"/>
        <v>2.5</v>
      </c>
      <c r="AJ77" s="246">
        <f>'2025 Расклад'!BD71</f>
        <v>4.583333333333333</v>
      </c>
      <c r="AK77" s="133">
        <f t="shared" si="246"/>
        <v>3.99</v>
      </c>
      <c r="AL77" s="57" t="str">
        <f t="shared" si="239"/>
        <v>A</v>
      </c>
      <c r="AM77" s="433">
        <f>'2025 Расклад'!BL71</f>
        <v>67</v>
      </c>
      <c r="AN77" s="134">
        <f t="shared" si="247"/>
        <v>59.29</v>
      </c>
      <c r="AO77" s="56" t="str">
        <f t="shared" si="255"/>
        <v>B</v>
      </c>
      <c r="AP77" s="451">
        <f>'2025 Расклад'!BT71</f>
        <v>62</v>
      </c>
      <c r="AQ77" s="250">
        <f t="shared" si="248"/>
        <v>58.43</v>
      </c>
      <c r="AR77" s="57" t="str">
        <f t="shared" si="190"/>
        <v>B</v>
      </c>
      <c r="AS77" s="88" t="str">
        <f t="shared" si="249"/>
        <v>B</v>
      </c>
      <c r="AT77" s="83">
        <f t="shared" si="227"/>
        <v>4.2</v>
      </c>
      <c r="AU77" s="83">
        <f t="shared" si="228"/>
        <v>2.5</v>
      </c>
      <c r="AV77" s="83">
        <f t="shared" si="229"/>
        <v>2.5</v>
      </c>
      <c r="AW77" s="225">
        <f t="shared" si="230"/>
        <v>3.0666666666666664</v>
      </c>
      <c r="AX77" s="88" t="str">
        <f t="shared" si="219"/>
        <v>B</v>
      </c>
      <c r="AY77" s="309">
        <f t="shared" si="220"/>
        <v>2</v>
      </c>
      <c r="AZ77" s="307">
        <f t="shared" si="250"/>
        <v>2.5</v>
      </c>
      <c r="BA77" s="307">
        <f t="shared" si="231"/>
        <v>2.5</v>
      </c>
      <c r="BB77" s="308">
        <f t="shared" si="221"/>
        <v>2.3333333333333335</v>
      </c>
    </row>
    <row r="78" spans="1:54" x14ac:dyDescent="0.25">
      <c r="A78" s="27">
        <v>8</v>
      </c>
      <c r="B78" s="43">
        <v>50450</v>
      </c>
      <c r="C78" s="13" t="s">
        <v>199</v>
      </c>
      <c r="D78" s="52">
        <f>'2025 Расклад'!J72</f>
        <v>3.8980000000000001</v>
      </c>
      <c r="E78" s="55">
        <f t="shared" si="251"/>
        <v>4.07</v>
      </c>
      <c r="F78" s="161" t="str">
        <f t="shared" si="232"/>
        <v>C</v>
      </c>
      <c r="G78" s="155">
        <f>'2025 Расклад'!P72</f>
        <v>3.5337000000000001</v>
      </c>
      <c r="H78" s="55">
        <f t="shared" si="252"/>
        <v>3.69</v>
      </c>
      <c r="I78" s="56" t="str">
        <f t="shared" si="233"/>
        <v>C</v>
      </c>
      <c r="J78" s="52">
        <f>'2025 Расклад'!V72</f>
        <v>4.1486999999999998</v>
      </c>
      <c r="K78" s="55">
        <f t="shared" si="253"/>
        <v>4.1399999999999997</v>
      </c>
      <c r="L78" s="57" t="str">
        <f t="shared" si="234"/>
        <v>B</v>
      </c>
      <c r="M78" s="280">
        <f>'2025 Расклад'!AD72</f>
        <v>0</v>
      </c>
      <c r="N78" s="50">
        <f t="shared" si="235"/>
        <v>0</v>
      </c>
      <c r="O78" s="56" t="str">
        <f t="shared" si="240"/>
        <v>D</v>
      </c>
      <c r="P78" s="619">
        <f>'2025 Расклад'!AL72</f>
        <v>0</v>
      </c>
      <c r="Q78" s="285">
        <f t="shared" si="236"/>
        <v>0</v>
      </c>
      <c r="R78" s="57" t="str">
        <f t="shared" si="241"/>
        <v>D</v>
      </c>
      <c r="S78" s="295" t="str">
        <f t="shared" si="222"/>
        <v>C</v>
      </c>
      <c r="T78" s="63">
        <f t="shared" si="223"/>
        <v>2</v>
      </c>
      <c r="U78" s="63">
        <f t="shared" si="224"/>
        <v>2</v>
      </c>
      <c r="V78" s="63">
        <f t="shared" si="225"/>
        <v>2.5</v>
      </c>
      <c r="W78" s="63">
        <f t="shared" si="242"/>
        <v>1</v>
      </c>
      <c r="X78" s="63">
        <f t="shared" si="243"/>
        <v>1</v>
      </c>
      <c r="Y78" s="76">
        <f t="shared" si="226"/>
        <v>1.7</v>
      </c>
      <c r="Z78" s="79">
        <f>'2025 Расклад'!AR72</f>
        <v>3.638095238095238</v>
      </c>
      <c r="AA78" s="51">
        <f t="shared" si="237"/>
        <v>3.79</v>
      </c>
      <c r="AB78" s="57" t="str">
        <f>IF(Z78&gt;=$Z$129,"A",IF(Z78&gt;=$Z$130,"B",IF(Z78&gt;=$Z$131,"C","D")))</f>
        <v>C</v>
      </c>
      <c r="AC78" s="172">
        <f>'2025 Расклад'!AX72</f>
        <v>3.4190476190476189</v>
      </c>
      <c r="AD78" s="51">
        <f t="shared" si="238"/>
        <v>3.52</v>
      </c>
      <c r="AE78" s="56" t="str">
        <f>IF(AC78&gt;=$AC$129,"A",IF(AC78&gt;=$AC$130,"B",IF(AC78&gt;=$AC$131,"C","D")))</f>
        <v>D</v>
      </c>
      <c r="AF78" s="187" t="str">
        <f t="shared" si="244"/>
        <v>C</v>
      </c>
      <c r="AG78" s="193">
        <f t="shared" si="81"/>
        <v>2</v>
      </c>
      <c r="AH78" s="205">
        <f t="shared" ref="AH78:AH84" si="260">IF(AE78="A",4.2,IF(AE78="B",2.5,IF(AE78="C",2,1)))</f>
        <v>1</v>
      </c>
      <c r="AI78" s="199">
        <f t="shared" si="245"/>
        <v>1.5</v>
      </c>
      <c r="AJ78" s="246">
        <f>'2025 Расклад'!BD72</f>
        <v>4.333333333333333</v>
      </c>
      <c r="AK78" s="133">
        <f t="shared" si="246"/>
        <v>3.99</v>
      </c>
      <c r="AL78" s="57" t="str">
        <f t="shared" si="239"/>
        <v>B</v>
      </c>
      <c r="AM78" s="433">
        <f>'2025 Расклад'!BL72</f>
        <v>62.88</v>
      </c>
      <c r="AN78" s="134">
        <f t="shared" si="247"/>
        <v>59.29</v>
      </c>
      <c r="AO78" s="56" t="str">
        <f t="shared" si="255"/>
        <v>B</v>
      </c>
      <c r="AP78" s="452">
        <f>'2025 Расклад'!BT72</f>
        <v>63.6</v>
      </c>
      <c r="AQ78" s="250">
        <f t="shared" si="248"/>
        <v>58.43</v>
      </c>
      <c r="AR78" s="57" t="str">
        <f t="shared" si="190"/>
        <v>B</v>
      </c>
      <c r="AS78" s="88" t="str">
        <f t="shared" si="249"/>
        <v>B</v>
      </c>
      <c r="AT78" s="83">
        <f t="shared" si="227"/>
        <v>2.5</v>
      </c>
      <c r="AU78" s="83">
        <f t="shared" si="228"/>
        <v>2.5</v>
      </c>
      <c r="AV78" s="83">
        <f t="shared" si="229"/>
        <v>2.5</v>
      </c>
      <c r="AW78" s="225">
        <f t="shared" si="230"/>
        <v>2.5</v>
      </c>
      <c r="AX78" s="88" t="str">
        <f t="shared" si="219"/>
        <v>C</v>
      </c>
      <c r="AY78" s="309">
        <f t="shared" si="220"/>
        <v>2</v>
      </c>
      <c r="AZ78" s="307">
        <f t="shared" si="250"/>
        <v>2</v>
      </c>
      <c r="BA78" s="307">
        <f t="shared" si="231"/>
        <v>2.5</v>
      </c>
      <c r="BB78" s="308">
        <f t="shared" si="221"/>
        <v>2.1666666666666665</v>
      </c>
    </row>
    <row r="79" spans="1:54" x14ac:dyDescent="0.25">
      <c r="A79" s="27">
        <v>9</v>
      </c>
      <c r="B79" s="44">
        <v>50620</v>
      </c>
      <c r="C79" s="23" t="s">
        <v>48</v>
      </c>
      <c r="D79" s="52">
        <f>'2025 Расклад'!J73</f>
        <v>4</v>
      </c>
      <c r="E79" s="55">
        <f t="shared" si="251"/>
        <v>4.07</v>
      </c>
      <c r="F79" s="161" t="str">
        <f t="shared" si="232"/>
        <v>C</v>
      </c>
      <c r="G79" s="155">
        <f>'2025 Расклад'!P73</f>
        <v>4.0144000000000002</v>
      </c>
      <c r="H79" s="55">
        <f t="shared" si="252"/>
        <v>3.69</v>
      </c>
      <c r="I79" s="56" t="str">
        <f t="shared" si="233"/>
        <v>B</v>
      </c>
      <c r="J79" s="52">
        <f>'2025 Расклад'!V73</f>
        <v>4.5119999999999996</v>
      </c>
      <c r="K79" s="55">
        <f t="shared" si="253"/>
        <v>4.1399999999999997</v>
      </c>
      <c r="L79" s="57" t="str">
        <f t="shared" si="234"/>
        <v>A</v>
      </c>
      <c r="M79" s="280">
        <f>'2025 Расклад'!AD73</f>
        <v>0</v>
      </c>
      <c r="N79" s="50">
        <f t="shared" si="235"/>
        <v>0</v>
      </c>
      <c r="O79" s="56" t="str">
        <f t="shared" si="240"/>
        <v>D</v>
      </c>
      <c r="P79" s="619">
        <f>'2025 Расклад'!AL73</f>
        <v>0</v>
      </c>
      <c r="Q79" s="285">
        <f t="shared" si="236"/>
        <v>0</v>
      </c>
      <c r="R79" s="57" t="str">
        <f t="shared" si="241"/>
        <v>D</v>
      </c>
      <c r="S79" s="295" t="str">
        <f t="shared" si="222"/>
        <v>C</v>
      </c>
      <c r="T79" s="63">
        <f t="shared" si="223"/>
        <v>2</v>
      </c>
      <c r="U79" s="63">
        <f t="shared" si="224"/>
        <v>2.5</v>
      </c>
      <c r="V79" s="63">
        <f t="shared" si="225"/>
        <v>4.2</v>
      </c>
      <c r="W79" s="63">
        <f t="shared" si="242"/>
        <v>1</v>
      </c>
      <c r="X79" s="63">
        <f t="shared" si="243"/>
        <v>1</v>
      </c>
      <c r="Y79" s="76">
        <f t="shared" si="226"/>
        <v>2.1399999999999997</v>
      </c>
      <c r="Z79" s="79">
        <f>'2025 Расклад'!AR73</f>
        <v>3.523076923076923</v>
      </c>
      <c r="AA79" s="51">
        <f t="shared" si="237"/>
        <v>3.79</v>
      </c>
      <c r="AB79" s="57" t="str">
        <f>IF(Z79&gt;=$Z$129,"A",IF(Z79&gt;=$Z$130,"B",IF(Z79&gt;=$Z$131,"C","D")))</f>
        <v>C</v>
      </c>
      <c r="AC79" s="172">
        <f>'2025 Расклад'!AX73</f>
        <v>3.484375</v>
      </c>
      <c r="AD79" s="51">
        <f t="shared" si="238"/>
        <v>3.52</v>
      </c>
      <c r="AE79" s="56" t="str">
        <f>IF(AC79&gt;=$AC$129,"A",IF(AC79&gt;=$AC$130,"B",IF(AC79&gt;=$AC$131,"C","D")))</f>
        <v>D</v>
      </c>
      <c r="AF79" s="187" t="str">
        <f t="shared" si="244"/>
        <v>C</v>
      </c>
      <c r="AG79" s="193">
        <f t="shared" si="81"/>
        <v>2</v>
      </c>
      <c r="AH79" s="205">
        <f t="shared" si="260"/>
        <v>1</v>
      </c>
      <c r="AI79" s="199">
        <f t="shared" si="245"/>
        <v>1.5</v>
      </c>
      <c r="AJ79" s="246">
        <f>'2025 Расклад'!BD73</f>
        <v>3.2</v>
      </c>
      <c r="AK79" s="133">
        <f t="shared" si="246"/>
        <v>3.99</v>
      </c>
      <c r="AL79" s="57" t="str">
        <f t="shared" si="239"/>
        <v>D</v>
      </c>
      <c r="AM79" s="433">
        <f>'2025 Расклад'!BL73</f>
        <v>39.9</v>
      </c>
      <c r="AN79" s="134">
        <f t="shared" si="247"/>
        <v>59.29</v>
      </c>
      <c r="AO79" s="56" t="str">
        <f t="shared" si="255"/>
        <v>C</v>
      </c>
      <c r="AP79" s="439">
        <f>'2025 Расклад'!BT73</f>
        <v>46.7</v>
      </c>
      <c r="AQ79" s="250">
        <f t="shared" si="248"/>
        <v>58.43</v>
      </c>
      <c r="AR79" s="57" t="str">
        <f t="shared" si="190"/>
        <v>C</v>
      </c>
      <c r="AS79" s="88" t="str">
        <f t="shared" si="249"/>
        <v>C</v>
      </c>
      <c r="AT79" s="83">
        <f t="shared" si="227"/>
        <v>1</v>
      </c>
      <c r="AU79" s="83">
        <f t="shared" si="228"/>
        <v>2</v>
      </c>
      <c r="AV79" s="83">
        <f t="shared" si="229"/>
        <v>2</v>
      </c>
      <c r="AW79" s="225">
        <f t="shared" si="230"/>
        <v>1.6666666666666667</v>
      </c>
      <c r="AX79" s="88" t="str">
        <f t="shared" si="219"/>
        <v>C</v>
      </c>
      <c r="AY79" s="309">
        <f t="shared" si="220"/>
        <v>2</v>
      </c>
      <c r="AZ79" s="307">
        <f t="shared" si="250"/>
        <v>2</v>
      </c>
      <c r="BA79" s="307">
        <f t="shared" si="231"/>
        <v>2</v>
      </c>
      <c r="BB79" s="308">
        <f t="shared" si="221"/>
        <v>2</v>
      </c>
    </row>
    <row r="80" spans="1:54" x14ac:dyDescent="0.25">
      <c r="A80" s="27">
        <v>10</v>
      </c>
      <c r="B80" s="44">
        <v>50760</v>
      </c>
      <c r="C80" s="23" t="s">
        <v>200</v>
      </c>
      <c r="D80" s="52">
        <f>'2025 Расклад'!J74</f>
        <v>3.8833000000000002</v>
      </c>
      <c r="E80" s="55">
        <f t="shared" si="251"/>
        <v>4.07</v>
      </c>
      <c r="F80" s="161" t="str">
        <f t="shared" si="232"/>
        <v>C</v>
      </c>
      <c r="G80" s="155">
        <f>'2025 Расклад'!P74</f>
        <v>3.8064999999999998</v>
      </c>
      <c r="H80" s="55">
        <f t="shared" si="252"/>
        <v>3.69</v>
      </c>
      <c r="I80" s="56" t="str">
        <f t="shared" si="233"/>
        <v>B</v>
      </c>
      <c r="J80" s="52">
        <f>'2025 Расклад'!V74</f>
        <v>4.0260999999999996</v>
      </c>
      <c r="K80" s="55">
        <f t="shared" si="253"/>
        <v>4.1399999999999997</v>
      </c>
      <c r="L80" s="57" t="str">
        <f t="shared" si="234"/>
        <v>C</v>
      </c>
      <c r="M80" s="280">
        <f>'2025 Расклад'!AD74</f>
        <v>0</v>
      </c>
      <c r="N80" s="50">
        <f t="shared" si="235"/>
        <v>0</v>
      </c>
      <c r="O80" s="56" t="str">
        <f t="shared" si="240"/>
        <v>D</v>
      </c>
      <c r="P80" s="619">
        <f>'2025 Расклад'!AL74</f>
        <v>0</v>
      </c>
      <c r="Q80" s="285">
        <f t="shared" si="236"/>
        <v>0</v>
      </c>
      <c r="R80" s="57" t="str">
        <f t="shared" si="241"/>
        <v>D</v>
      </c>
      <c r="S80" s="295" t="str">
        <f t="shared" si="222"/>
        <v>C</v>
      </c>
      <c r="T80" s="63">
        <f t="shared" si="223"/>
        <v>2</v>
      </c>
      <c r="U80" s="63">
        <f t="shared" si="224"/>
        <v>2.5</v>
      </c>
      <c r="V80" s="63">
        <f t="shared" si="225"/>
        <v>2</v>
      </c>
      <c r="W80" s="63">
        <f t="shared" si="242"/>
        <v>1</v>
      </c>
      <c r="X80" s="63">
        <f t="shared" si="243"/>
        <v>1</v>
      </c>
      <c r="Y80" s="76">
        <f t="shared" si="226"/>
        <v>1.7</v>
      </c>
      <c r="Z80" s="79">
        <f>'2025 Расклад'!AR74</f>
        <v>3.7203791469194312</v>
      </c>
      <c r="AA80" s="51">
        <f t="shared" si="237"/>
        <v>3.79</v>
      </c>
      <c r="AB80" s="57" t="str">
        <f>IF(Z80&gt;=$Z$129,"A",IF(Z80&gt;=$Z$130,"B",IF(Z80&gt;=$Z$131,"C","D")))</f>
        <v>C</v>
      </c>
      <c r="AC80" s="172">
        <f>'2025 Расклад'!AX74</f>
        <v>3.6066350710900474</v>
      </c>
      <c r="AD80" s="51">
        <f t="shared" si="238"/>
        <v>3.52</v>
      </c>
      <c r="AE80" s="56" t="str">
        <f>IF(AC80&gt;=$AC$129,"A",IF(AC80&gt;=$AC$130,"B",IF(AC80&gt;=$AC$131,"C","D")))</f>
        <v>B</v>
      </c>
      <c r="AF80" s="187" t="str">
        <f t="shared" si="244"/>
        <v>C</v>
      </c>
      <c r="AG80" s="193">
        <f t="shared" si="81"/>
        <v>2</v>
      </c>
      <c r="AH80" s="205">
        <f t="shared" si="260"/>
        <v>2.5</v>
      </c>
      <c r="AI80" s="199">
        <f t="shared" si="245"/>
        <v>2.25</v>
      </c>
      <c r="AJ80" s="246">
        <f>'2025 Расклад'!BD74</f>
        <v>4.2</v>
      </c>
      <c r="AK80" s="133">
        <f t="shared" si="246"/>
        <v>3.99</v>
      </c>
      <c r="AL80" s="57" t="str">
        <f t="shared" si="239"/>
        <v>B</v>
      </c>
      <c r="AM80" s="435">
        <f>'2025 Расклад'!BL74</f>
        <v>57</v>
      </c>
      <c r="AN80" s="134">
        <f t="shared" si="247"/>
        <v>59.29</v>
      </c>
      <c r="AO80" s="56" t="str">
        <f t="shared" si="255"/>
        <v>B</v>
      </c>
      <c r="AP80" s="436">
        <f>'2025 Расклад'!BT74</f>
        <v>59.2</v>
      </c>
      <c r="AQ80" s="250">
        <f t="shared" si="248"/>
        <v>58.43</v>
      </c>
      <c r="AR80" s="57" t="str">
        <f t="shared" si="190"/>
        <v>B</v>
      </c>
      <c r="AS80" s="88" t="str">
        <f t="shared" si="249"/>
        <v>B</v>
      </c>
      <c r="AT80" s="83">
        <f t="shared" si="227"/>
        <v>2.5</v>
      </c>
      <c r="AU80" s="83">
        <f t="shared" si="228"/>
        <v>2.5</v>
      </c>
      <c r="AV80" s="83">
        <f t="shared" si="229"/>
        <v>2.5</v>
      </c>
      <c r="AW80" s="225">
        <f t="shared" si="230"/>
        <v>2.5</v>
      </c>
      <c r="AX80" s="88" t="str">
        <f t="shared" si="219"/>
        <v>C</v>
      </c>
      <c r="AY80" s="309">
        <f t="shared" si="220"/>
        <v>2</v>
      </c>
      <c r="AZ80" s="307">
        <f t="shared" si="250"/>
        <v>2</v>
      </c>
      <c r="BA80" s="307">
        <f t="shared" si="231"/>
        <v>2.5</v>
      </c>
      <c r="BB80" s="308">
        <f t="shared" si="221"/>
        <v>2.1666666666666665</v>
      </c>
    </row>
    <row r="81" spans="1:54" x14ac:dyDescent="0.25">
      <c r="A81" s="27">
        <v>11</v>
      </c>
      <c r="B81" s="44">
        <v>50780</v>
      </c>
      <c r="C81" s="23" t="s">
        <v>201</v>
      </c>
      <c r="D81" s="52">
        <f>'2025 Расклад'!J75</f>
        <v>3.7774999999999999</v>
      </c>
      <c r="E81" s="55">
        <f t="shared" si="251"/>
        <v>4.07</v>
      </c>
      <c r="F81" s="161" t="str">
        <f t="shared" si="232"/>
        <v>C</v>
      </c>
      <c r="G81" s="155">
        <f>'2025 Расклад'!P75</f>
        <v>3.3542000000000001</v>
      </c>
      <c r="H81" s="55">
        <f t="shared" si="252"/>
        <v>3.69</v>
      </c>
      <c r="I81" s="56" t="str">
        <f t="shared" si="233"/>
        <v>D</v>
      </c>
      <c r="J81" s="52">
        <f>'2025 Расклад'!V75</f>
        <v>3.8632000000000004</v>
      </c>
      <c r="K81" s="55">
        <f t="shared" si="253"/>
        <v>4.1399999999999997</v>
      </c>
      <c r="L81" s="57" t="str">
        <f t="shared" si="234"/>
        <v>C</v>
      </c>
      <c r="M81" s="280">
        <f>'2025 Расклад'!AD75</f>
        <v>0</v>
      </c>
      <c r="N81" s="50">
        <f t="shared" si="235"/>
        <v>0</v>
      </c>
      <c r="O81" s="56" t="str">
        <f t="shared" si="240"/>
        <v>D</v>
      </c>
      <c r="P81" s="619">
        <f>'2025 Расклад'!AL75</f>
        <v>0</v>
      </c>
      <c r="Q81" s="285">
        <f t="shared" si="236"/>
        <v>0</v>
      </c>
      <c r="R81" s="57" t="str">
        <f t="shared" si="241"/>
        <v>D</v>
      </c>
      <c r="S81" s="295" t="str">
        <f t="shared" si="222"/>
        <v>D</v>
      </c>
      <c r="T81" s="63">
        <f t="shared" si="223"/>
        <v>2</v>
      </c>
      <c r="U81" s="63">
        <f t="shared" si="224"/>
        <v>1</v>
      </c>
      <c r="V81" s="63">
        <f t="shared" si="225"/>
        <v>2</v>
      </c>
      <c r="W81" s="63">
        <f t="shared" si="242"/>
        <v>1</v>
      </c>
      <c r="X81" s="63">
        <f t="shared" si="243"/>
        <v>1</v>
      </c>
      <c r="Y81" s="76">
        <f t="shared" si="226"/>
        <v>1.4</v>
      </c>
      <c r="Z81" s="79">
        <f>'2025 Расклад'!AR75</f>
        <v>3.6258503401360542</v>
      </c>
      <c r="AA81" s="51">
        <f t="shared" si="237"/>
        <v>3.79</v>
      </c>
      <c r="AB81" s="57" t="str">
        <f t="shared" ref="AB81:AB84" si="261">IF(Z81&gt;=$Z$129,"A",IF(Z81&gt;=$Z$130,"B",IF(Z81&gt;=$Z$131,"C","D")))</f>
        <v>C</v>
      </c>
      <c r="AC81" s="172">
        <f>'2025 Расклад'!AX75</f>
        <v>3.2312925170068025</v>
      </c>
      <c r="AD81" s="51">
        <f t="shared" si="238"/>
        <v>3.52</v>
      </c>
      <c r="AE81" s="56" t="str">
        <f t="shared" ref="AE81:AE84" si="262">IF(AC81&gt;=$AC$129,"A",IF(AC81&gt;=$AC$130,"B",IF(AC81&gt;=$AC$131,"C","D")))</f>
        <v>D</v>
      </c>
      <c r="AF81" s="187" t="str">
        <f t="shared" si="244"/>
        <v>C</v>
      </c>
      <c r="AG81" s="193">
        <f t="shared" ref="AG81:AG84" si="263">IF(AB81="A",4.2,IF(AB81="B",2.5,IF(AB81="C",2,1)))</f>
        <v>2</v>
      </c>
      <c r="AH81" s="205">
        <f t="shared" si="260"/>
        <v>1</v>
      </c>
      <c r="AI81" s="199">
        <f t="shared" si="245"/>
        <v>1.5</v>
      </c>
      <c r="AJ81" s="246">
        <f>'2025 Расклад'!BD75</f>
        <v>3.2142857142857144</v>
      </c>
      <c r="AK81" s="133">
        <f t="shared" si="246"/>
        <v>3.99</v>
      </c>
      <c r="AL81" s="57" t="str">
        <f t="shared" si="239"/>
        <v>D</v>
      </c>
      <c r="AM81" s="247">
        <f>'2025 Расклад'!BL75</f>
        <v>48.2</v>
      </c>
      <c r="AN81" s="134">
        <f t="shared" si="247"/>
        <v>59.29</v>
      </c>
      <c r="AO81" s="56" t="str">
        <f t="shared" si="255"/>
        <v>C</v>
      </c>
      <c r="AP81" s="254">
        <f>'2025 Расклад'!BT75</f>
        <v>48.5</v>
      </c>
      <c r="AQ81" s="250">
        <f t="shared" si="248"/>
        <v>58.43</v>
      </c>
      <c r="AR81" s="57" t="str">
        <f t="shared" si="190"/>
        <v>C</v>
      </c>
      <c r="AS81" s="88" t="str">
        <f t="shared" si="249"/>
        <v>C</v>
      </c>
      <c r="AT81" s="83">
        <f t="shared" si="227"/>
        <v>1</v>
      </c>
      <c r="AU81" s="83">
        <f t="shared" si="228"/>
        <v>2</v>
      </c>
      <c r="AV81" s="83">
        <f t="shared" si="229"/>
        <v>2</v>
      </c>
      <c r="AW81" s="225">
        <f t="shared" si="230"/>
        <v>1.6666666666666667</v>
      </c>
      <c r="AX81" s="88" t="str">
        <f t="shared" si="219"/>
        <v>C</v>
      </c>
      <c r="AY81" s="309">
        <f t="shared" si="220"/>
        <v>1</v>
      </c>
      <c r="AZ81" s="307">
        <f t="shared" si="250"/>
        <v>2</v>
      </c>
      <c r="BA81" s="307">
        <f t="shared" si="231"/>
        <v>2</v>
      </c>
      <c r="BB81" s="308">
        <f t="shared" si="221"/>
        <v>1.6666666666666667</v>
      </c>
    </row>
    <row r="82" spans="1:54" x14ac:dyDescent="0.25">
      <c r="A82" s="27">
        <v>12</v>
      </c>
      <c r="B82" s="44">
        <v>50930</v>
      </c>
      <c r="C82" s="23" t="s">
        <v>202</v>
      </c>
      <c r="D82" s="52">
        <f>'2025 Расклад'!J76</f>
        <v>4.1001000000000003</v>
      </c>
      <c r="E82" s="55">
        <f t="shared" si="251"/>
        <v>4.07</v>
      </c>
      <c r="F82" s="161" t="str">
        <f t="shared" si="232"/>
        <v>B</v>
      </c>
      <c r="G82" s="155">
        <f>'2025 Расклад'!P76</f>
        <v>3.7871999999999999</v>
      </c>
      <c r="H82" s="55">
        <f t="shared" si="252"/>
        <v>3.69</v>
      </c>
      <c r="I82" s="56" t="str">
        <f t="shared" si="233"/>
        <v>B</v>
      </c>
      <c r="J82" s="52">
        <f>'2025 Расклад'!V76</f>
        <v>4.1616999999999997</v>
      </c>
      <c r="K82" s="55">
        <f t="shared" si="253"/>
        <v>4.1399999999999997</v>
      </c>
      <c r="L82" s="57" t="str">
        <f t="shared" si="234"/>
        <v>B</v>
      </c>
      <c r="M82" s="280">
        <f>'2025 Расклад'!AD76</f>
        <v>0</v>
      </c>
      <c r="N82" s="50">
        <f t="shared" si="235"/>
        <v>0</v>
      </c>
      <c r="O82" s="56" t="str">
        <f t="shared" si="240"/>
        <v>D</v>
      </c>
      <c r="P82" s="619">
        <f>'2025 Расклад'!AL76</f>
        <v>0</v>
      </c>
      <c r="Q82" s="285">
        <f t="shared" si="236"/>
        <v>0</v>
      </c>
      <c r="R82" s="57" t="str">
        <f t="shared" si="241"/>
        <v>D</v>
      </c>
      <c r="S82" s="295" t="str">
        <f t="shared" si="222"/>
        <v>C</v>
      </c>
      <c r="T82" s="63">
        <f t="shared" si="223"/>
        <v>2.5</v>
      </c>
      <c r="U82" s="63">
        <f t="shared" si="224"/>
        <v>2.5</v>
      </c>
      <c r="V82" s="63">
        <f t="shared" si="225"/>
        <v>2.5</v>
      </c>
      <c r="W82" s="63">
        <f t="shared" si="242"/>
        <v>1</v>
      </c>
      <c r="X82" s="63">
        <f t="shared" si="243"/>
        <v>1</v>
      </c>
      <c r="Y82" s="76">
        <f t="shared" si="226"/>
        <v>1.9</v>
      </c>
      <c r="Z82" s="79">
        <f>'2025 Расклад'!AR76</f>
        <v>3.7692307692307692</v>
      </c>
      <c r="AA82" s="51">
        <f t="shared" si="237"/>
        <v>3.79</v>
      </c>
      <c r="AB82" s="57" t="str">
        <f t="shared" si="261"/>
        <v>B</v>
      </c>
      <c r="AC82" s="172">
        <f>'2025 Расклад'!AX76</f>
        <v>4.1384615384615389</v>
      </c>
      <c r="AD82" s="51">
        <f t="shared" si="238"/>
        <v>3.52</v>
      </c>
      <c r="AE82" s="56" t="str">
        <f t="shared" si="262"/>
        <v>B</v>
      </c>
      <c r="AF82" s="187" t="str">
        <f t="shared" si="244"/>
        <v>B</v>
      </c>
      <c r="AG82" s="193">
        <f t="shared" si="263"/>
        <v>2.5</v>
      </c>
      <c r="AH82" s="205">
        <f t="shared" si="260"/>
        <v>2.5</v>
      </c>
      <c r="AI82" s="199">
        <f t="shared" si="245"/>
        <v>2.5</v>
      </c>
      <c r="AJ82" s="246">
        <f>'2025 Расклад'!BD76</f>
        <v>3.5333333333333332</v>
      </c>
      <c r="AK82" s="133">
        <f t="shared" si="246"/>
        <v>3.99</v>
      </c>
      <c r="AL82" s="57" t="str">
        <f t="shared" si="239"/>
        <v>C</v>
      </c>
      <c r="AM82" s="247">
        <f>'2025 Расклад'!BL76</f>
        <v>56</v>
      </c>
      <c r="AN82" s="134">
        <f t="shared" si="247"/>
        <v>59.29</v>
      </c>
      <c r="AO82" s="56" t="str">
        <f t="shared" si="255"/>
        <v>B</v>
      </c>
      <c r="AP82" s="254">
        <f>'2025 Расклад'!BT76</f>
        <v>48.3</v>
      </c>
      <c r="AQ82" s="250">
        <f t="shared" si="248"/>
        <v>58.43</v>
      </c>
      <c r="AR82" s="57" t="str">
        <f t="shared" ref="AR82" si="264">IF(AP82&gt;=$AP$129,"A",IF(AP82&gt;=$AP$130,"B",IF(AP82&gt;=$AP$131,"C","D")))</f>
        <v>C</v>
      </c>
      <c r="AS82" s="88" t="str">
        <f t="shared" ref="AS82" si="265">IF(AW82&gt;=3.5,"A",IF(AW82&gt;=2.5,"B",IF(AW82&gt;=1.5,"C","D")))</f>
        <v>C</v>
      </c>
      <c r="AT82" s="83">
        <f t="shared" si="227"/>
        <v>2</v>
      </c>
      <c r="AU82" s="83">
        <f t="shared" si="228"/>
        <v>2.5</v>
      </c>
      <c r="AV82" s="83">
        <f t="shared" si="229"/>
        <v>2</v>
      </c>
      <c r="AW82" s="225">
        <f t="shared" si="230"/>
        <v>2.1666666666666665</v>
      </c>
      <c r="AX82" s="88" t="str">
        <f t="shared" si="219"/>
        <v>C</v>
      </c>
      <c r="AY82" s="309">
        <f t="shared" si="220"/>
        <v>2</v>
      </c>
      <c r="AZ82" s="307">
        <f t="shared" si="250"/>
        <v>2.5</v>
      </c>
      <c r="BA82" s="307">
        <f t="shared" si="231"/>
        <v>2</v>
      </c>
      <c r="BB82" s="308">
        <f t="shared" si="221"/>
        <v>2.1666666666666665</v>
      </c>
    </row>
    <row r="83" spans="1:54" x14ac:dyDescent="0.25">
      <c r="A83" s="27">
        <v>13</v>
      </c>
      <c r="B83" s="44">
        <v>51370</v>
      </c>
      <c r="C83" s="23" t="s">
        <v>49</v>
      </c>
      <c r="D83" s="52">
        <f>'2025 Расклад'!J77</f>
        <v>4.1936</v>
      </c>
      <c r="E83" s="55">
        <f t="shared" si="251"/>
        <v>4.07</v>
      </c>
      <c r="F83" s="161" t="str">
        <f t="shared" si="232"/>
        <v>B</v>
      </c>
      <c r="G83" s="155">
        <f>'2025 Расклад'!P77</f>
        <v>3.6357000000000004</v>
      </c>
      <c r="H83" s="55">
        <f t="shared" si="252"/>
        <v>3.69</v>
      </c>
      <c r="I83" s="56" t="str">
        <f t="shared" si="233"/>
        <v>C</v>
      </c>
      <c r="J83" s="52">
        <f>'2025 Расклад'!V77</f>
        <v>3.8218999999999999</v>
      </c>
      <c r="K83" s="55">
        <f t="shared" si="253"/>
        <v>4.1399999999999997</v>
      </c>
      <c r="L83" s="57" t="str">
        <f t="shared" si="234"/>
        <v>C</v>
      </c>
      <c r="M83" s="280">
        <f>'2025 Расклад'!AD77</f>
        <v>0</v>
      </c>
      <c r="N83" s="50">
        <f t="shared" si="235"/>
        <v>0</v>
      </c>
      <c r="O83" s="56" t="str">
        <f t="shared" si="240"/>
        <v>D</v>
      </c>
      <c r="P83" s="619">
        <f>'2025 Расклад'!AL77</f>
        <v>0</v>
      </c>
      <c r="Q83" s="285">
        <f t="shared" si="236"/>
        <v>0</v>
      </c>
      <c r="R83" s="57" t="str">
        <f t="shared" si="241"/>
        <v>D</v>
      </c>
      <c r="S83" s="295" t="str">
        <f t="shared" si="222"/>
        <v>C</v>
      </c>
      <c r="T83" s="63">
        <f t="shared" si="223"/>
        <v>2.5</v>
      </c>
      <c r="U83" s="63">
        <f t="shared" si="224"/>
        <v>2</v>
      </c>
      <c r="V83" s="63">
        <f t="shared" si="225"/>
        <v>2</v>
      </c>
      <c r="W83" s="63">
        <f t="shared" si="242"/>
        <v>1</v>
      </c>
      <c r="X83" s="63">
        <f t="shared" si="243"/>
        <v>1</v>
      </c>
      <c r="Y83" s="76">
        <f t="shared" si="226"/>
        <v>1.7</v>
      </c>
      <c r="Z83" s="79">
        <f>'2025 Расклад'!AR77</f>
        <v>3.8761061946902653</v>
      </c>
      <c r="AA83" s="51">
        <f t="shared" si="237"/>
        <v>3.79</v>
      </c>
      <c r="AB83" s="57" t="str">
        <f t="shared" si="261"/>
        <v>B</v>
      </c>
      <c r="AC83" s="172">
        <f>'2025 Расклад'!AX77</f>
        <v>3.6017699115044248</v>
      </c>
      <c r="AD83" s="51">
        <f t="shared" si="238"/>
        <v>3.52</v>
      </c>
      <c r="AE83" s="56" t="str">
        <f t="shared" si="262"/>
        <v>B</v>
      </c>
      <c r="AF83" s="187" t="str">
        <f t="shared" si="244"/>
        <v>B</v>
      </c>
      <c r="AG83" s="193">
        <f t="shared" si="263"/>
        <v>2.5</v>
      </c>
      <c r="AH83" s="205">
        <f t="shared" si="260"/>
        <v>2.5</v>
      </c>
      <c r="AI83" s="199">
        <f t="shared" si="245"/>
        <v>2.5</v>
      </c>
      <c r="AJ83" s="246">
        <f>'2025 Расклад'!BD77</f>
        <v>4.0434782608695654</v>
      </c>
      <c r="AK83" s="133">
        <f t="shared" si="246"/>
        <v>3.99</v>
      </c>
      <c r="AL83" s="57" t="str">
        <f t="shared" si="239"/>
        <v>B</v>
      </c>
      <c r="AM83" s="438">
        <f>'2025 Расклад'!BL77</f>
        <v>56.3</v>
      </c>
      <c r="AN83" s="134">
        <f t="shared" si="247"/>
        <v>59.29</v>
      </c>
      <c r="AO83" s="56" t="str">
        <f t="shared" si="255"/>
        <v>B</v>
      </c>
      <c r="AP83" s="439">
        <f>'2025 Расклад'!BT77</f>
        <v>57</v>
      </c>
      <c r="AQ83" s="250">
        <f t="shared" si="248"/>
        <v>58.43</v>
      </c>
      <c r="AR83" s="57" t="str">
        <f t="shared" ref="AR83:AR124" si="266">IF(AP83&gt;=$AP$129,"A",IF(AP83&gt;=$AP$130,"B",IF(AP83&gt;=$AP$131,"C","D")))</f>
        <v>B</v>
      </c>
      <c r="AS83" s="88" t="str">
        <f t="shared" si="249"/>
        <v>B</v>
      </c>
      <c r="AT83" s="83">
        <f t="shared" si="227"/>
        <v>2.5</v>
      </c>
      <c r="AU83" s="83">
        <f t="shared" si="228"/>
        <v>2.5</v>
      </c>
      <c r="AV83" s="83">
        <f t="shared" si="229"/>
        <v>2.5</v>
      </c>
      <c r="AW83" s="225">
        <f t="shared" si="230"/>
        <v>2.5</v>
      </c>
      <c r="AX83" s="88" t="str">
        <f t="shared" si="219"/>
        <v>B</v>
      </c>
      <c r="AY83" s="309">
        <f t="shared" si="220"/>
        <v>2</v>
      </c>
      <c r="AZ83" s="307">
        <f t="shared" si="250"/>
        <v>2.5</v>
      </c>
      <c r="BA83" s="307">
        <f t="shared" si="231"/>
        <v>2.5</v>
      </c>
      <c r="BB83" s="308">
        <f t="shared" si="221"/>
        <v>2.3333333333333335</v>
      </c>
    </row>
    <row r="84" spans="1:54" ht="15.75" thickBot="1" x14ac:dyDescent="0.3">
      <c r="A84" s="30">
        <v>14</v>
      </c>
      <c r="B84" s="47">
        <v>51580</v>
      </c>
      <c r="C84" s="24" t="s">
        <v>203</v>
      </c>
      <c r="D84" s="75">
        <f>'2025 Расклад'!J78</f>
        <v>3.6739999999999999</v>
      </c>
      <c r="E84" s="140">
        <f t="shared" si="251"/>
        <v>4.07</v>
      </c>
      <c r="F84" s="162" t="str">
        <f t="shared" si="232"/>
        <v>C</v>
      </c>
      <c r="G84" s="156">
        <f>'2025 Расклад'!P78</f>
        <v>3.2310000000000003</v>
      </c>
      <c r="H84" s="140">
        <f t="shared" si="252"/>
        <v>3.69</v>
      </c>
      <c r="I84" s="58" t="str">
        <f t="shared" si="233"/>
        <v>D</v>
      </c>
      <c r="J84" s="75">
        <f>'2025 Расклад'!V78</f>
        <v>4.1619999999999999</v>
      </c>
      <c r="K84" s="140">
        <f t="shared" si="253"/>
        <v>4.1399999999999997</v>
      </c>
      <c r="L84" s="426" t="str">
        <f t="shared" si="234"/>
        <v>B</v>
      </c>
      <c r="M84" s="289">
        <f>'2025 Расклад'!AD78</f>
        <v>0</v>
      </c>
      <c r="N84" s="141">
        <f t="shared" si="235"/>
        <v>0</v>
      </c>
      <c r="O84" s="58" t="str">
        <f t="shared" si="240"/>
        <v>D</v>
      </c>
      <c r="P84" s="620">
        <f>'2025 Расклад'!AL78</f>
        <v>0</v>
      </c>
      <c r="Q84" s="290">
        <f t="shared" si="236"/>
        <v>0</v>
      </c>
      <c r="R84" s="59" t="str">
        <f t="shared" si="241"/>
        <v>D</v>
      </c>
      <c r="S84" s="296" t="str">
        <f t="shared" si="222"/>
        <v>C</v>
      </c>
      <c r="T84" s="83">
        <f t="shared" si="223"/>
        <v>2</v>
      </c>
      <c r="U84" s="83">
        <f t="shared" si="224"/>
        <v>1</v>
      </c>
      <c r="V84" s="83">
        <f t="shared" si="225"/>
        <v>2.5</v>
      </c>
      <c r="W84" s="83">
        <f t="shared" si="242"/>
        <v>1</v>
      </c>
      <c r="X84" s="83">
        <f t="shared" si="243"/>
        <v>1</v>
      </c>
      <c r="Y84" s="84">
        <f t="shared" si="226"/>
        <v>1.5</v>
      </c>
      <c r="Z84" s="145">
        <f>'2025 Расклад'!AR78</f>
        <v>3.8515283842794759</v>
      </c>
      <c r="AA84" s="142">
        <f t="shared" si="237"/>
        <v>3.79</v>
      </c>
      <c r="AB84" s="59" t="str">
        <f t="shared" si="261"/>
        <v>B</v>
      </c>
      <c r="AC84" s="173">
        <f>'2025 Расклад'!AX78</f>
        <v>3.5283842794759823</v>
      </c>
      <c r="AD84" s="142">
        <f t="shared" si="238"/>
        <v>3.52</v>
      </c>
      <c r="AE84" s="58" t="str">
        <f t="shared" si="262"/>
        <v>B</v>
      </c>
      <c r="AF84" s="190" t="str">
        <f t="shared" si="244"/>
        <v>B</v>
      </c>
      <c r="AG84" s="196">
        <f t="shared" si="263"/>
        <v>2.5</v>
      </c>
      <c r="AH84" s="208">
        <f t="shared" si="260"/>
        <v>2.5</v>
      </c>
      <c r="AI84" s="202">
        <f t="shared" si="245"/>
        <v>2.5</v>
      </c>
      <c r="AJ84" s="251">
        <f>'2025 Расклад'!BD78</f>
        <v>3.8571428571428572</v>
      </c>
      <c r="AK84" s="143">
        <f t="shared" si="246"/>
        <v>3.99</v>
      </c>
      <c r="AL84" s="59" t="str">
        <f t="shared" si="239"/>
        <v>C</v>
      </c>
      <c r="AM84" s="433">
        <f>'2025 Расклад'!BL78</f>
        <v>55.4</v>
      </c>
      <c r="AN84" s="144">
        <f t="shared" si="247"/>
        <v>59.29</v>
      </c>
      <c r="AO84" s="58" t="str">
        <f t="shared" si="255"/>
        <v>B</v>
      </c>
      <c r="AP84" s="434">
        <f>'2025 Расклад'!BT78</f>
        <v>56</v>
      </c>
      <c r="AQ84" s="258">
        <f t="shared" si="248"/>
        <v>58.43</v>
      </c>
      <c r="AR84" s="61" t="str">
        <f t="shared" si="266"/>
        <v>C</v>
      </c>
      <c r="AS84" s="146" t="str">
        <f t="shared" si="249"/>
        <v>C</v>
      </c>
      <c r="AT84" s="83">
        <f t="shared" si="227"/>
        <v>2</v>
      </c>
      <c r="AU84" s="83">
        <f t="shared" si="228"/>
        <v>2.5</v>
      </c>
      <c r="AV84" s="83">
        <f t="shared" si="229"/>
        <v>2</v>
      </c>
      <c r="AW84" s="225">
        <f t="shared" si="230"/>
        <v>2.1666666666666665</v>
      </c>
      <c r="AX84" s="146" t="str">
        <f t="shared" si="219"/>
        <v>C</v>
      </c>
      <c r="AY84" s="621">
        <f t="shared" si="220"/>
        <v>2</v>
      </c>
      <c r="AZ84" s="622">
        <f t="shared" si="250"/>
        <v>2.5</v>
      </c>
      <c r="BA84" s="622">
        <f t="shared" si="231"/>
        <v>2</v>
      </c>
      <c r="BB84" s="623">
        <f t="shared" si="221"/>
        <v>2.1666666666666665</v>
      </c>
    </row>
    <row r="85" spans="1:54" ht="15.75" thickBot="1" x14ac:dyDescent="0.3">
      <c r="A85" s="36"/>
      <c r="B85" s="42"/>
      <c r="C85" s="37" t="s">
        <v>83</v>
      </c>
      <c r="D85" s="68">
        <f>AVERAGE(D86:D113)</f>
        <v>4.0667357142857137</v>
      </c>
      <c r="E85" s="66">
        <f t="shared" si="251"/>
        <v>4.07</v>
      </c>
      <c r="F85" s="159" t="str">
        <f t="shared" si="232"/>
        <v>B</v>
      </c>
      <c r="G85" s="154">
        <f>AVERAGE(G86:G113)</f>
        <v>3.673342857142857</v>
      </c>
      <c r="H85" s="66">
        <f t="shared" si="252"/>
        <v>3.69</v>
      </c>
      <c r="I85" s="64" t="str">
        <f t="shared" si="233"/>
        <v>C</v>
      </c>
      <c r="J85" s="68">
        <f>AVERAGE(J86:J113)</f>
        <v>4.1052000000000008</v>
      </c>
      <c r="K85" s="66">
        <f t="shared" si="253"/>
        <v>4.1399999999999997</v>
      </c>
      <c r="L85" s="65" t="str">
        <f t="shared" si="234"/>
        <v>B</v>
      </c>
      <c r="M85" s="154">
        <f>AVERAGE(M86:M113)</f>
        <v>0</v>
      </c>
      <c r="N85" s="541">
        <f t="shared" si="235"/>
        <v>0</v>
      </c>
      <c r="O85" s="64" t="str">
        <f t="shared" si="240"/>
        <v>D</v>
      </c>
      <c r="P85" s="67">
        <f>AVERAGE(P86:P113)</f>
        <v>0</v>
      </c>
      <c r="Q85" s="542">
        <f t="shared" si="236"/>
        <v>0</v>
      </c>
      <c r="R85" s="65" t="str">
        <f t="shared" si="241"/>
        <v>D</v>
      </c>
      <c r="S85" s="294" t="str">
        <f t="shared" si="222"/>
        <v>C</v>
      </c>
      <c r="T85" s="85">
        <f t="shared" si="223"/>
        <v>2.5</v>
      </c>
      <c r="U85" s="86">
        <f t="shared" si="224"/>
        <v>2</v>
      </c>
      <c r="V85" s="86">
        <f t="shared" si="225"/>
        <v>2.5</v>
      </c>
      <c r="W85" s="86">
        <f t="shared" si="242"/>
        <v>1</v>
      </c>
      <c r="X85" s="86">
        <f t="shared" si="243"/>
        <v>1</v>
      </c>
      <c r="Y85" s="168">
        <f t="shared" si="226"/>
        <v>1.8</v>
      </c>
      <c r="Z85" s="67">
        <f>AVERAGE(Z86:Z113)</f>
        <v>3.7797859631217614</v>
      </c>
      <c r="AA85" s="524">
        <f t="shared" si="237"/>
        <v>3.79</v>
      </c>
      <c r="AB85" s="65" t="str">
        <f>IF(Z85&gt;=$Z$129,"A",IF(Z85&gt;=$Z$130,"B",IF(Z85&gt;=$Z$131,"C","D")))</f>
        <v>B</v>
      </c>
      <c r="AC85" s="154">
        <f>AVERAGE(AC86:AC113)</f>
        <v>3.4859360614263868</v>
      </c>
      <c r="AD85" s="524">
        <f t="shared" si="238"/>
        <v>3.52</v>
      </c>
      <c r="AE85" s="64" t="str">
        <f>IF(AC85&gt;=$AC$129,"A",IF(AC85&gt;=$AC$130,"B",IF(AC85&gt;=$AC$131,"C","D")))</f>
        <v>D</v>
      </c>
      <c r="AF85" s="186" t="str">
        <f t="shared" si="244"/>
        <v>C</v>
      </c>
      <c r="AG85" s="192">
        <f t="shared" si="81"/>
        <v>2.5</v>
      </c>
      <c r="AH85" s="204">
        <f t="shared" ref="AH85:AH91" si="267">IF(AE85="A",4.2,IF(AE85="B",2.5,IF(AE85="C",2,1)))</f>
        <v>1</v>
      </c>
      <c r="AI85" s="198">
        <f t="shared" si="245"/>
        <v>1.75</v>
      </c>
      <c r="AJ85" s="81">
        <f>AVERAGE(AJ86:AJ115)</f>
        <v>3.9532751650299369</v>
      </c>
      <c r="AK85" s="565">
        <f t="shared" si="246"/>
        <v>3.99</v>
      </c>
      <c r="AL85" s="65" t="str">
        <f t="shared" si="239"/>
        <v>C</v>
      </c>
      <c r="AM85" s="82">
        <f>AVERAGE(AM86:AM115)</f>
        <v>57.819310344827585</v>
      </c>
      <c r="AN85" s="428">
        <f t="shared" si="247"/>
        <v>59.29</v>
      </c>
      <c r="AO85" s="64" t="str">
        <f t="shared" si="255"/>
        <v>B</v>
      </c>
      <c r="AP85" s="81">
        <f>AVERAGE(AP86:AP115)</f>
        <v>57.657241379310335</v>
      </c>
      <c r="AQ85" s="428">
        <f t="shared" si="248"/>
        <v>58.43</v>
      </c>
      <c r="AR85" s="64" t="str">
        <f t="shared" si="266"/>
        <v>B</v>
      </c>
      <c r="AS85" s="125" t="str">
        <f t="shared" si="249"/>
        <v>C</v>
      </c>
      <c r="AT85" s="86">
        <f t="shared" si="227"/>
        <v>2</v>
      </c>
      <c r="AU85" s="86">
        <f t="shared" si="228"/>
        <v>2.5</v>
      </c>
      <c r="AV85" s="86">
        <f t="shared" si="229"/>
        <v>2.5</v>
      </c>
      <c r="AW85" s="224">
        <f t="shared" si="230"/>
        <v>2.3333333333333335</v>
      </c>
      <c r="AX85" s="125" t="str">
        <f t="shared" si="219"/>
        <v>C</v>
      </c>
      <c r="AY85" s="627">
        <f t="shared" si="220"/>
        <v>2</v>
      </c>
      <c r="AZ85" s="628">
        <f t="shared" si="250"/>
        <v>2</v>
      </c>
      <c r="BA85" s="628">
        <f t="shared" si="231"/>
        <v>2</v>
      </c>
      <c r="BB85" s="629">
        <f t="shared" si="221"/>
        <v>2</v>
      </c>
    </row>
    <row r="86" spans="1:54" x14ac:dyDescent="0.25">
      <c r="A86" s="29">
        <v>1</v>
      </c>
      <c r="B86" s="43">
        <v>60010</v>
      </c>
      <c r="C86" s="13" t="s">
        <v>204</v>
      </c>
      <c r="D86" s="52">
        <f>'2025 Расклад'!J79</f>
        <v>4.2609000000000004</v>
      </c>
      <c r="E86" s="135">
        <f t="shared" si="251"/>
        <v>4.07</v>
      </c>
      <c r="F86" s="160" t="str">
        <f t="shared" si="232"/>
        <v>B</v>
      </c>
      <c r="G86" s="155">
        <f>'2025 Расклад'!P79</f>
        <v>3.9665999999999997</v>
      </c>
      <c r="H86" s="135">
        <f t="shared" si="252"/>
        <v>3.69</v>
      </c>
      <c r="I86" s="53" t="str">
        <f t="shared" si="233"/>
        <v>B</v>
      </c>
      <c r="J86" s="52">
        <f>'2025 Расклад'!V79</f>
        <v>3.9535</v>
      </c>
      <c r="K86" s="135">
        <f t="shared" si="253"/>
        <v>4.1399999999999997</v>
      </c>
      <c r="L86" s="54" t="str">
        <f t="shared" si="234"/>
        <v>C</v>
      </c>
      <c r="M86" s="280">
        <f>'2025 Расклад'!AD79</f>
        <v>0</v>
      </c>
      <c r="N86" s="136">
        <f t="shared" si="235"/>
        <v>0</v>
      </c>
      <c r="O86" s="53" t="str">
        <f t="shared" si="240"/>
        <v>D</v>
      </c>
      <c r="P86" s="281">
        <f>'2025 Расклад'!AL79</f>
        <v>0</v>
      </c>
      <c r="Q86" s="282">
        <f t="shared" si="236"/>
        <v>0</v>
      </c>
      <c r="R86" s="54" t="str">
        <f t="shared" si="241"/>
        <v>D</v>
      </c>
      <c r="S86" s="295" t="str">
        <f t="shared" si="222"/>
        <v>C</v>
      </c>
      <c r="T86" s="63">
        <f t="shared" si="223"/>
        <v>2.5</v>
      </c>
      <c r="U86" s="63">
        <f t="shared" si="224"/>
        <v>2.5</v>
      </c>
      <c r="V86" s="63">
        <f t="shared" si="225"/>
        <v>2</v>
      </c>
      <c r="W86" s="63">
        <f t="shared" si="242"/>
        <v>1</v>
      </c>
      <c r="X86" s="63">
        <f t="shared" si="243"/>
        <v>1</v>
      </c>
      <c r="Y86" s="76">
        <f t="shared" si="226"/>
        <v>1.8</v>
      </c>
      <c r="Z86" s="79">
        <f>'2025 Расклад'!AR79</f>
        <v>3.7256637168141591</v>
      </c>
      <c r="AA86" s="137">
        <f t="shared" si="237"/>
        <v>3.79</v>
      </c>
      <c r="AB86" s="54" t="str">
        <f>IF(Z86&gt;=$Z$129,"A",IF(Z86&gt;=$Z$130,"B",IF(Z86&gt;=$Z$131,"C","D")))</f>
        <v>C</v>
      </c>
      <c r="AC86" s="172">
        <f>'2025 Расклад'!AX79</f>
        <v>3.4690265486725664</v>
      </c>
      <c r="AD86" s="137">
        <f t="shared" si="238"/>
        <v>3.52</v>
      </c>
      <c r="AE86" s="53" t="str">
        <f>IF(AC86&gt;=$AC$129,"A",IF(AC86&gt;=$AC$130,"B",IF(AC86&gt;=$AC$131,"C","D")))</f>
        <v>D</v>
      </c>
      <c r="AF86" s="187" t="str">
        <f t="shared" si="244"/>
        <v>C</v>
      </c>
      <c r="AG86" s="193">
        <f t="shared" si="81"/>
        <v>2</v>
      </c>
      <c r="AH86" s="205">
        <f t="shared" si="267"/>
        <v>1</v>
      </c>
      <c r="AI86" s="199">
        <f t="shared" si="245"/>
        <v>1.5</v>
      </c>
      <c r="AJ86" s="246">
        <f>'2025 Расклад'!BD79</f>
        <v>3.5</v>
      </c>
      <c r="AK86" s="138">
        <f t="shared" si="246"/>
        <v>3.99</v>
      </c>
      <c r="AL86" s="54" t="str">
        <f t="shared" si="239"/>
        <v>C</v>
      </c>
      <c r="AM86" s="433">
        <f>'2025 Расклад'!BL79</f>
        <v>47.9</v>
      </c>
      <c r="AN86" s="139">
        <f t="shared" si="247"/>
        <v>59.29</v>
      </c>
      <c r="AO86" s="53" t="str">
        <f t="shared" si="255"/>
        <v>C</v>
      </c>
      <c r="AP86" s="453">
        <f>'2025 Расклад'!BT79</f>
        <v>51</v>
      </c>
      <c r="AQ86" s="448">
        <f t="shared" si="248"/>
        <v>58.43</v>
      </c>
      <c r="AR86" s="446" t="str">
        <f t="shared" si="266"/>
        <v>C</v>
      </c>
      <c r="AS86" s="148" t="str">
        <f t="shared" si="249"/>
        <v>C</v>
      </c>
      <c r="AT86" s="83">
        <f t="shared" si="227"/>
        <v>2</v>
      </c>
      <c r="AU86" s="83">
        <f t="shared" si="228"/>
        <v>2</v>
      </c>
      <c r="AV86" s="83">
        <f t="shared" si="229"/>
        <v>2</v>
      </c>
      <c r="AW86" s="225">
        <f t="shared" si="230"/>
        <v>2</v>
      </c>
      <c r="AX86" s="148" t="str">
        <f t="shared" si="219"/>
        <v>C</v>
      </c>
      <c r="AY86" s="624">
        <f t="shared" si="220"/>
        <v>2</v>
      </c>
      <c r="AZ86" s="625">
        <f t="shared" si="250"/>
        <v>2</v>
      </c>
      <c r="BA86" s="625">
        <f t="shared" si="231"/>
        <v>2</v>
      </c>
      <c r="BB86" s="626">
        <f t="shared" si="221"/>
        <v>2</v>
      </c>
    </row>
    <row r="87" spans="1:54" x14ac:dyDescent="0.25">
      <c r="A87" s="27">
        <v>2</v>
      </c>
      <c r="B87" s="44">
        <v>60020</v>
      </c>
      <c r="C87" s="23" t="s">
        <v>50</v>
      </c>
      <c r="D87" s="52">
        <f>'2025 Расклад'!J80</f>
        <v>4.1029999999999998</v>
      </c>
      <c r="E87" s="55">
        <f t="shared" si="251"/>
        <v>4.07</v>
      </c>
      <c r="F87" s="161" t="str">
        <f t="shared" si="232"/>
        <v>B</v>
      </c>
      <c r="G87" s="155">
        <f>'2025 Расклад'!P80</f>
        <v>3.7046000000000006</v>
      </c>
      <c r="H87" s="55">
        <f t="shared" si="252"/>
        <v>3.69</v>
      </c>
      <c r="I87" s="56" t="str">
        <f t="shared" si="233"/>
        <v>B</v>
      </c>
      <c r="J87" s="52">
        <f>'2025 Расклад'!V80</f>
        <v>4.1566999999999998</v>
      </c>
      <c r="K87" s="55">
        <f t="shared" si="253"/>
        <v>4.1399999999999997</v>
      </c>
      <c r="L87" s="57" t="str">
        <f t="shared" si="234"/>
        <v>B</v>
      </c>
      <c r="M87" s="280">
        <f>'2025 Расклад'!AD80</f>
        <v>0</v>
      </c>
      <c r="N87" s="50">
        <f t="shared" si="235"/>
        <v>0</v>
      </c>
      <c r="O87" s="56" t="str">
        <f t="shared" si="240"/>
        <v>D</v>
      </c>
      <c r="P87" s="281">
        <f>'2025 Расклад'!AL80</f>
        <v>0</v>
      </c>
      <c r="Q87" s="285">
        <f t="shared" si="236"/>
        <v>0</v>
      </c>
      <c r="R87" s="57" t="str">
        <f t="shared" si="241"/>
        <v>D</v>
      </c>
      <c r="S87" s="295" t="str">
        <f t="shared" si="222"/>
        <v>C</v>
      </c>
      <c r="T87" s="63">
        <f t="shared" si="223"/>
        <v>2.5</v>
      </c>
      <c r="U87" s="63">
        <f t="shared" si="224"/>
        <v>2.5</v>
      </c>
      <c r="V87" s="63">
        <f t="shared" si="225"/>
        <v>2.5</v>
      </c>
      <c r="W87" s="63">
        <f t="shared" si="242"/>
        <v>1</v>
      </c>
      <c r="X87" s="63">
        <f t="shared" si="243"/>
        <v>1</v>
      </c>
      <c r="Y87" s="76">
        <f t="shared" si="226"/>
        <v>1.9</v>
      </c>
      <c r="Z87" s="79">
        <f>'2025 Расклад'!AR80</f>
        <v>3.5714285714285716</v>
      </c>
      <c r="AA87" s="51">
        <f t="shared" si="237"/>
        <v>3.79</v>
      </c>
      <c r="AB87" s="57" t="str">
        <f t="shared" ref="AB87:AB91" si="268">IF(Z87&gt;=$Z$129,"A",IF(Z87&gt;=$Z$130,"B",IF(Z87&gt;=$Z$131,"C","D")))</f>
        <v>C</v>
      </c>
      <c r="AC87" s="172">
        <f>'2025 Расклад'!AX80</f>
        <v>3.36231884057971</v>
      </c>
      <c r="AD87" s="51">
        <f t="shared" si="238"/>
        <v>3.52</v>
      </c>
      <c r="AE87" s="56" t="str">
        <f t="shared" ref="AE87:AE91" si="269">IF(AC87&gt;=$AC$129,"A",IF(AC87&gt;=$AC$130,"B",IF(AC87&gt;=$AC$131,"C","D")))</f>
        <v>D</v>
      </c>
      <c r="AF87" s="187" t="str">
        <f t="shared" si="244"/>
        <v>C</v>
      </c>
      <c r="AG87" s="193">
        <f t="shared" ref="AG87:AG91" si="270">IF(AB87="A",4.2,IF(AB87="B",2.5,IF(AB87="C",2,1)))</f>
        <v>2</v>
      </c>
      <c r="AH87" s="205">
        <f t="shared" si="267"/>
        <v>1</v>
      </c>
      <c r="AI87" s="199">
        <f t="shared" si="245"/>
        <v>1.5</v>
      </c>
      <c r="AJ87" s="246"/>
      <c r="AK87" s="133">
        <f t="shared" si="246"/>
        <v>3.99</v>
      </c>
      <c r="AL87" s="57"/>
      <c r="AM87" s="440"/>
      <c r="AN87" s="134">
        <f t="shared" si="247"/>
        <v>59.29</v>
      </c>
      <c r="AO87" s="56"/>
      <c r="AP87" s="441"/>
      <c r="AQ87" s="250">
        <f t="shared" si="248"/>
        <v>58.43</v>
      </c>
      <c r="AR87" s="57"/>
      <c r="AS87" s="88"/>
      <c r="AT87" s="83"/>
      <c r="AU87" s="83"/>
      <c r="AV87" s="83"/>
      <c r="AW87" s="225"/>
      <c r="AX87" s="88" t="str">
        <f t="shared" si="219"/>
        <v>C</v>
      </c>
      <c r="AY87" s="309">
        <f t="shared" si="220"/>
        <v>2</v>
      </c>
      <c r="AZ87" s="307">
        <f t="shared" si="250"/>
        <v>2</v>
      </c>
      <c r="BA87" s="307"/>
      <c r="BB87" s="308">
        <f t="shared" si="221"/>
        <v>2</v>
      </c>
    </row>
    <row r="88" spans="1:54" x14ac:dyDescent="0.25">
      <c r="A88" s="27">
        <v>3</v>
      </c>
      <c r="B88" s="44">
        <v>60050</v>
      </c>
      <c r="C88" s="23" t="s">
        <v>205</v>
      </c>
      <c r="D88" s="52">
        <f>'2025 Расклад'!J81</f>
        <v>3.9914000000000005</v>
      </c>
      <c r="E88" s="55">
        <f t="shared" si="251"/>
        <v>4.07</v>
      </c>
      <c r="F88" s="161" t="str">
        <f t="shared" si="232"/>
        <v>C</v>
      </c>
      <c r="G88" s="155">
        <f>'2025 Расклад'!P81</f>
        <v>3.5168000000000008</v>
      </c>
      <c r="H88" s="55">
        <f t="shared" si="252"/>
        <v>3.69</v>
      </c>
      <c r="I88" s="56" t="str">
        <f t="shared" si="233"/>
        <v>C</v>
      </c>
      <c r="J88" s="52">
        <f>'2025 Расклад'!V81</f>
        <v>4.0678000000000001</v>
      </c>
      <c r="K88" s="55">
        <f t="shared" si="253"/>
        <v>4.1399999999999997</v>
      </c>
      <c r="L88" s="57" t="str">
        <f t="shared" si="234"/>
        <v>C</v>
      </c>
      <c r="M88" s="280">
        <f>'2025 Расклад'!AD81</f>
        <v>0</v>
      </c>
      <c r="N88" s="50">
        <f t="shared" si="235"/>
        <v>0</v>
      </c>
      <c r="O88" s="56" t="str">
        <f t="shared" si="240"/>
        <v>D</v>
      </c>
      <c r="P88" s="281">
        <f>'2025 Расклад'!AL81</f>
        <v>0</v>
      </c>
      <c r="Q88" s="285">
        <f t="shared" si="236"/>
        <v>0</v>
      </c>
      <c r="R88" s="57" t="str">
        <f t="shared" si="241"/>
        <v>D</v>
      </c>
      <c r="S88" s="295" t="str">
        <f t="shared" si="222"/>
        <v>C</v>
      </c>
      <c r="T88" s="63">
        <f t="shared" si="223"/>
        <v>2</v>
      </c>
      <c r="U88" s="63">
        <f t="shared" si="224"/>
        <v>2</v>
      </c>
      <c r="V88" s="63">
        <f t="shared" si="225"/>
        <v>2</v>
      </c>
      <c r="W88" s="63">
        <f t="shared" si="242"/>
        <v>1</v>
      </c>
      <c r="X88" s="63">
        <f t="shared" si="243"/>
        <v>1</v>
      </c>
      <c r="Y88" s="76">
        <f t="shared" si="226"/>
        <v>1.6</v>
      </c>
      <c r="Z88" s="79">
        <f>'2025 Расклад'!AR81</f>
        <v>3.6893203883495147</v>
      </c>
      <c r="AA88" s="51">
        <f t="shared" si="237"/>
        <v>3.79</v>
      </c>
      <c r="AB88" s="57" t="str">
        <f t="shared" si="268"/>
        <v>C</v>
      </c>
      <c r="AC88" s="172">
        <f>'2025 Расклад'!AX81</f>
        <v>3.5533980582524274</v>
      </c>
      <c r="AD88" s="51">
        <f t="shared" si="238"/>
        <v>3.52</v>
      </c>
      <c r="AE88" s="56" t="str">
        <f t="shared" si="269"/>
        <v>B</v>
      </c>
      <c r="AF88" s="187" t="str">
        <f t="shared" si="244"/>
        <v>C</v>
      </c>
      <c r="AG88" s="193">
        <f t="shared" si="270"/>
        <v>2</v>
      </c>
      <c r="AH88" s="205">
        <f t="shared" si="267"/>
        <v>2.5</v>
      </c>
      <c r="AI88" s="199">
        <f t="shared" si="245"/>
        <v>2.25</v>
      </c>
      <c r="AJ88" s="246">
        <f>'2025 Расклад'!BD81</f>
        <v>3.6538461538461537</v>
      </c>
      <c r="AK88" s="133">
        <f t="shared" si="246"/>
        <v>3.99</v>
      </c>
      <c r="AL88" s="57" t="str">
        <f t="shared" si="239"/>
        <v>C</v>
      </c>
      <c r="AM88" s="435">
        <f>'2025 Расклад'!BL81</f>
        <v>57.21</v>
      </c>
      <c r="AN88" s="134">
        <f t="shared" si="247"/>
        <v>59.29</v>
      </c>
      <c r="AO88" s="56" t="str">
        <f t="shared" si="255"/>
        <v>B</v>
      </c>
      <c r="AP88" s="436">
        <f>'2025 Расклад'!BT81</f>
        <v>60.91</v>
      </c>
      <c r="AQ88" s="250">
        <f t="shared" si="248"/>
        <v>58.43</v>
      </c>
      <c r="AR88" s="57" t="str">
        <f t="shared" si="266"/>
        <v>B</v>
      </c>
      <c r="AS88" s="88" t="str">
        <f t="shared" si="249"/>
        <v>C</v>
      </c>
      <c r="AT88" s="83">
        <f t="shared" si="227"/>
        <v>2</v>
      </c>
      <c r="AU88" s="83">
        <f t="shared" si="228"/>
        <v>2.5</v>
      </c>
      <c r="AV88" s="83">
        <f t="shared" si="229"/>
        <v>2.5</v>
      </c>
      <c r="AW88" s="225">
        <f t="shared" si="230"/>
        <v>2.3333333333333335</v>
      </c>
      <c r="AX88" s="88" t="str">
        <f t="shared" si="219"/>
        <v>C</v>
      </c>
      <c r="AY88" s="309">
        <f t="shared" si="220"/>
        <v>2</v>
      </c>
      <c r="AZ88" s="307">
        <f t="shared" si="250"/>
        <v>2</v>
      </c>
      <c r="BA88" s="307">
        <f t="shared" si="231"/>
        <v>2</v>
      </c>
      <c r="BB88" s="308">
        <f t="shared" si="221"/>
        <v>2</v>
      </c>
    </row>
    <row r="89" spans="1:54" x14ac:dyDescent="0.25">
      <c r="A89" s="27">
        <v>4</v>
      </c>
      <c r="B89" s="44">
        <v>60070</v>
      </c>
      <c r="C89" s="23" t="s">
        <v>206</v>
      </c>
      <c r="D89" s="52">
        <f>'2025 Расклад'!J82</f>
        <v>4.0000999999999998</v>
      </c>
      <c r="E89" s="55">
        <f t="shared" si="251"/>
        <v>4.07</v>
      </c>
      <c r="F89" s="161" t="str">
        <f t="shared" si="232"/>
        <v>C</v>
      </c>
      <c r="G89" s="155">
        <f>'2025 Расклад'!P82</f>
        <v>3.5441999999999996</v>
      </c>
      <c r="H89" s="55">
        <f t="shared" si="252"/>
        <v>3.69</v>
      </c>
      <c r="I89" s="56" t="str">
        <f t="shared" si="233"/>
        <v>C</v>
      </c>
      <c r="J89" s="52">
        <f>'2025 Расклад'!V82</f>
        <v>4.2641</v>
      </c>
      <c r="K89" s="55">
        <f t="shared" si="253"/>
        <v>4.1399999999999997</v>
      </c>
      <c r="L89" s="57" t="str">
        <f t="shared" si="234"/>
        <v>B</v>
      </c>
      <c r="M89" s="280">
        <f>'2025 Расклад'!AD82</f>
        <v>0</v>
      </c>
      <c r="N89" s="50">
        <f t="shared" si="235"/>
        <v>0</v>
      </c>
      <c r="O89" s="56" t="str">
        <f t="shared" si="240"/>
        <v>D</v>
      </c>
      <c r="P89" s="281">
        <f>'2025 Расклад'!AL82</f>
        <v>0</v>
      </c>
      <c r="Q89" s="285">
        <f t="shared" si="236"/>
        <v>0</v>
      </c>
      <c r="R89" s="57" t="str">
        <f t="shared" si="241"/>
        <v>D</v>
      </c>
      <c r="S89" s="295" t="str">
        <f t="shared" si="222"/>
        <v>C</v>
      </c>
      <c r="T89" s="63">
        <f t="shared" si="223"/>
        <v>2</v>
      </c>
      <c r="U89" s="63">
        <f t="shared" si="224"/>
        <v>2</v>
      </c>
      <c r="V89" s="63">
        <f t="shared" si="225"/>
        <v>2.5</v>
      </c>
      <c r="W89" s="63">
        <f t="shared" si="242"/>
        <v>1</v>
      </c>
      <c r="X89" s="63">
        <f t="shared" si="243"/>
        <v>1</v>
      </c>
      <c r="Y89" s="76">
        <f t="shared" si="226"/>
        <v>1.7</v>
      </c>
      <c r="Z89" s="79">
        <f>'2025 Расклад'!AR82</f>
        <v>3.911290322580645</v>
      </c>
      <c r="AA89" s="51">
        <f t="shared" si="237"/>
        <v>3.79</v>
      </c>
      <c r="AB89" s="57" t="str">
        <f t="shared" si="268"/>
        <v>B</v>
      </c>
      <c r="AC89" s="172">
        <f>'2025 Расклад'!AX82</f>
        <v>3.56</v>
      </c>
      <c r="AD89" s="51">
        <f t="shared" si="238"/>
        <v>3.52</v>
      </c>
      <c r="AE89" s="56" t="str">
        <f t="shared" si="269"/>
        <v>B</v>
      </c>
      <c r="AF89" s="187" t="str">
        <f t="shared" si="244"/>
        <v>B</v>
      </c>
      <c r="AG89" s="193">
        <f t="shared" si="270"/>
        <v>2.5</v>
      </c>
      <c r="AH89" s="205">
        <f t="shared" si="267"/>
        <v>2.5</v>
      </c>
      <c r="AI89" s="199">
        <f t="shared" si="245"/>
        <v>2.5</v>
      </c>
      <c r="AJ89" s="246">
        <f>'2025 Расклад'!BD82</f>
        <v>4.24</v>
      </c>
      <c r="AK89" s="133">
        <f t="shared" si="246"/>
        <v>3.99</v>
      </c>
      <c r="AL89" s="57" t="str">
        <f t="shared" si="239"/>
        <v>B</v>
      </c>
      <c r="AM89" s="435">
        <f>'2025 Расклад'!BL82</f>
        <v>66.349999999999994</v>
      </c>
      <c r="AN89" s="134">
        <f t="shared" si="247"/>
        <v>59.29</v>
      </c>
      <c r="AO89" s="56" t="str">
        <f t="shared" si="255"/>
        <v>B</v>
      </c>
      <c r="AP89" s="436">
        <f>'2025 Расклад'!BT82</f>
        <v>61.89</v>
      </c>
      <c r="AQ89" s="250">
        <f t="shared" si="248"/>
        <v>58.43</v>
      </c>
      <c r="AR89" s="57" t="str">
        <f t="shared" si="266"/>
        <v>B</v>
      </c>
      <c r="AS89" s="88" t="str">
        <f t="shared" si="249"/>
        <v>B</v>
      </c>
      <c r="AT89" s="83">
        <f t="shared" si="227"/>
        <v>2.5</v>
      </c>
      <c r="AU89" s="83">
        <f t="shared" si="228"/>
        <v>2.5</v>
      </c>
      <c r="AV89" s="83">
        <f t="shared" si="229"/>
        <v>2.5</v>
      </c>
      <c r="AW89" s="225">
        <f t="shared" si="230"/>
        <v>2.5</v>
      </c>
      <c r="AX89" s="88" t="str">
        <f t="shared" si="219"/>
        <v>B</v>
      </c>
      <c r="AY89" s="309">
        <f t="shared" si="220"/>
        <v>2</v>
      </c>
      <c r="AZ89" s="307">
        <f t="shared" si="250"/>
        <v>2.5</v>
      </c>
      <c r="BA89" s="307">
        <f t="shared" si="231"/>
        <v>2.5</v>
      </c>
      <c r="BB89" s="308">
        <f t="shared" si="221"/>
        <v>2.3333333333333335</v>
      </c>
    </row>
    <row r="90" spans="1:54" x14ac:dyDescent="0.25">
      <c r="A90" s="27">
        <v>5</v>
      </c>
      <c r="B90" s="44">
        <v>60180</v>
      </c>
      <c r="C90" s="23" t="s">
        <v>207</v>
      </c>
      <c r="D90" s="52">
        <f>'2025 Расклад'!J83</f>
        <v>4.0114000000000001</v>
      </c>
      <c r="E90" s="55">
        <f t="shared" si="251"/>
        <v>4.07</v>
      </c>
      <c r="F90" s="161" t="str">
        <f t="shared" si="232"/>
        <v>C</v>
      </c>
      <c r="G90" s="155">
        <f>'2025 Расклад'!P83</f>
        <v>3.6003999999999996</v>
      </c>
      <c r="H90" s="55">
        <f t="shared" si="252"/>
        <v>3.69</v>
      </c>
      <c r="I90" s="56" t="str">
        <f t="shared" si="233"/>
        <v>C</v>
      </c>
      <c r="J90" s="52">
        <f>'2025 Расклад'!V83</f>
        <v>4.1480999999999995</v>
      </c>
      <c r="K90" s="55">
        <f t="shared" si="253"/>
        <v>4.1399999999999997</v>
      </c>
      <c r="L90" s="57" t="str">
        <f t="shared" si="234"/>
        <v>B</v>
      </c>
      <c r="M90" s="280">
        <f>'2025 Расклад'!AD83</f>
        <v>0</v>
      </c>
      <c r="N90" s="50">
        <f t="shared" si="235"/>
        <v>0</v>
      </c>
      <c r="O90" s="56" t="str">
        <f t="shared" si="240"/>
        <v>D</v>
      </c>
      <c r="P90" s="281">
        <f>'2025 Расклад'!AL83</f>
        <v>0</v>
      </c>
      <c r="Q90" s="285">
        <f t="shared" si="236"/>
        <v>0</v>
      </c>
      <c r="R90" s="57" t="str">
        <f t="shared" si="241"/>
        <v>D</v>
      </c>
      <c r="S90" s="295" t="str">
        <f t="shared" si="222"/>
        <v>C</v>
      </c>
      <c r="T90" s="63">
        <f t="shared" si="223"/>
        <v>2</v>
      </c>
      <c r="U90" s="63">
        <f t="shared" si="224"/>
        <v>2</v>
      </c>
      <c r="V90" s="63">
        <f t="shared" si="225"/>
        <v>2.5</v>
      </c>
      <c r="W90" s="63">
        <f t="shared" si="242"/>
        <v>1</v>
      </c>
      <c r="X90" s="63">
        <f t="shared" si="243"/>
        <v>1</v>
      </c>
      <c r="Y90" s="76">
        <f t="shared" si="226"/>
        <v>1.7</v>
      </c>
      <c r="Z90" s="79">
        <f>'2025 Расклад'!AR83</f>
        <v>3.9296875</v>
      </c>
      <c r="AA90" s="51">
        <f t="shared" si="237"/>
        <v>3.79</v>
      </c>
      <c r="AB90" s="57" t="str">
        <f t="shared" si="268"/>
        <v>B</v>
      </c>
      <c r="AC90" s="172">
        <f>'2025 Расклад'!AX83</f>
        <v>3.65625</v>
      </c>
      <c r="AD90" s="51">
        <f t="shared" si="238"/>
        <v>3.52</v>
      </c>
      <c r="AE90" s="56" t="str">
        <f t="shared" si="269"/>
        <v>B</v>
      </c>
      <c r="AF90" s="187" t="str">
        <f t="shared" si="244"/>
        <v>B</v>
      </c>
      <c r="AG90" s="193">
        <f t="shared" si="270"/>
        <v>2.5</v>
      </c>
      <c r="AH90" s="205">
        <f t="shared" si="267"/>
        <v>2.5</v>
      </c>
      <c r="AI90" s="199">
        <f t="shared" si="245"/>
        <v>2.5</v>
      </c>
      <c r="AJ90" s="246">
        <f>'2025 Расклад'!BD83</f>
        <v>3.8787878787878789</v>
      </c>
      <c r="AK90" s="133">
        <f t="shared" si="246"/>
        <v>3.99</v>
      </c>
      <c r="AL90" s="57" t="str">
        <f t="shared" si="239"/>
        <v>C</v>
      </c>
      <c r="AM90" s="433">
        <f>'2025 Расклад'!BL83</f>
        <v>56</v>
      </c>
      <c r="AN90" s="134">
        <f t="shared" si="247"/>
        <v>59.29</v>
      </c>
      <c r="AO90" s="56" t="str">
        <f t="shared" si="255"/>
        <v>B</v>
      </c>
      <c r="AP90" s="436">
        <f>'2025 Расклад'!BT83</f>
        <v>59</v>
      </c>
      <c r="AQ90" s="250">
        <f t="shared" si="248"/>
        <v>58.43</v>
      </c>
      <c r="AR90" s="57" t="str">
        <f t="shared" si="266"/>
        <v>B</v>
      </c>
      <c r="AS90" s="88" t="str">
        <f t="shared" si="249"/>
        <v>C</v>
      </c>
      <c r="AT90" s="83">
        <f t="shared" si="227"/>
        <v>2</v>
      </c>
      <c r="AU90" s="83">
        <f t="shared" si="228"/>
        <v>2.5</v>
      </c>
      <c r="AV90" s="83">
        <f t="shared" si="229"/>
        <v>2.5</v>
      </c>
      <c r="AW90" s="225">
        <f t="shared" si="230"/>
        <v>2.3333333333333335</v>
      </c>
      <c r="AX90" s="88" t="str">
        <f t="shared" si="219"/>
        <v>C</v>
      </c>
      <c r="AY90" s="309">
        <f t="shared" si="220"/>
        <v>2</v>
      </c>
      <c r="AZ90" s="307">
        <f t="shared" si="250"/>
        <v>2.5</v>
      </c>
      <c r="BA90" s="307">
        <f t="shared" si="231"/>
        <v>2</v>
      </c>
      <c r="BB90" s="308">
        <f t="shared" si="221"/>
        <v>2.1666666666666665</v>
      </c>
    </row>
    <row r="91" spans="1:54" x14ac:dyDescent="0.25">
      <c r="A91" s="27">
        <v>6</v>
      </c>
      <c r="B91" s="44">
        <v>60240</v>
      </c>
      <c r="C91" s="23" t="s">
        <v>208</v>
      </c>
      <c r="D91" s="52">
        <f>'2025 Расклад'!J84</f>
        <v>4.0504999999999995</v>
      </c>
      <c r="E91" s="55">
        <f t="shared" si="251"/>
        <v>4.07</v>
      </c>
      <c r="F91" s="161" t="str">
        <f t="shared" si="232"/>
        <v>B</v>
      </c>
      <c r="G91" s="155">
        <f>'2025 Расклад'!P84</f>
        <v>3.7385000000000002</v>
      </c>
      <c r="H91" s="55">
        <f t="shared" si="252"/>
        <v>3.69</v>
      </c>
      <c r="I91" s="56" t="str">
        <f t="shared" si="233"/>
        <v>B</v>
      </c>
      <c r="J91" s="52">
        <f>'2025 Расклад'!V84</f>
        <v>3.8763999999999998</v>
      </c>
      <c r="K91" s="55">
        <f t="shared" si="253"/>
        <v>4.1399999999999997</v>
      </c>
      <c r="L91" s="57" t="str">
        <f t="shared" si="234"/>
        <v>C</v>
      </c>
      <c r="M91" s="280">
        <f>'2025 Расклад'!AD84</f>
        <v>0</v>
      </c>
      <c r="N91" s="50">
        <f t="shared" si="235"/>
        <v>0</v>
      </c>
      <c r="O91" s="56" t="str">
        <f t="shared" si="240"/>
        <v>D</v>
      </c>
      <c r="P91" s="281">
        <f>'2025 Расклад'!AL84</f>
        <v>0</v>
      </c>
      <c r="Q91" s="285">
        <f t="shared" si="236"/>
        <v>0</v>
      </c>
      <c r="R91" s="57" t="str">
        <f t="shared" si="241"/>
        <v>D</v>
      </c>
      <c r="S91" s="295" t="str">
        <f t="shared" si="222"/>
        <v>C</v>
      </c>
      <c r="T91" s="63">
        <f t="shared" si="223"/>
        <v>2.5</v>
      </c>
      <c r="U91" s="63">
        <f t="shared" si="224"/>
        <v>2.5</v>
      </c>
      <c r="V91" s="63">
        <f t="shared" si="225"/>
        <v>2</v>
      </c>
      <c r="W91" s="63">
        <f t="shared" si="242"/>
        <v>1</v>
      </c>
      <c r="X91" s="63">
        <f t="shared" si="243"/>
        <v>1</v>
      </c>
      <c r="Y91" s="76">
        <f t="shared" si="226"/>
        <v>1.8</v>
      </c>
      <c r="Z91" s="79">
        <f>'2025 Расклад'!AR84</f>
        <v>3.8255813953488373</v>
      </c>
      <c r="AA91" s="51">
        <f t="shared" si="237"/>
        <v>3.79</v>
      </c>
      <c r="AB91" s="57" t="str">
        <f t="shared" si="268"/>
        <v>B</v>
      </c>
      <c r="AC91" s="172">
        <f>'2025 Расклад'!AX84</f>
        <v>3.3930635838150289</v>
      </c>
      <c r="AD91" s="51">
        <f t="shared" si="238"/>
        <v>3.52</v>
      </c>
      <c r="AE91" s="56" t="str">
        <f t="shared" si="269"/>
        <v>D</v>
      </c>
      <c r="AF91" s="187" t="str">
        <f t="shared" si="244"/>
        <v>C</v>
      </c>
      <c r="AG91" s="193">
        <f t="shared" si="270"/>
        <v>2.5</v>
      </c>
      <c r="AH91" s="205">
        <f t="shared" si="267"/>
        <v>1</v>
      </c>
      <c r="AI91" s="199">
        <f t="shared" si="245"/>
        <v>1.75</v>
      </c>
      <c r="AJ91" s="246">
        <f>'2025 Расклад'!BD84</f>
        <v>4.0625</v>
      </c>
      <c r="AK91" s="133">
        <f t="shared" si="246"/>
        <v>3.99</v>
      </c>
      <c r="AL91" s="57" t="str">
        <f t="shared" si="239"/>
        <v>B</v>
      </c>
      <c r="AM91" s="435">
        <f>'2025 Расклад'!BL84</f>
        <v>60.8</v>
      </c>
      <c r="AN91" s="134">
        <f t="shared" si="247"/>
        <v>59.29</v>
      </c>
      <c r="AO91" s="56" t="str">
        <f t="shared" si="255"/>
        <v>B</v>
      </c>
      <c r="AP91" s="436">
        <f>'2025 Расклад'!BT84</f>
        <v>57</v>
      </c>
      <c r="AQ91" s="250">
        <f t="shared" si="248"/>
        <v>58.43</v>
      </c>
      <c r="AR91" s="57" t="str">
        <f t="shared" si="266"/>
        <v>B</v>
      </c>
      <c r="AS91" s="88" t="str">
        <f t="shared" si="249"/>
        <v>B</v>
      </c>
      <c r="AT91" s="83">
        <f t="shared" si="227"/>
        <v>2.5</v>
      </c>
      <c r="AU91" s="83">
        <f t="shared" si="228"/>
        <v>2.5</v>
      </c>
      <c r="AV91" s="83">
        <f t="shared" si="229"/>
        <v>2.5</v>
      </c>
      <c r="AW91" s="225">
        <f t="shared" si="230"/>
        <v>2.5</v>
      </c>
      <c r="AX91" s="88" t="str">
        <f t="shared" si="219"/>
        <v>C</v>
      </c>
      <c r="AY91" s="309">
        <f t="shared" si="220"/>
        <v>2</v>
      </c>
      <c r="AZ91" s="307">
        <f t="shared" si="250"/>
        <v>2</v>
      </c>
      <c r="BA91" s="307">
        <f t="shared" si="231"/>
        <v>2.5</v>
      </c>
      <c r="BB91" s="308">
        <f t="shared" si="221"/>
        <v>2.1666666666666665</v>
      </c>
    </row>
    <row r="92" spans="1:54" x14ac:dyDescent="0.25">
      <c r="A92" s="27">
        <v>7</v>
      </c>
      <c r="B92" s="44">
        <v>60560</v>
      </c>
      <c r="C92" s="23" t="s">
        <v>51</v>
      </c>
      <c r="D92" s="52">
        <f>'2025 Расклад'!J85</f>
        <v>3.8368000000000002</v>
      </c>
      <c r="E92" s="55">
        <f t="shared" si="251"/>
        <v>4.07</v>
      </c>
      <c r="F92" s="161" t="str">
        <f t="shared" si="232"/>
        <v>C</v>
      </c>
      <c r="G92" s="155">
        <f>'2025 Расклад'!P85</f>
        <v>3.3874</v>
      </c>
      <c r="H92" s="55">
        <f t="shared" si="252"/>
        <v>3.69</v>
      </c>
      <c r="I92" s="56" t="str">
        <f t="shared" si="233"/>
        <v>D</v>
      </c>
      <c r="J92" s="52">
        <f>'2025 Расклад'!V85</f>
        <v>3.7873000000000001</v>
      </c>
      <c r="K92" s="55">
        <f t="shared" si="253"/>
        <v>4.1399999999999997</v>
      </c>
      <c r="L92" s="57" t="str">
        <f t="shared" si="234"/>
        <v>C</v>
      </c>
      <c r="M92" s="280">
        <f>'2025 Расклад'!AD85</f>
        <v>0</v>
      </c>
      <c r="N92" s="50">
        <f t="shared" si="235"/>
        <v>0</v>
      </c>
      <c r="O92" s="56" t="str">
        <f t="shared" si="240"/>
        <v>D</v>
      </c>
      <c r="P92" s="281">
        <f>'2025 Расклад'!AL85</f>
        <v>0</v>
      </c>
      <c r="Q92" s="285">
        <f t="shared" si="236"/>
        <v>0</v>
      </c>
      <c r="R92" s="57" t="str">
        <f t="shared" si="241"/>
        <v>D</v>
      </c>
      <c r="S92" s="295" t="str">
        <f t="shared" si="222"/>
        <v>D</v>
      </c>
      <c r="T92" s="63">
        <f t="shared" si="223"/>
        <v>2</v>
      </c>
      <c r="U92" s="63">
        <f t="shared" si="224"/>
        <v>1</v>
      </c>
      <c r="V92" s="63">
        <f t="shared" si="225"/>
        <v>2</v>
      </c>
      <c r="W92" s="63">
        <f t="shared" si="242"/>
        <v>1</v>
      </c>
      <c r="X92" s="63">
        <f t="shared" si="243"/>
        <v>1</v>
      </c>
      <c r="Y92" s="76">
        <f t="shared" si="226"/>
        <v>1.4</v>
      </c>
      <c r="Z92" s="79">
        <f>'2025 Расклад'!AR85</f>
        <v>3.8636363636363638</v>
      </c>
      <c r="AA92" s="51">
        <f t="shared" si="237"/>
        <v>3.79</v>
      </c>
      <c r="AB92" s="57" t="str">
        <f t="shared" ref="AB92:AB99" si="271">IF(Z92&gt;=$Z$129,"A",IF(Z92&gt;=$Z$130,"B",IF(Z92&gt;=$Z$131,"C","D")))</f>
        <v>B</v>
      </c>
      <c r="AC92" s="172">
        <f>'2025 Расклад'!AX85</f>
        <v>3.5</v>
      </c>
      <c r="AD92" s="51">
        <f t="shared" si="238"/>
        <v>3.52</v>
      </c>
      <c r="AE92" s="56" t="str">
        <f t="shared" ref="AE92:AE99" si="272">IF(AC92&gt;=$AC$129,"A",IF(AC92&gt;=$AC$130,"B",IF(AC92&gt;=$AC$131,"C","D")))</f>
        <v>C</v>
      </c>
      <c r="AF92" s="187" t="str">
        <f t="shared" si="244"/>
        <v>C</v>
      </c>
      <c r="AG92" s="193">
        <f t="shared" ref="AG92:AG126" si="273">IF(AB92="A",4.2,IF(AB92="B",2.5,IF(AB92="C",2,1)))</f>
        <v>2.5</v>
      </c>
      <c r="AH92" s="205">
        <f t="shared" ref="AH92:AH96" si="274">IF(AE92="A",4.2,IF(AE92="B",2.5,IF(AE92="C",2,1)))</f>
        <v>2</v>
      </c>
      <c r="AI92" s="199">
        <f t="shared" si="245"/>
        <v>2.25</v>
      </c>
      <c r="AJ92" s="246">
        <f>'2025 Расклад'!BD85</f>
        <v>3.2</v>
      </c>
      <c r="AK92" s="133">
        <f t="shared" si="246"/>
        <v>3.99</v>
      </c>
      <c r="AL92" s="57" t="str">
        <f t="shared" si="239"/>
        <v>D</v>
      </c>
      <c r="AM92" s="435">
        <f>'2025 Расклад'!BL85</f>
        <v>54.6</v>
      </c>
      <c r="AN92" s="134">
        <f t="shared" si="247"/>
        <v>59.29</v>
      </c>
      <c r="AO92" s="56" t="str">
        <f t="shared" si="255"/>
        <v>B</v>
      </c>
      <c r="AP92" s="439">
        <f>'2025 Расклад'!BT85</f>
        <v>45.2</v>
      </c>
      <c r="AQ92" s="250">
        <f t="shared" si="248"/>
        <v>58.43</v>
      </c>
      <c r="AR92" s="57" t="str">
        <f t="shared" si="266"/>
        <v>C</v>
      </c>
      <c r="AS92" s="88" t="str">
        <f t="shared" si="249"/>
        <v>C</v>
      </c>
      <c r="AT92" s="83">
        <f t="shared" ref="AT92" si="275">IF(AL92="A",4.2,IF(AL92="B",2.5,IF(AL92="C",2,1)))</f>
        <v>1</v>
      </c>
      <c r="AU92" s="83">
        <f t="shared" ref="AU92" si="276">IF(AO92="A",4.2,IF(AO92="B",2.5,IF(AO92="C",2,1)))</f>
        <v>2.5</v>
      </c>
      <c r="AV92" s="83">
        <f t="shared" ref="AV92" si="277">IF(AR92="A",4.2,IF(AR92="B",2.5,IF(AR92="C",2,1)))</f>
        <v>2</v>
      </c>
      <c r="AW92" s="225">
        <f t="shared" ref="AW92" si="278">AVERAGE(AT92:AV92)</f>
        <v>1.8333333333333333</v>
      </c>
      <c r="AX92" s="88" t="str">
        <f t="shared" si="219"/>
        <v>C</v>
      </c>
      <c r="AY92" s="309">
        <f t="shared" si="220"/>
        <v>1</v>
      </c>
      <c r="AZ92" s="307">
        <f t="shared" si="250"/>
        <v>2</v>
      </c>
      <c r="BA92" s="307">
        <f t="shared" si="231"/>
        <v>2</v>
      </c>
      <c r="BB92" s="308">
        <f t="shared" si="221"/>
        <v>1.6666666666666667</v>
      </c>
    </row>
    <row r="93" spans="1:54" x14ac:dyDescent="0.25">
      <c r="A93" s="27">
        <v>8</v>
      </c>
      <c r="B93" s="44">
        <v>60660</v>
      </c>
      <c r="C93" s="23" t="s">
        <v>209</v>
      </c>
      <c r="D93" s="52">
        <f>'2025 Расклад'!J86</f>
        <v>3.9813000000000001</v>
      </c>
      <c r="E93" s="55">
        <f t="shared" si="251"/>
        <v>4.07</v>
      </c>
      <c r="F93" s="161" t="str">
        <f t="shared" si="232"/>
        <v>C</v>
      </c>
      <c r="G93" s="155">
        <f>'2025 Расклад'!P86</f>
        <v>3.6092</v>
      </c>
      <c r="H93" s="55">
        <f t="shared" si="252"/>
        <v>3.69</v>
      </c>
      <c r="I93" s="56" t="str">
        <f t="shared" si="233"/>
        <v>C</v>
      </c>
      <c r="J93" s="52">
        <f>'2025 Расклад'!V86</f>
        <v>4.2407000000000004</v>
      </c>
      <c r="K93" s="55">
        <f t="shared" si="253"/>
        <v>4.1399999999999997</v>
      </c>
      <c r="L93" s="57" t="str">
        <f t="shared" si="234"/>
        <v>B</v>
      </c>
      <c r="M93" s="280">
        <f>'2025 Расклад'!AD86</f>
        <v>0</v>
      </c>
      <c r="N93" s="50">
        <f t="shared" si="235"/>
        <v>0</v>
      </c>
      <c r="O93" s="56" t="str">
        <f t="shared" si="240"/>
        <v>D</v>
      </c>
      <c r="P93" s="281">
        <f>'2025 Расклад'!AL86</f>
        <v>0</v>
      </c>
      <c r="Q93" s="285">
        <f t="shared" si="236"/>
        <v>0</v>
      </c>
      <c r="R93" s="57" t="str">
        <f t="shared" si="241"/>
        <v>D</v>
      </c>
      <c r="S93" s="295" t="str">
        <f t="shared" si="222"/>
        <v>C</v>
      </c>
      <c r="T93" s="63">
        <f t="shared" si="223"/>
        <v>2</v>
      </c>
      <c r="U93" s="63">
        <f t="shared" si="224"/>
        <v>2</v>
      </c>
      <c r="V93" s="63">
        <f t="shared" si="225"/>
        <v>2.5</v>
      </c>
      <c r="W93" s="63">
        <f t="shared" si="242"/>
        <v>1</v>
      </c>
      <c r="X93" s="63">
        <f t="shared" si="243"/>
        <v>1</v>
      </c>
      <c r="Y93" s="76">
        <f t="shared" si="226"/>
        <v>1.7</v>
      </c>
      <c r="Z93" s="79">
        <f>'2025 Расклад'!AR86</f>
        <v>3.593220338983051</v>
      </c>
      <c r="AA93" s="51">
        <f t="shared" si="237"/>
        <v>3.79</v>
      </c>
      <c r="AB93" s="57" t="str">
        <f t="shared" si="271"/>
        <v>C</v>
      </c>
      <c r="AC93" s="172">
        <f>'2025 Расклад'!AX86</f>
        <v>3.6271186440677967</v>
      </c>
      <c r="AD93" s="51">
        <f t="shared" si="238"/>
        <v>3.52</v>
      </c>
      <c r="AE93" s="56" t="str">
        <f t="shared" si="272"/>
        <v>B</v>
      </c>
      <c r="AF93" s="187" t="str">
        <f t="shared" si="244"/>
        <v>C</v>
      </c>
      <c r="AG93" s="193">
        <f t="shared" si="273"/>
        <v>2</v>
      </c>
      <c r="AH93" s="205">
        <f t="shared" si="274"/>
        <v>2.5</v>
      </c>
      <c r="AI93" s="199">
        <f t="shared" si="245"/>
        <v>2.25</v>
      </c>
      <c r="AJ93" s="246">
        <f>'2025 Расклад'!BD86</f>
        <v>4.3125</v>
      </c>
      <c r="AK93" s="133">
        <f t="shared" si="246"/>
        <v>3.99</v>
      </c>
      <c r="AL93" s="57" t="str">
        <f t="shared" si="239"/>
        <v>B</v>
      </c>
      <c r="AM93" s="433">
        <f>'2025 Расклад'!BL86</f>
        <v>45.5</v>
      </c>
      <c r="AN93" s="134">
        <f t="shared" si="247"/>
        <v>59.29</v>
      </c>
      <c r="AO93" s="56" t="str">
        <f t="shared" si="255"/>
        <v>C</v>
      </c>
      <c r="AP93" s="437">
        <f>'2025 Расклад'!BT86</f>
        <v>54.5</v>
      </c>
      <c r="AQ93" s="250">
        <f t="shared" si="248"/>
        <v>58.43</v>
      </c>
      <c r="AR93" s="57" t="str">
        <f t="shared" si="266"/>
        <v>C</v>
      </c>
      <c r="AS93" s="88" t="str">
        <f t="shared" si="249"/>
        <v>C</v>
      </c>
      <c r="AT93" s="83">
        <f t="shared" si="227"/>
        <v>2.5</v>
      </c>
      <c r="AU93" s="83">
        <f t="shared" si="228"/>
        <v>2</v>
      </c>
      <c r="AV93" s="83">
        <f t="shared" si="229"/>
        <v>2</v>
      </c>
      <c r="AW93" s="225">
        <f t="shared" si="230"/>
        <v>2.1666666666666665</v>
      </c>
      <c r="AX93" s="88" t="str">
        <f t="shared" si="219"/>
        <v>C</v>
      </c>
      <c r="AY93" s="309">
        <f t="shared" si="220"/>
        <v>2</v>
      </c>
      <c r="AZ93" s="307">
        <f t="shared" si="250"/>
        <v>2</v>
      </c>
      <c r="BA93" s="307">
        <f t="shared" si="231"/>
        <v>2</v>
      </c>
      <c r="BB93" s="308">
        <f t="shared" si="221"/>
        <v>2</v>
      </c>
    </row>
    <row r="94" spans="1:54" x14ac:dyDescent="0.25">
      <c r="A94" s="27">
        <v>9</v>
      </c>
      <c r="B94" s="44">
        <v>60001</v>
      </c>
      <c r="C94" s="23" t="s">
        <v>210</v>
      </c>
      <c r="D94" s="52">
        <f>'2025 Расклад'!J87</f>
        <v>4.1196000000000002</v>
      </c>
      <c r="E94" s="55">
        <f t="shared" si="251"/>
        <v>4.07</v>
      </c>
      <c r="F94" s="161" t="str">
        <f t="shared" si="232"/>
        <v>B</v>
      </c>
      <c r="G94" s="155">
        <f>'2025 Расклад'!P87</f>
        <v>3.6713999999999998</v>
      </c>
      <c r="H94" s="55">
        <f t="shared" si="252"/>
        <v>3.69</v>
      </c>
      <c r="I94" s="56" t="str">
        <f t="shared" si="233"/>
        <v>C</v>
      </c>
      <c r="J94" s="52">
        <f>'2025 Расклад'!V87</f>
        <v>4.28</v>
      </c>
      <c r="K94" s="55">
        <f t="shared" si="253"/>
        <v>4.1399999999999997</v>
      </c>
      <c r="L94" s="57" t="str">
        <f t="shared" si="234"/>
        <v>B</v>
      </c>
      <c r="M94" s="280">
        <f>'2025 Расклад'!AD87</f>
        <v>0</v>
      </c>
      <c r="N94" s="50">
        <f t="shared" si="235"/>
        <v>0</v>
      </c>
      <c r="O94" s="56" t="str">
        <f t="shared" si="240"/>
        <v>D</v>
      </c>
      <c r="P94" s="281">
        <f>'2025 Расклад'!AL87</f>
        <v>0</v>
      </c>
      <c r="Q94" s="285">
        <f t="shared" si="236"/>
        <v>0</v>
      </c>
      <c r="R94" s="57" t="str">
        <f t="shared" si="241"/>
        <v>D</v>
      </c>
      <c r="S94" s="295" t="str">
        <f t="shared" si="222"/>
        <v>C</v>
      </c>
      <c r="T94" s="63">
        <f t="shared" si="223"/>
        <v>2.5</v>
      </c>
      <c r="U94" s="63">
        <f t="shared" si="224"/>
        <v>2</v>
      </c>
      <c r="V94" s="63">
        <f t="shared" si="225"/>
        <v>2.5</v>
      </c>
      <c r="W94" s="63">
        <f t="shared" si="242"/>
        <v>1</v>
      </c>
      <c r="X94" s="63">
        <f t="shared" si="243"/>
        <v>1</v>
      </c>
      <c r="Y94" s="76">
        <f t="shared" si="226"/>
        <v>1.8</v>
      </c>
      <c r="Z94" s="79">
        <f>'2025 Расклад'!AR87</f>
        <v>3.5604395604395602</v>
      </c>
      <c r="AA94" s="51">
        <f t="shared" si="237"/>
        <v>3.79</v>
      </c>
      <c r="AB94" s="57" t="str">
        <f t="shared" si="271"/>
        <v>C</v>
      </c>
      <c r="AC94" s="172">
        <f>'2025 Расклад'!AX87</f>
        <v>3.4725274725274726</v>
      </c>
      <c r="AD94" s="51">
        <f t="shared" si="238"/>
        <v>3.52</v>
      </c>
      <c r="AE94" s="56" t="str">
        <f t="shared" si="272"/>
        <v>D</v>
      </c>
      <c r="AF94" s="187" t="str">
        <f t="shared" si="244"/>
        <v>C</v>
      </c>
      <c r="AG94" s="193">
        <f t="shared" si="273"/>
        <v>2</v>
      </c>
      <c r="AH94" s="205">
        <f t="shared" si="274"/>
        <v>1</v>
      </c>
      <c r="AI94" s="199">
        <f t="shared" si="245"/>
        <v>1.5</v>
      </c>
      <c r="AJ94" s="246">
        <f>'2025 Расклад'!BD87</f>
        <v>3.4615384615384617</v>
      </c>
      <c r="AK94" s="133">
        <f t="shared" si="246"/>
        <v>3.99</v>
      </c>
      <c r="AL94" s="57" t="str">
        <f t="shared" si="239"/>
        <v>D</v>
      </c>
      <c r="AM94" s="433">
        <f>'2025 Расклад'!BL87</f>
        <v>54.2</v>
      </c>
      <c r="AN94" s="134">
        <f t="shared" si="247"/>
        <v>59.29</v>
      </c>
      <c r="AO94" s="56" t="str">
        <f t="shared" si="255"/>
        <v>B</v>
      </c>
      <c r="AP94" s="439">
        <f>'2025 Расклад'!BT87</f>
        <v>57.9</v>
      </c>
      <c r="AQ94" s="250">
        <f t="shared" si="248"/>
        <v>58.43</v>
      </c>
      <c r="AR94" s="57" t="str">
        <f t="shared" si="266"/>
        <v>B</v>
      </c>
      <c r="AS94" s="88" t="str">
        <f t="shared" si="249"/>
        <v>C</v>
      </c>
      <c r="AT94" s="83">
        <f t="shared" si="227"/>
        <v>1</v>
      </c>
      <c r="AU94" s="83">
        <f t="shared" si="228"/>
        <v>2.5</v>
      </c>
      <c r="AV94" s="83">
        <f t="shared" si="229"/>
        <v>2.5</v>
      </c>
      <c r="AW94" s="225">
        <f t="shared" si="230"/>
        <v>2</v>
      </c>
      <c r="AX94" s="88" t="str">
        <f t="shared" si="219"/>
        <v>C</v>
      </c>
      <c r="AY94" s="309">
        <f t="shared" si="220"/>
        <v>2</v>
      </c>
      <c r="AZ94" s="307">
        <f t="shared" si="250"/>
        <v>2</v>
      </c>
      <c r="BA94" s="307">
        <f t="shared" si="231"/>
        <v>2</v>
      </c>
      <c r="BB94" s="308">
        <f t="shared" si="221"/>
        <v>2</v>
      </c>
    </row>
    <row r="95" spans="1:54" x14ac:dyDescent="0.25">
      <c r="A95" s="27">
        <v>10</v>
      </c>
      <c r="B95" s="44">
        <v>60850</v>
      </c>
      <c r="C95" s="117" t="s">
        <v>211</v>
      </c>
      <c r="D95" s="52">
        <f>'2025 Расклад'!J88</f>
        <v>3.9523999999999999</v>
      </c>
      <c r="E95" s="55">
        <f t="shared" si="251"/>
        <v>4.07</v>
      </c>
      <c r="F95" s="161" t="str">
        <f t="shared" si="232"/>
        <v>C</v>
      </c>
      <c r="G95" s="155">
        <f>'2025 Расклад'!P88</f>
        <v>3.5295000000000005</v>
      </c>
      <c r="H95" s="55">
        <f t="shared" si="252"/>
        <v>3.69</v>
      </c>
      <c r="I95" s="56" t="str">
        <f t="shared" si="233"/>
        <v>C</v>
      </c>
      <c r="J95" s="52">
        <f>'2025 Расклад'!V88</f>
        <v>3.8873000000000002</v>
      </c>
      <c r="K95" s="55">
        <f t="shared" si="253"/>
        <v>4.1399999999999997</v>
      </c>
      <c r="L95" s="57" t="str">
        <f t="shared" si="234"/>
        <v>C</v>
      </c>
      <c r="M95" s="280">
        <f>'2025 Расклад'!AD88</f>
        <v>0</v>
      </c>
      <c r="N95" s="50">
        <f t="shared" si="235"/>
        <v>0</v>
      </c>
      <c r="O95" s="56" t="str">
        <f t="shared" si="240"/>
        <v>D</v>
      </c>
      <c r="P95" s="281">
        <f>'2025 Расклад'!AL88</f>
        <v>0</v>
      </c>
      <c r="Q95" s="285">
        <f t="shared" si="236"/>
        <v>0</v>
      </c>
      <c r="R95" s="57" t="str">
        <f t="shared" si="241"/>
        <v>D</v>
      </c>
      <c r="S95" s="295" t="str">
        <f t="shared" si="222"/>
        <v>C</v>
      </c>
      <c r="T95" s="63">
        <f t="shared" si="223"/>
        <v>2</v>
      </c>
      <c r="U95" s="63">
        <f t="shared" si="224"/>
        <v>2</v>
      </c>
      <c r="V95" s="63">
        <f t="shared" si="225"/>
        <v>2</v>
      </c>
      <c r="W95" s="63">
        <f t="shared" si="242"/>
        <v>1</v>
      </c>
      <c r="X95" s="63">
        <f t="shared" si="243"/>
        <v>1</v>
      </c>
      <c r="Y95" s="76">
        <f t="shared" si="226"/>
        <v>1.6</v>
      </c>
      <c r="Z95" s="79">
        <f>'2025 Расклад'!AR88</f>
        <v>3.6458333333333335</v>
      </c>
      <c r="AA95" s="51">
        <f t="shared" si="237"/>
        <v>3.79</v>
      </c>
      <c r="AB95" s="57" t="str">
        <f t="shared" si="271"/>
        <v>C</v>
      </c>
      <c r="AC95" s="172">
        <f>'2025 Расклад'!AX88</f>
        <v>3.4226804123711339</v>
      </c>
      <c r="AD95" s="51">
        <f t="shared" si="238"/>
        <v>3.52</v>
      </c>
      <c r="AE95" s="56" t="str">
        <f t="shared" si="272"/>
        <v>D</v>
      </c>
      <c r="AF95" s="187" t="str">
        <f t="shared" si="244"/>
        <v>C</v>
      </c>
      <c r="AG95" s="193">
        <f t="shared" si="273"/>
        <v>2</v>
      </c>
      <c r="AH95" s="205">
        <f t="shared" si="274"/>
        <v>1</v>
      </c>
      <c r="AI95" s="199">
        <f t="shared" si="245"/>
        <v>1.5</v>
      </c>
      <c r="AJ95" s="246">
        <f>'2025 Расклад'!BD88</f>
        <v>3.68</v>
      </c>
      <c r="AK95" s="133">
        <f t="shared" si="246"/>
        <v>3.99</v>
      </c>
      <c r="AL95" s="57" t="str">
        <f t="shared" si="239"/>
        <v>C</v>
      </c>
      <c r="AM95" s="433">
        <f>'2025 Расклад'!BL88</f>
        <v>49.7</v>
      </c>
      <c r="AN95" s="134">
        <f t="shared" si="247"/>
        <v>59.29</v>
      </c>
      <c r="AO95" s="56" t="str">
        <f t="shared" si="255"/>
        <v>C</v>
      </c>
      <c r="AP95" s="439">
        <f>'2025 Расклад'!BT88</f>
        <v>55.2</v>
      </c>
      <c r="AQ95" s="250">
        <f t="shared" si="248"/>
        <v>58.43</v>
      </c>
      <c r="AR95" s="57" t="str">
        <f t="shared" si="266"/>
        <v>C</v>
      </c>
      <c r="AS95" s="88" t="str">
        <f t="shared" si="249"/>
        <v>C</v>
      </c>
      <c r="AT95" s="83">
        <f t="shared" si="227"/>
        <v>2</v>
      </c>
      <c r="AU95" s="83">
        <f t="shared" si="228"/>
        <v>2</v>
      </c>
      <c r="AV95" s="83">
        <f t="shared" si="229"/>
        <v>2</v>
      </c>
      <c r="AW95" s="225">
        <f t="shared" si="230"/>
        <v>2</v>
      </c>
      <c r="AX95" s="88" t="str">
        <f t="shared" si="219"/>
        <v>C</v>
      </c>
      <c r="AY95" s="309">
        <f t="shared" si="220"/>
        <v>2</v>
      </c>
      <c r="AZ95" s="307">
        <f t="shared" si="250"/>
        <v>2</v>
      </c>
      <c r="BA95" s="307">
        <f t="shared" si="231"/>
        <v>2</v>
      </c>
      <c r="BB95" s="308">
        <f t="shared" si="221"/>
        <v>2</v>
      </c>
    </row>
    <row r="96" spans="1:54" x14ac:dyDescent="0.25">
      <c r="A96" s="27">
        <v>11</v>
      </c>
      <c r="B96" s="44">
        <v>60910</v>
      </c>
      <c r="C96" s="23" t="s">
        <v>231</v>
      </c>
      <c r="D96" s="52">
        <f>'2025 Расклад'!J89</f>
        <v>3.8350999999999997</v>
      </c>
      <c r="E96" s="55">
        <f t="shared" si="251"/>
        <v>4.07</v>
      </c>
      <c r="F96" s="161" t="str">
        <f t="shared" si="232"/>
        <v>C</v>
      </c>
      <c r="G96" s="155">
        <f>'2025 Расклад'!P89</f>
        <v>3.4337</v>
      </c>
      <c r="H96" s="55">
        <f t="shared" si="252"/>
        <v>3.69</v>
      </c>
      <c r="I96" s="56" t="str">
        <f t="shared" si="233"/>
        <v>D</v>
      </c>
      <c r="J96" s="52">
        <f>'2025 Расклад'!V89</f>
        <v>4.1778000000000004</v>
      </c>
      <c r="K96" s="55">
        <f t="shared" si="253"/>
        <v>4.1399999999999997</v>
      </c>
      <c r="L96" s="57" t="str">
        <f t="shared" si="234"/>
        <v>B</v>
      </c>
      <c r="M96" s="280">
        <f>'2025 Расклад'!AD89</f>
        <v>0</v>
      </c>
      <c r="N96" s="50">
        <f t="shared" si="235"/>
        <v>0</v>
      </c>
      <c r="O96" s="56" t="str">
        <f t="shared" si="240"/>
        <v>D</v>
      </c>
      <c r="P96" s="281">
        <f>'2025 Расклад'!AL89</f>
        <v>0</v>
      </c>
      <c r="Q96" s="285">
        <f t="shared" si="236"/>
        <v>0</v>
      </c>
      <c r="R96" s="57" t="str">
        <f t="shared" si="241"/>
        <v>D</v>
      </c>
      <c r="S96" s="295" t="str">
        <f t="shared" si="222"/>
        <v>C</v>
      </c>
      <c r="T96" s="63">
        <f t="shared" si="223"/>
        <v>2</v>
      </c>
      <c r="U96" s="63">
        <f t="shared" si="224"/>
        <v>1</v>
      </c>
      <c r="V96" s="63">
        <f t="shared" si="225"/>
        <v>2.5</v>
      </c>
      <c r="W96" s="63">
        <f t="shared" si="242"/>
        <v>1</v>
      </c>
      <c r="X96" s="63">
        <f t="shared" si="243"/>
        <v>1</v>
      </c>
      <c r="Y96" s="76">
        <f t="shared" si="226"/>
        <v>1.5</v>
      </c>
      <c r="Z96" s="79">
        <f>'2025 Расклад'!AR89</f>
        <v>3.8205128205128207</v>
      </c>
      <c r="AA96" s="51">
        <f t="shared" si="237"/>
        <v>3.79</v>
      </c>
      <c r="AB96" s="57" t="str">
        <f t="shared" si="271"/>
        <v>B</v>
      </c>
      <c r="AC96" s="172">
        <f>'2025 Расклад'!AX89</f>
        <v>3.481012658227848</v>
      </c>
      <c r="AD96" s="51">
        <f t="shared" si="238"/>
        <v>3.52</v>
      </c>
      <c r="AE96" s="56" t="str">
        <f t="shared" si="272"/>
        <v>D</v>
      </c>
      <c r="AF96" s="187" t="str">
        <f t="shared" si="244"/>
        <v>C</v>
      </c>
      <c r="AG96" s="193">
        <f t="shared" si="273"/>
        <v>2.5</v>
      </c>
      <c r="AH96" s="205">
        <f t="shared" si="274"/>
        <v>1</v>
      </c>
      <c r="AI96" s="199">
        <f t="shared" si="245"/>
        <v>1.75</v>
      </c>
      <c r="AJ96" s="246">
        <f>'2025 Расклад'!BD89</f>
        <v>4.4117647058823533</v>
      </c>
      <c r="AK96" s="133">
        <f t="shared" si="246"/>
        <v>3.99</v>
      </c>
      <c r="AL96" s="57" t="str">
        <f t="shared" si="239"/>
        <v>B</v>
      </c>
      <c r="AM96" s="435">
        <f>'2025 Расклад'!BL89</f>
        <v>51.6</v>
      </c>
      <c r="AN96" s="134">
        <f t="shared" si="247"/>
        <v>59.29</v>
      </c>
      <c r="AO96" s="56" t="str">
        <f t="shared" si="255"/>
        <v>B</v>
      </c>
      <c r="AP96" s="436">
        <f>'2025 Расклад'!BT89</f>
        <v>63</v>
      </c>
      <c r="AQ96" s="250">
        <f t="shared" si="248"/>
        <v>58.43</v>
      </c>
      <c r="AR96" s="57" t="str">
        <f t="shared" si="266"/>
        <v>B</v>
      </c>
      <c r="AS96" s="88" t="str">
        <f t="shared" si="249"/>
        <v>B</v>
      </c>
      <c r="AT96" s="83">
        <f t="shared" si="227"/>
        <v>2.5</v>
      </c>
      <c r="AU96" s="83">
        <f t="shared" si="228"/>
        <v>2.5</v>
      </c>
      <c r="AV96" s="83">
        <f t="shared" si="229"/>
        <v>2.5</v>
      </c>
      <c r="AW96" s="225">
        <f t="shared" si="230"/>
        <v>2.5</v>
      </c>
      <c r="AX96" s="88" t="str">
        <f t="shared" si="219"/>
        <v>C</v>
      </c>
      <c r="AY96" s="309">
        <f t="shared" si="220"/>
        <v>2</v>
      </c>
      <c r="AZ96" s="307">
        <f t="shared" si="250"/>
        <v>2</v>
      </c>
      <c r="BA96" s="307">
        <f t="shared" si="231"/>
        <v>2.5</v>
      </c>
      <c r="BB96" s="308">
        <f t="shared" si="221"/>
        <v>2.1666666666666665</v>
      </c>
    </row>
    <row r="97" spans="1:54" x14ac:dyDescent="0.25">
      <c r="A97" s="27">
        <v>12</v>
      </c>
      <c r="B97" s="44">
        <v>60980</v>
      </c>
      <c r="C97" s="23" t="s">
        <v>232</v>
      </c>
      <c r="D97" s="52">
        <f>'2025 Расклад'!J90</f>
        <v>4.2665999999999995</v>
      </c>
      <c r="E97" s="55">
        <f t="shared" si="251"/>
        <v>4.07</v>
      </c>
      <c r="F97" s="161" t="str">
        <f t="shared" si="232"/>
        <v>B</v>
      </c>
      <c r="G97" s="155">
        <f>'2025 Расклад'!P90</f>
        <v>3.7566000000000002</v>
      </c>
      <c r="H97" s="55">
        <f t="shared" si="252"/>
        <v>3.69</v>
      </c>
      <c r="I97" s="56" t="str">
        <f t="shared" si="233"/>
        <v>B</v>
      </c>
      <c r="J97" s="52">
        <f>'2025 Расклад'!V90</f>
        <v>4.3043999999999993</v>
      </c>
      <c r="K97" s="55">
        <f t="shared" si="253"/>
        <v>4.1399999999999997</v>
      </c>
      <c r="L97" s="57" t="str">
        <f t="shared" si="234"/>
        <v>B</v>
      </c>
      <c r="M97" s="280">
        <f>'2025 Расклад'!AD90</f>
        <v>0</v>
      </c>
      <c r="N97" s="50">
        <f t="shared" si="235"/>
        <v>0</v>
      </c>
      <c r="O97" s="56" t="str">
        <f t="shared" si="240"/>
        <v>D</v>
      </c>
      <c r="P97" s="281">
        <f>'2025 Расклад'!AL90</f>
        <v>0</v>
      </c>
      <c r="Q97" s="285">
        <f t="shared" si="236"/>
        <v>0</v>
      </c>
      <c r="R97" s="57" t="str">
        <f t="shared" si="241"/>
        <v>D</v>
      </c>
      <c r="S97" s="295" t="str">
        <f t="shared" si="222"/>
        <v>C</v>
      </c>
      <c r="T97" s="63">
        <f t="shared" si="223"/>
        <v>2.5</v>
      </c>
      <c r="U97" s="63">
        <f t="shared" si="224"/>
        <v>2.5</v>
      </c>
      <c r="V97" s="63">
        <f t="shared" si="225"/>
        <v>2.5</v>
      </c>
      <c r="W97" s="63">
        <f t="shared" si="242"/>
        <v>1</v>
      </c>
      <c r="X97" s="63">
        <f t="shared" si="243"/>
        <v>1</v>
      </c>
      <c r="Y97" s="76">
        <f t="shared" si="226"/>
        <v>1.9</v>
      </c>
      <c r="Z97" s="79">
        <f>'2025 Расклад'!AR90</f>
        <v>3.8163265306122449</v>
      </c>
      <c r="AA97" s="51">
        <f t="shared" si="237"/>
        <v>3.79</v>
      </c>
      <c r="AB97" s="57" t="str">
        <f t="shared" si="271"/>
        <v>B</v>
      </c>
      <c r="AC97" s="172">
        <f>'2025 Расклад'!AX90</f>
        <v>3.4591836734693877</v>
      </c>
      <c r="AD97" s="51">
        <f t="shared" si="238"/>
        <v>3.52</v>
      </c>
      <c r="AE97" s="56" t="str">
        <f t="shared" si="272"/>
        <v>D</v>
      </c>
      <c r="AF97" s="187" t="str">
        <f t="shared" si="244"/>
        <v>C</v>
      </c>
      <c r="AG97" s="193">
        <f t="shared" si="273"/>
        <v>2.5</v>
      </c>
      <c r="AH97" s="205">
        <f>IF(AE97="A",4.2,IF(AE97="B",2.5,IF(AE97="C",2,1)))</f>
        <v>1</v>
      </c>
      <c r="AI97" s="199">
        <f t="shared" si="245"/>
        <v>1.75</v>
      </c>
      <c r="AJ97" s="246">
        <f>'2025 Расклад'!BD90</f>
        <v>4.3</v>
      </c>
      <c r="AK97" s="133">
        <f t="shared" si="246"/>
        <v>3.99</v>
      </c>
      <c r="AL97" s="57" t="str">
        <f t="shared" si="239"/>
        <v>B</v>
      </c>
      <c r="AM97" s="435">
        <f>'2025 Расклад'!BL90</f>
        <v>56.15</v>
      </c>
      <c r="AN97" s="134">
        <f t="shared" si="247"/>
        <v>59.29</v>
      </c>
      <c r="AO97" s="56" t="str">
        <f t="shared" si="255"/>
        <v>B</v>
      </c>
      <c r="AP97" s="436">
        <f>'2025 Расклад'!BT90</f>
        <v>58.9</v>
      </c>
      <c r="AQ97" s="250">
        <f t="shared" si="248"/>
        <v>58.43</v>
      </c>
      <c r="AR97" s="57" t="str">
        <f t="shared" si="266"/>
        <v>B</v>
      </c>
      <c r="AS97" s="88" t="str">
        <f t="shared" si="249"/>
        <v>B</v>
      </c>
      <c r="AT97" s="83">
        <f t="shared" si="227"/>
        <v>2.5</v>
      </c>
      <c r="AU97" s="83">
        <f t="shared" si="228"/>
        <v>2.5</v>
      </c>
      <c r="AV97" s="83">
        <f t="shared" si="229"/>
        <v>2.5</v>
      </c>
      <c r="AW97" s="225">
        <f t="shared" si="230"/>
        <v>2.5</v>
      </c>
      <c r="AX97" s="88" t="str">
        <f t="shared" si="219"/>
        <v>C</v>
      </c>
      <c r="AY97" s="309">
        <f t="shared" si="220"/>
        <v>2</v>
      </c>
      <c r="AZ97" s="307">
        <f t="shared" si="250"/>
        <v>2</v>
      </c>
      <c r="BA97" s="307">
        <f t="shared" si="231"/>
        <v>2.5</v>
      </c>
      <c r="BB97" s="308">
        <f t="shared" si="221"/>
        <v>2.1666666666666665</v>
      </c>
    </row>
    <row r="98" spans="1:54" x14ac:dyDescent="0.25">
      <c r="A98" s="27">
        <v>13</v>
      </c>
      <c r="B98" s="44">
        <v>61080</v>
      </c>
      <c r="C98" s="23" t="s">
        <v>212</v>
      </c>
      <c r="D98" s="52">
        <f>'2025 Расклад'!J91</f>
        <v>3.9929000000000001</v>
      </c>
      <c r="E98" s="55">
        <f t="shared" si="251"/>
        <v>4.07</v>
      </c>
      <c r="F98" s="161" t="str">
        <f t="shared" si="232"/>
        <v>C</v>
      </c>
      <c r="G98" s="155">
        <f>'2025 Расклад'!P91</f>
        <v>3.657</v>
      </c>
      <c r="H98" s="55">
        <f t="shared" si="252"/>
        <v>3.69</v>
      </c>
      <c r="I98" s="56" t="str">
        <f t="shared" si="233"/>
        <v>C</v>
      </c>
      <c r="J98" s="52">
        <f>'2025 Расклад'!V91</f>
        <v>3.8590999999999998</v>
      </c>
      <c r="K98" s="55">
        <f t="shared" si="253"/>
        <v>4.1399999999999997</v>
      </c>
      <c r="L98" s="57" t="str">
        <f t="shared" si="234"/>
        <v>C</v>
      </c>
      <c r="M98" s="280">
        <f>'2025 Расклад'!AD91</f>
        <v>0</v>
      </c>
      <c r="N98" s="50">
        <f t="shared" si="235"/>
        <v>0</v>
      </c>
      <c r="O98" s="56" t="str">
        <f t="shared" si="240"/>
        <v>D</v>
      </c>
      <c r="P98" s="281">
        <f>'2025 Расклад'!AL91</f>
        <v>0</v>
      </c>
      <c r="Q98" s="285">
        <f t="shared" si="236"/>
        <v>0</v>
      </c>
      <c r="R98" s="57" t="str">
        <f t="shared" si="241"/>
        <v>D</v>
      </c>
      <c r="S98" s="295" t="str">
        <f t="shared" si="222"/>
        <v>C</v>
      </c>
      <c r="T98" s="63">
        <f t="shared" si="223"/>
        <v>2</v>
      </c>
      <c r="U98" s="63">
        <f t="shared" si="224"/>
        <v>2</v>
      </c>
      <c r="V98" s="63">
        <f t="shared" si="225"/>
        <v>2</v>
      </c>
      <c r="W98" s="63">
        <f t="shared" si="242"/>
        <v>1</v>
      </c>
      <c r="X98" s="63">
        <f t="shared" si="243"/>
        <v>1</v>
      </c>
      <c r="Y98" s="76">
        <f t="shared" si="226"/>
        <v>1.6</v>
      </c>
      <c r="Z98" s="79">
        <f>'2025 Расклад'!AR91</f>
        <v>3.6772486772486772</v>
      </c>
      <c r="AA98" s="51">
        <f t="shared" si="237"/>
        <v>3.79</v>
      </c>
      <c r="AB98" s="57" t="str">
        <f t="shared" si="271"/>
        <v>C</v>
      </c>
      <c r="AC98" s="172">
        <f>'2025 Расклад'!AX91</f>
        <v>3.3121693121693121</v>
      </c>
      <c r="AD98" s="51">
        <f t="shared" si="238"/>
        <v>3.52</v>
      </c>
      <c r="AE98" s="56" t="str">
        <f t="shared" si="272"/>
        <v>D</v>
      </c>
      <c r="AF98" s="187" t="str">
        <f t="shared" si="244"/>
        <v>C</v>
      </c>
      <c r="AG98" s="193">
        <f t="shared" si="273"/>
        <v>2</v>
      </c>
      <c r="AH98" s="205">
        <f t="shared" ref="AH98:AH103" si="279">IF(AE98="A",4.2,IF(AE98="B",2.5,IF(AE98="C",2,1)))</f>
        <v>1</v>
      </c>
      <c r="AI98" s="199">
        <f t="shared" si="245"/>
        <v>1.5</v>
      </c>
      <c r="AJ98" s="246">
        <f>'2025 Расклад'!BD91</f>
        <v>4</v>
      </c>
      <c r="AK98" s="133">
        <f t="shared" si="246"/>
        <v>3.99</v>
      </c>
      <c r="AL98" s="57" t="str">
        <f t="shared" si="239"/>
        <v>B</v>
      </c>
      <c r="AM98" s="435">
        <f>'2025 Расклад'!BL91</f>
        <v>52.6</v>
      </c>
      <c r="AN98" s="134">
        <f t="shared" si="247"/>
        <v>59.29</v>
      </c>
      <c r="AO98" s="56" t="str">
        <f t="shared" si="255"/>
        <v>B</v>
      </c>
      <c r="AP98" s="437">
        <f>'2025 Расклад'!BT91</f>
        <v>57.6</v>
      </c>
      <c r="AQ98" s="250">
        <f t="shared" si="248"/>
        <v>58.43</v>
      </c>
      <c r="AR98" s="57" t="str">
        <f t="shared" si="266"/>
        <v>B</v>
      </c>
      <c r="AS98" s="88" t="str">
        <f t="shared" si="249"/>
        <v>B</v>
      </c>
      <c r="AT98" s="83">
        <f t="shared" si="227"/>
        <v>2.5</v>
      </c>
      <c r="AU98" s="83">
        <f t="shared" si="228"/>
        <v>2.5</v>
      </c>
      <c r="AV98" s="83">
        <f t="shared" si="229"/>
        <v>2.5</v>
      </c>
      <c r="AW98" s="225">
        <f t="shared" si="230"/>
        <v>2.5</v>
      </c>
      <c r="AX98" s="88" t="str">
        <f t="shared" si="219"/>
        <v>C</v>
      </c>
      <c r="AY98" s="309">
        <f t="shared" si="220"/>
        <v>2</v>
      </c>
      <c r="AZ98" s="307">
        <f t="shared" si="250"/>
        <v>2</v>
      </c>
      <c r="BA98" s="307">
        <f t="shared" si="231"/>
        <v>2.5</v>
      </c>
      <c r="BB98" s="308">
        <f t="shared" si="221"/>
        <v>2.1666666666666665</v>
      </c>
    </row>
    <row r="99" spans="1:54" x14ac:dyDescent="0.25">
      <c r="A99" s="27">
        <v>14</v>
      </c>
      <c r="B99" s="44">
        <v>61150</v>
      </c>
      <c r="C99" s="23" t="s">
        <v>213</v>
      </c>
      <c r="D99" s="52">
        <f>'2025 Расклад'!J92</f>
        <v>4.1735000000000007</v>
      </c>
      <c r="E99" s="55">
        <f t="shared" si="251"/>
        <v>4.07</v>
      </c>
      <c r="F99" s="161" t="str">
        <f t="shared" si="232"/>
        <v>B</v>
      </c>
      <c r="G99" s="155">
        <f>'2025 Расклад'!P92</f>
        <v>3.8254000000000001</v>
      </c>
      <c r="H99" s="55">
        <f t="shared" si="252"/>
        <v>3.69</v>
      </c>
      <c r="I99" s="56" t="str">
        <f t="shared" si="233"/>
        <v>B</v>
      </c>
      <c r="J99" s="52">
        <f>'2025 Расклад'!V92</f>
        <v>4.0517999999999992</v>
      </c>
      <c r="K99" s="55">
        <f t="shared" si="253"/>
        <v>4.1399999999999997</v>
      </c>
      <c r="L99" s="57" t="str">
        <f t="shared" si="234"/>
        <v>C</v>
      </c>
      <c r="M99" s="280">
        <f>'2025 Расклад'!AD92</f>
        <v>0</v>
      </c>
      <c r="N99" s="50">
        <f t="shared" si="235"/>
        <v>0</v>
      </c>
      <c r="O99" s="56" t="str">
        <f t="shared" si="240"/>
        <v>D</v>
      </c>
      <c r="P99" s="281">
        <f>'2025 Расклад'!AL92</f>
        <v>0</v>
      </c>
      <c r="Q99" s="285">
        <f t="shared" si="236"/>
        <v>0</v>
      </c>
      <c r="R99" s="57" t="str">
        <f t="shared" si="241"/>
        <v>D</v>
      </c>
      <c r="S99" s="295" t="str">
        <f t="shared" si="222"/>
        <v>C</v>
      </c>
      <c r="T99" s="63">
        <f t="shared" si="223"/>
        <v>2.5</v>
      </c>
      <c r="U99" s="63">
        <f t="shared" si="224"/>
        <v>2.5</v>
      </c>
      <c r="V99" s="63">
        <f t="shared" si="225"/>
        <v>2</v>
      </c>
      <c r="W99" s="63">
        <f t="shared" si="242"/>
        <v>1</v>
      </c>
      <c r="X99" s="63">
        <f t="shared" si="243"/>
        <v>1</v>
      </c>
      <c r="Y99" s="76">
        <f t="shared" si="226"/>
        <v>1.8</v>
      </c>
      <c r="Z99" s="79">
        <f>'2025 Расклад'!AR92</f>
        <v>3.7788461538461537</v>
      </c>
      <c r="AA99" s="51">
        <f t="shared" si="237"/>
        <v>3.79</v>
      </c>
      <c r="AB99" s="57" t="str">
        <f t="shared" si="271"/>
        <v>B</v>
      </c>
      <c r="AC99" s="172">
        <f>'2025 Расклад'!AX92</f>
        <v>3.5728155339805827</v>
      </c>
      <c r="AD99" s="51">
        <f t="shared" si="238"/>
        <v>3.52</v>
      </c>
      <c r="AE99" s="56" t="str">
        <f t="shared" si="272"/>
        <v>B</v>
      </c>
      <c r="AF99" s="187" t="str">
        <f t="shared" si="244"/>
        <v>B</v>
      </c>
      <c r="AG99" s="193">
        <f t="shared" si="273"/>
        <v>2.5</v>
      </c>
      <c r="AH99" s="205">
        <f t="shared" si="279"/>
        <v>2.5</v>
      </c>
      <c r="AI99" s="199">
        <f t="shared" si="245"/>
        <v>2.5</v>
      </c>
      <c r="AJ99" s="246">
        <f>'2025 Расклад'!BD92</f>
        <v>4.0909090909090908</v>
      </c>
      <c r="AK99" s="133">
        <f t="shared" si="246"/>
        <v>3.99</v>
      </c>
      <c r="AL99" s="57" t="str">
        <f t="shared" si="239"/>
        <v>B</v>
      </c>
      <c r="AM99" s="438">
        <f>'2025 Расклад'!BL92</f>
        <v>61</v>
      </c>
      <c r="AN99" s="134">
        <f t="shared" si="247"/>
        <v>59.29</v>
      </c>
      <c r="AO99" s="56" t="str">
        <f t="shared" si="255"/>
        <v>B</v>
      </c>
      <c r="AP99" s="439">
        <f>'2025 Расклад'!BT92</f>
        <v>62.5</v>
      </c>
      <c r="AQ99" s="250">
        <f t="shared" si="248"/>
        <v>58.43</v>
      </c>
      <c r="AR99" s="57" t="str">
        <f t="shared" si="266"/>
        <v>B</v>
      </c>
      <c r="AS99" s="88" t="str">
        <f t="shared" si="249"/>
        <v>B</v>
      </c>
      <c r="AT99" s="83">
        <f t="shared" si="227"/>
        <v>2.5</v>
      </c>
      <c r="AU99" s="83">
        <f t="shared" si="228"/>
        <v>2.5</v>
      </c>
      <c r="AV99" s="83">
        <f t="shared" si="229"/>
        <v>2.5</v>
      </c>
      <c r="AW99" s="225">
        <f t="shared" si="230"/>
        <v>2.5</v>
      </c>
      <c r="AX99" s="88" t="str">
        <f t="shared" si="219"/>
        <v>B</v>
      </c>
      <c r="AY99" s="309">
        <f t="shared" si="220"/>
        <v>2</v>
      </c>
      <c r="AZ99" s="307">
        <f t="shared" si="250"/>
        <v>2.5</v>
      </c>
      <c r="BA99" s="307">
        <f t="shared" si="231"/>
        <v>2.5</v>
      </c>
      <c r="BB99" s="308">
        <f t="shared" si="221"/>
        <v>2.3333333333333335</v>
      </c>
    </row>
    <row r="100" spans="1:54" x14ac:dyDescent="0.25">
      <c r="A100" s="27">
        <v>15</v>
      </c>
      <c r="B100" s="44">
        <v>61210</v>
      </c>
      <c r="C100" s="23" t="s">
        <v>214</v>
      </c>
      <c r="D100" s="52">
        <f>'2025 Расклад'!J93</f>
        <v>3.9712000000000001</v>
      </c>
      <c r="E100" s="55">
        <f t="shared" si="251"/>
        <v>4.07</v>
      </c>
      <c r="F100" s="161" t="str">
        <f t="shared" si="232"/>
        <v>C</v>
      </c>
      <c r="G100" s="155">
        <f>'2025 Расклад'!P93</f>
        <v>3.6134999999999997</v>
      </c>
      <c r="H100" s="55">
        <f t="shared" si="252"/>
        <v>3.69</v>
      </c>
      <c r="I100" s="56" t="str">
        <f t="shared" si="233"/>
        <v>C</v>
      </c>
      <c r="J100" s="52">
        <f>'2025 Расклад'!V93</f>
        <v>4.0769000000000002</v>
      </c>
      <c r="K100" s="55">
        <f t="shared" si="253"/>
        <v>4.1399999999999997</v>
      </c>
      <c r="L100" s="57" t="str">
        <f t="shared" si="234"/>
        <v>C</v>
      </c>
      <c r="M100" s="280">
        <f>'2025 Расклад'!AD93</f>
        <v>0</v>
      </c>
      <c r="N100" s="50">
        <f t="shared" si="235"/>
        <v>0</v>
      </c>
      <c r="O100" s="56" t="str">
        <f t="shared" si="240"/>
        <v>D</v>
      </c>
      <c r="P100" s="281">
        <f>'2025 Расклад'!AL93</f>
        <v>0</v>
      </c>
      <c r="Q100" s="285">
        <f t="shared" si="236"/>
        <v>0</v>
      </c>
      <c r="R100" s="57" t="str">
        <f t="shared" si="241"/>
        <v>D</v>
      </c>
      <c r="S100" s="295" t="str">
        <f t="shared" si="222"/>
        <v>C</v>
      </c>
      <c r="T100" s="63">
        <f t="shared" si="223"/>
        <v>2</v>
      </c>
      <c r="U100" s="63">
        <f t="shared" si="224"/>
        <v>2</v>
      </c>
      <c r="V100" s="63">
        <f t="shared" si="225"/>
        <v>2</v>
      </c>
      <c r="W100" s="63">
        <f t="shared" si="242"/>
        <v>1</v>
      </c>
      <c r="X100" s="63">
        <f t="shared" si="243"/>
        <v>1</v>
      </c>
      <c r="Y100" s="76">
        <f t="shared" si="226"/>
        <v>1.6</v>
      </c>
      <c r="Z100" s="79">
        <f>'2025 Расклад'!AR93</f>
        <v>3.3783783783783785</v>
      </c>
      <c r="AA100" s="51">
        <f t="shared" si="237"/>
        <v>3.79</v>
      </c>
      <c r="AB100" s="57" t="str">
        <f t="shared" ref="AB100:AB103" si="280">IF(Z100&gt;=$Z$129,"A",IF(Z100&gt;=$Z$130,"B",IF(Z100&gt;=$Z$131,"C","D")))</f>
        <v>D</v>
      </c>
      <c r="AC100" s="172">
        <f>'2025 Расклад'!AX93</f>
        <v>3.2297297297297298</v>
      </c>
      <c r="AD100" s="51">
        <f t="shared" si="238"/>
        <v>3.52</v>
      </c>
      <c r="AE100" s="56" t="str">
        <f t="shared" ref="AE100:AE103" si="281">IF(AC100&gt;=$AC$129,"A",IF(AC100&gt;=$AC$130,"B",IF(AC100&gt;=$AC$131,"C","D")))</f>
        <v>D</v>
      </c>
      <c r="AF100" s="187" t="str">
        <f t="shared" si="244"/>
        <v>D</v>
      </c>
      <c r="AG100" s="193">
        <f t="shared" si="273"/>
        <v>1</v>
      </c>
      <c r="AH100" s="205">
        <f t="shared" si="279"/>
        <v>1</v>
      </c>
      <c r="AI100" s="199">
        <f t="shared" si="245"/>
        <v>1</v>
      </c>
      <c r="AJ100" s="246">
        <f>'2025 Расклад'!BD93</f>
        <v>4.0714285714285712</v>
      </c>
      <c r="AK100" s="133">
        <f t="shared" si="246"/>
        <v>3.99</v>
      </c>
      <c r="AL100" s="57" t="str">
        <f t="shared" si="239"/>
        <v>B</v>
      </c>
      <c r="AM100" s="433">
        <f>'2025 Расклад'!BL93</f>
        <v>51</v>
      </c>
      <c r="AN100" s="134">
        <f t="shared" si="247"/>
        <v>59.29</v>
      </c>
      <c r="AO100" s="56" t="str">
        <f t="shared" si="255"/>
        <v>B</v>
      </c>
      <c r="AP100" s="439">
        <f>'2025 Расклад'!BT93</f>
        <v>55</v>
      </c>
      <c r="AQ100" s="250">
        <f t="shared" si="248"/>
        <v>58.43</v>
      </c>
      <c r="AR100" s="57" t="str">
        <f t="shared" si="266"/>
        <v>C</v>
      </c>
      <c r="AS100" s="88" t="str">
        <f t="shared" si="249"/>
        <v>C</v>
      </c>
      <c r="AT100" s="83">
        <f t="shared" si="227"/>
        <v>2.5</v>
      </c>
      <c r="AU100" s="83">
        <f t="shared" si="228"/>
        <v>2.5</v>
      </c>
      <c r="AV100" s="83">
        <f t="shared" si="229"/>
        <v>2</v>
      </c>
      <c r="AW100" s="225">
        <f t="shared" si="230"/>
        <v>2.3333333333333335</v>
      </c>
      <c r="AX100" s="88" t="str">
        <f t="shared" si="219"/>
        <v>C</v>
      </c>
      <c r="AY100" s="309">
        <f t="shared" si="220"/>
        <v>2</v>
      </c>
      <c r="AZ100" s="307">
        <f t="shared" si="250"/>
        <v>1</v>
      </c>
      <c r="BA100" s="307">
        <f t="shared" si="231"/>
        <v>2</v>
      </c>
      <c r="BB100" s="308">
        <f t="shared" si="221"/>
        <v>1.6666666666666667</v>
      </c>
    </row>
    <row r="101" spans="1:54" x14ac:dyDescent="0.25">
      <c r="A101" s="27">
        <v>16</v>
      </c>
      <c r="B101" s="44">
        <v>61290</v>
      </c>
      <c r="C101" s="23" t="s">
        <v>233</v>
      </c>
      <c r="D101" s="52">
        <f>'2025 Расклад'!J94</f>
        <v>3.915</v>
      </c>
      <c r="E101" s="55">
        <f t="shared" si="251"/>
        <v>4.07</v>
      </c>
      <c r="F101" s="161" t="str">
        <f t="shared" si="232"/>
        <v>C</v>
      </c>
      <c r="G101" s="155">
        <f>'2025 Расклад'!P94</f>
        <v>3.6153000000000004</v>
      </c>
      <c r="H101" s="55">
        <f t="shared" si="252"/>
        <v>3.69</v>
      </c>
      <c r="I101" s="56" t="str">
        <f t="shared" si="233"/>
        <v>C</v>
      </c>
      <c r="J101" s="52">
        <f>'2025 Расклад'!V94</f>
        <v>4.1427999999999994</v>
      </c>
      <c r="K101" s="55">
        <f t="shared" si="253"/>
        <v>4.1399999999999997</v>
      </c>
      <c r="L101" s="57" t="str">
        <f t="shared" si="234"/>
        <v>B</v>
      </c>
      <c r="M101" s="280">
        <f>'2025 Расклад'!AD94</f>
        <v>0</v>
      </c>
      <c r="N101" s="50">
        <f t="shared" si="235"/>
        <v>0</v>
      </c>
      <c r="O101" s="56" t="str">
        <f t="shared" si="240"/>
        <v>D</v>
      </c>
      <c r="P101" s="281">
        <f>'2025 Расклад'!AL94</f>
        <v>0</v>
      </c>
      <c r="Q101" s="285">
        <f t="shared" si="236"/>
        <v>0</v>
      </c>
      <c r="R101" s="57" t="str">
        <f t="shared" si="241"/>
        <v>D</v>
      </c>
      <c r="S101" s="295" t="str">
        <f t="shared" si="222"/>
        <v>C</v>
      </c>
      <c r="T101" s="63">
        <f t="shared" si="223"/>
        <v>2</v>
      </c>
      <c r="U101" s="63">
        <f t="shared" si="224"/>
        <v>2</v>
      </c>
      <c r="V101" s="63">
        <f t="shared" si="225"/>
        <v>2.5</v>
      </c>
      <c r="W101" s="63">
        <f t="shared" si="242"/>
        <v>1</v>
      </c>
      <c r="X101" s="63">
        <f t="shared" si="243"/>
        <v>1</v>
      </c>
      <c r="Y101" s="76">
        <f t="shared" si="226"/>
        <v>1.7</v>
      </c>
      <c r="Z101" s="79">
        <f>'2025 Расклад'!AR94</f>
        <v>3.6575342465753424</v>
      </c>
      <c r="AA101" s="51">
        <f t="shared" si="237"/>
        <v>3.79</v>
      </c>
      <c r="AB101" s="57" t="str">
        <f t="shared" si="280"/>
        <v>C</v>
      </c>
      <c r="AC101" s="172">
        <f>'2025 Расклад'!AX94</f>
        <v>3.1369863013698631</v>
      </c>
      <c r="AD101" s="51">
        <f t="shared" si="238"/>
        <v>3.52</v>
      </c>
      <c r="AE101" s="56" t="str">
        <f t="shared" si="281"/>
        <v>D</v>
      </c>
      <c r="AF101" s="187" t="str">
        <f t="shared" si="244"/>
        <v>C</v>
      </c>
      <c r="AG101" s="193">
        <f t="shared" si="273"/>
        <v>2</v>
      </c>
      <c r="AH101" s="205">
        <f t="shared" si="279"/>
        <v>1</v>
      </c>
      <c r="AI101" s="199">
        <f t="shared" si="245"/>
        <v>1.5</v>
      </c>
      <c r="AJ101" s="246">
        <f>'2025 Расклад'!BD94</f>
        <v>3.75</v>
      </c>
      <c r="AK101" s="133">
        <f t="shared" si="246"/>
        <v>3.99</v>
      </c>
      <c r="AL101" s="57" t="str">
        <f t="shared" si="239"/>
        <v>C</v>
      </c>
      <c r="AM101" s="433">
        <f>'2025 Расклад'!BL94</f>
        <v>61.6</v>
      </c>
      <c r="AN101" s="134">
        <f t="shared" si="247"/>
        <v>59.29</v>
      </c>
      <c r="AO101" s="56" t="str">
        <f t="shared" si="255"/>
        <v>B</v>
      </c>
      <c r="AP101" s="439">
        <f>'2025 Расклад'!BT94</f>
        <v>52.8</v>
      </c>
      <c r="AQ101" s="250">
        <f t="shared" si="248"/>
        <v>58.43</v>
      </c>
      <c r="AR101" s="57" t="str">
        <f t="shared" si="266"/>
        <v>C</v>
      </c>
      <c r="AS101" s="88" t="str">
        <f t="shared" si="249"/>
        <v>C</v>
      </c>
      <c r="AT101" s="83">
        <f t="shared" si="227"/>
        <v>2</v>
      </c>
      <c r="AU101" s="83">
        <f t="shared" si="228"/>
        <v>2.5</v>
      </c>
      <c r="AV101" s="83">
        <f t="shared" si="229"/>
        <v>2</v>
      </c>
      <c r="AW101" s="225">
        <f t="shared" si="230"/>
        <v>2.1666666666666665</v>
      </c>
      <c r="AX101" s="88" t="str">
        <f t="shared" si="219"/>
        <v>C</v>
      </c>
      <c r="AY101" s="309">
        <f t="shared" si="220"/>
        <v>2</v>
      </c>
      <c r="AZ101" s="307">
        <f t="shared" si="250"/>
        <v>2</v>
      </c>
      <c r="BA101" s="307">
        <f t="shared" si="231"/>
        <v>2</v>
      </c>
      <c r="BB101" s="308">
        <f t="shared" si="221"/>
        <v>2</v>
      </c>
    </row>
    <row r="102" spans="1:54" x14ac:dyDescent="0.25">
      <c r="A102" s="27">
        <v>17</v>
      </c>
      <c r="B102" s="44">
        <v>61340</v>
      </c>
      <c r="C102" s="23" t="s">
        <v>215</v>
      </c>
      <c r="D102" s="52">
        <f>'2025 Расклад'!J95</f>
        <v>3.92</v>
      </c>
      <c r="E102" s="55">
        <f t="shared" si="251"/>
        <v>4.07</v>
      </c>
      <c r="F102" s="161" t="str">
        <f t="shared" si="232"/>
        <v>C</v>
      </c>
      <c r="G102" s="155">
        <f>'2025 Расклад'!P95</f>
        <v>3.5817999999999999</v>
      </c>
      <c r="H102" s="55">
        <f t="shared" si="252"/>
        <v>3.69</v>
      </c>
      <c r="I102" s="56" t="str">
        <f t="shared" si="233"/>
        <v>C</v>
      </c>
      <c r="J102" s="52">
        <f>'2025 Расклад'!V95</f>
        <v>4.0493999999999994</v>
      </c>
      <c r="K102" s="55">
        <f t="shared" si="253"/>
        <v>4.1399999999999997</v>
      </c>
      <c r="L102" s="57" t="str">
        <f t="shared" si="234"/>
        <v>C</v>
      </c>
      <c r="M102" s="280">
        <f>'2025 Расклад'!AD95</f>
        <v>0</v>
      </c>
      <c r="N102" s="50">
        <f t="shared" si="235"/>
        <v>0</v>
      </c>
      <c r="O102" s="56" t="str">
        <f t="shared" si="240"/>
        <v>D</v>
      </c>
      <c r="P102" s="281">
        <f>'2025 Расклад'!AL95</f>
        <v>0</v>
      </c>
      <c r="Q102" s="285">
        <f t="shared" si="236"/>
        <v>0</v>
      </c>
      <c r="R102" s="57" t="str">
        <f t="shared" si="241"/>
        <v>D</v>
      </c>
      <c r="S102" s="295" t="str">
        <f t="shared" si="222"/>
        <v>C</v>
      </c>
      <c r="T102" s="63">
        <f t="shared" si="223"/>
        <v>2</v>
      </c>
      <c r="U102" s="63">
        <f t="shared" si="224"/>
        <v>2</v>
      </c>
      <c r="V102" s="63">
        <f t="shared" si="225"/>
        <v>2</v>
      </c>
      <c r="W102" s="63">
        <f t="shared" si="242"/>
        <v>1</v>
      </c>
      <c r="X102" s="63">
        <f t="shared" si="243"/>
        <v>1</v>
      </c>
      <c r="Y102" s="76">
        <f t="shared" si="226"/>
        <v>1.6</v>
      </c>
      <c r="Z102" s="79">
        <f>'2025 Расклад'!AR95</f>
        <v>3.5</v>
      </c>
      <c r="AA102" s="51">
        <f t="shared" si="237"/>
        <v>3.79</v>
      </c>
      <c r="AB102" s="57" t="str">
        <f t="shared" si="280"/>
        <v>C</v>
      </c>
      <c r="AC102" s="172">
        <f>'2025 Расклад'!AX95</f>
        <v>3.1214285714285714</v>
      </c>
      <c r="AD102" s="51">
        <f t="shared" si="238"/>
        <v>3.52</v>
      </c>
      <c r="AE102" s="56" t="str">
        <f t="shared" si="281"/>
        <v>D</v>
      </c>
      <c r="AF102" s="187" t="str">
        <f t="shared" si="244"/>
        <v>C</v>
      </c>
      <c r="AG102" s="193">
        <f t="shared" si="273"/>
        <v>2</v>
      </c>
      <c r="AH102" s="205">
        <f t="shared" si="279"/>
        <v>1</v>
      </c>
      <c r="AI102" s="199">
        <f t="shared" si="245"/>
        <v>1.5</v>
      </c>
      <c r="AJ102" s="246">
        <f>'2025 Расклад'!BD95</f>
        <v>3.375</v>
      </c>
      <c r="AK102" s="133">
        <f t="shared" si="246"/>
        <v>3.99</v>
      </c>
      <c r="AL102" s="57" t="str">
        <f t="shared" si="239"/>
        <v>D</v>
      </c>
      <c r="AM102" s="433">
        <f>'2025 Расклад'!BL95</f>
        <v>49</v>
      </c>
      <c r="AN102" s="134">
        <f t="shared" si="247"/>
        <v>59.29</v>
      </c>
      <c r="AO102" s="56" t="str">
        <f t="shared" si="255"/>
        <v>C</v>
      </c>
      <c r="AP102" s="439">
        <f>'2025 Расклад'!BT95</f>
        <v>47</v>
      </c>
      <c r="AQ102" s="250">
        <f t="shared" si="248"/>
        <v>58.43</v>
      </c>
      <c r="AR102" s="57" t="str">
        <f t="shared" si="266"/>
        <v>C</v>
      </c>
      <c r="AS102" s="88" t="str">
        <f t="shared" si="249"/>
        <v>C</v>
      </c>
      <c r="AT102" s="83">
        <f t="shared" si="227"/>
        <v>1</v>
      </c>
      <c r="AU102" s="83">
        <f t="shared" si="228"/>
        <v>2</v>
      </c>
      <c r="AV102" s="83">
        <f t="shared" si="229"/>
        <v>2</v>
      </c>
      <c r="AW102" s="225">
        <f t="shared" si="230"/>
        <v>1.6666666666666667</v>
      </c>
      <c r="AX102" s="88" t="str">
        <f t="shared" si="219"/>
        <v>C</v>
      </c>
      <c r="AY102" s="309">
        <f t="shared" si="220"/>
        <v>2</v>
      </c>
      <c r="AZ102" s="307">
        <f t="shared" si="250"/>
        <v>2</v>
      </c>
      <c r="BA102" s="307">
        <f t="shared" si="231"/>
        <v>2</v>
      </c>
      <c r="BB102" s="308">
        <f t="shared" si="221"/>
        <v>2</v>
      </c>
    </row>
    <row r="103" spans="1:54" x14ac:dyDescent="0.25">
      <c r="A103" s="27">
        <v>18</v>
      </c>
      <c r="B103" s="44">
        <v>61390</v>
      </c>
      <c r="C103" s="23" t="s">
        <v>216</v>
      </c>
      <c r="D103" s="52">
        <f>'2025 Расклад'!J96</f>
        <v>4.1757999999999988</v>
      </c>
      <c r="E103" s="55">
        <f t="shared" si="251"/>
        <v>4.07</v>
      </c>
      <c r="F103" s="161" t="str">
        <f t="shared" ref="F103:F115" si="282">IF(D103&gt;=$D$129,"A",IF(D103&gt;=$D$130,"B",IF(D103&gt;=$D$131,"C","D")))</f>
        <v>B</v>
      </c>
      <c r="G103" s="155">
        <f>'2025 Расклад'!P96</f>
        <v>3.7527999999999997</v>
      </c>
      <c r="H103" s="55">
        <f t="shared" si="252"/>
        <v>3.69</v>
      </c>
      <c r="I103" s="56" t="str">
        <f t="shared" ref="I103:I115" si="283">IF(G103&gt;=$G$129,"A",IF(G103&gt;=$G$130,"B",IF(G103&gt;=$G$131,"C","D")))</f>
        <v>B</v>
      </c>
      <c r="J103" s="52">
        <f>'2025 Расклад'!V96</f>
        <v>3.8572000000000002</v>
      </c>
      <c r="K103" s="55">
        <f t="shared" si="253"/>
        <v>4.1399999999999997</v>
      </c>
      <c r="L103" s="57" t="str">
        <f t="shared" ref="L103:L115" si="284">IF(J103&gt;=$J$129,"A",IF(J103&gt;=$J$130,"B",IF(J103&gt;=$J$131,"C","D")))</f>
        <v>C</v>
      </c>
      <c r="M103" s="280">
        <f>'2025 Расклад'!AD96</f>
        <v>0</v>
      </c>
      <c r="N103" s="50">
        <f t="shared" ref="N103:N126" si="285">$M$128</f>
        <v>0</v>
      </c>
      <c r="O103" s="56" t="str">
        <f t="shared" si="240"/>
        <v>D</v>
      </c>
      <c r="P103" s="281">
        <f>'2025 Расклад'!AL96</f>
        <v>0</v>
      </c>
      <c r="Q103" s="285">
        <f t="shared" ref="Q103:Q126" si="286">$P$128</f>
        <v>0</v>
      </c>
      <c r="R103" s="57" t="str">
        <f t="shared" si="241"/>
        <v>D</v>
      </c>
      <c r="S103" s="295" t="str">
        <f t="shared" si="222"/>
        <v>C</v>
      </c>
      <c r="T103" s="63">
        <f t="shared" si="223"/>
        <v>2.5</v>
      </c>
      <c r="U103" s="63">
        <f t="shared" si="224"/>
        <v>2.5</v>
      </c>
      <c r="V103" s="63">
        <f t="shared" si="225"/>
        <v>2</v>
      </c>
      <c r="W103" s="63">
        <f t="shared" si="242"/>
        <v>1</v>
      </c>
      <c r="X103" s="63">
        <f t="shared" si="243"/>
        <v>1</v>
      </c>
      <c r="Y103" s="76">
        <f t="shared" si="226"/>
        <v>1.8</v>
      </c>
      <c r="Z103" s="79">
        <f>'2025 Расклад'!AR96</f>
        <v>3.4554455445544554</v>
      </c>
      <c r="AA103" s="51">
        <f t="shared" ref="AA103:AA126" si="287">$Z$128</f>
        <v>3.79</v>
      </c>
      <c r="AB103" s="57" t="str">
        <f t="shared" si="280"/>
        <v>D</v>
      </c>
      <c r="AC103" s="172">
        <f>'2025 Расклад'!AX96</f>
        <v>3.0495049504950495</v>
      </c>
      <c r="AD103" s="51">
        <f t="shared" ref="AD103:AD126" si="288">$AC$128</f>
        <v>3.52</v>
      </c>
      <c r="AE103" s="56" t="str">
        <f t="shared" si="281"/>
        <v>D</v>
      </c>
      <c r="AF103" s="187" t="str">
        <f t="shared" si="244"/>
        <v>D</v>
      </c>
      <c r="AG103" s="193">
        <f t="shared" si="273"/>
        <v>1</v>
      </c>
      <c r="AH103" s="205">
        <f t="shared" si="279"/>
        <v>1</v>
      </c>
      <c r="AI103" s="199">
        <f t="shared" si="245"/>
        <v>1</v>
      </c>
      <c r="AJ103" s="246">
        <f>'2025 Расклад'!BD96</f>
        <v>3.8333333333333335</v>
      </c>
      <c r="AK103" s="133">
        <f t="shared" si="246"/>
        <v>3.99</v>
      </c>
      <c r="AL103" s="57" t="str">
        <f t="shared" si="239"/>
        <v>C</v>
      </c>
      <c r="AM103" s="435">
        <f>'2025 Расклад'!BL96</f>
        <v>46.6</v>
      </c>
      <c r="AN103" s="134">
        <f t="shared" si="247"/>
        <v>59.29</v>
      </c>
      <c r="AO103" s="56" t="str">
        <f t="shared" si="255"/>
        <v>C</v>
      </c>
      <c r="AP103" s="439">
        <f>'2025 Расклад'!BT96</f>
        <v>52.2</v>
      </c>
      <c r="AQ103" s="250">
        <f t="shared" si="248"/>
        <v>58.43</v>
      </c>
      <c r="AR103" s="57" t="str">
        <f t="shared" si="266"/>
        <v>C</v>
      </c>
      <c r="AS103" s="88" t="str">
        <f t="shared" si="249"/>
        <v>C</v>
      </c>
      <c r="AT103" s="83">
        <f t="shared" si="227"/>
        <v>2</v>
      </c>
      <c r="AU103" s="83">
        <f t="shared" si="228"/>
        <v>2</v>
      </c>
      <c r="AV103" s="83">
        <f t="shared" si="229"/>
        <v>2</v>
      </c>
      <c r="AW103" s="225">
        <f t="shared" si="230"/>
        <v>2</v>
      </c>
      <c r="AX103" s="88" t="str">
        <f t="shared" si="219"/>
        <v>C</v>
      </c>
      <c r="AY103" s="309">
        <f t="shared" si="220"/>
        <v>2</v>
      </c>
      <c r="AZ103" s="307">
        <f t="shared" si="250"/>
        <v>1</v>
      </c>
      <c r="BA103" s="307">
        <f t="shared" si="231"/>
        <v>2</v>
      </c>
      <c r="BB103" s="308">
        <f t="shared" si="221"/>
        <v>1.6666666666666667</v>
      </c>
    </row>
    <row r="104" spans="1:54" x14ac:dyDescent="0.25">
      <c r="A104" s="27">
        <v>19</v>
      </c>
      <c r="B104" s="44">
        <v>61410</v>
      </c>
      <c r="C104" s="23" t="s">
        <v>217</v>
      </c>
      <c r="D104" s="52">
        <f>'2025 Расклад'!J97</f>
        <v>4.3556999999999997</v>
      </c>
      <c r="E104" s="55">
        <f t="shared" si="251"/>
        <v>4.07</v>
      </c>
      <c r="F104" s="161" t="str">
        <f t="shared" si="282"/>
        <v>B</v>
      </c>
      <c r="G104" s="155">
        <f>'2025 Расклад'!P97</f>
        <v>4.0887000000000002</v>
      </c>
      <c r="H104" s="55">
        <f t="shared" si="252"/>
        <v>3.69</v>
      </c>
      <c r="I104" s="56" t="str">
        <f t="shared" si="283"/>
        <v>B</v>
      </c>
      <c r="J104" s="52">
        <f>'2025 Расклад'!V97</f>
        <v>4.1372999999999998</v>
      </c>
      <c r="K104" s="55">
        <f t="shared" si="253"/>
        <v>4.1399999999999997</v>
      </c>
      <c r="L104" s="57" t="str">
        <f t="shared" si="284"/>
        <v>B</v>
      </c>
      <c r="M104" s="280">
        <f>'2025 Расклад'!AD97</f>
        <v>0</v>
      </c>
      <c r="N104" s="50">
        <f t="shared" si="285"/>
        <v>0</v>
      </c>
      <c r="O104" s="56" t="str">
        <f t="shared" si="240"/>
        <v>D</v>
      </c>
      <c r="P104" s="281">
        <f>'2025 Расклад'!AL97</f>
        <v>0</v>
      </c>
      <c r="Q104" s="285">
        <f t="shared" si="286"/>
        <v>0</v>
      </c>
      <c r="R104" s="57" t="str">
        <f t="shared" si="241"/>
        <v>D</v>
      </c>
      <c r="S104" s="295" t="str">
        <f t="shared" si="222"/>
        <v>C</v>
      </c>
      <c r="T104" s="63">
        <f t="shared" si="223"/>
        <v>2.5</v>
      </c>
      <c r="U104" s="63">
        <f t="shared" si="224"/>
        <v>2.5</v>
      </c>
      <c r="V104" s="63">
        <f t="shared" si="225"/>
        <v>2.5</v>
      </c>
      <c r="W104" s="63">
        <f t="shared" si="242"/>
        <v>1</v>
      </c>
      <c r="X104" s="63">
        <f t="shared" si="243"/>
        <v>1</v>
      </c>
      <c r="Y104" s="76">
        <f t="shared" si="226"/>
        <v>1.9</v>
      </c>
      <c r="Z104" s="79">
        <f>'2025 Расклад'!AR97</f>
        <v>3.6063829787234041</v>
      </c>
      <c r="AA104" s="51">
        <f t="shared" si="287"/>
        <v>3.79</v>
      </c>
      <c r="AB104" s="57" t="str">
        <f>IF(Z104&gt;=$Z$129,"A",IF(Z104&gt;=$Z$130,"B",IF(Z104&gt;=$Z$131,"C","D")))</f>
        <v>C</v>
      </c>
      <c r="AC104" s="172">
        <f>'2025 Расклад'!AX97</f>
        <v>3.5425531914893615</v>
      </c>
      <c r="AD104" s="51">
        <f t="shared" si="288"/>
        <v>3.52</v>
      </c>
      <c r="AE104" s="56" t="str">
        <f>IF(AC104&gt;=$AC$129,"A",IF(AC104&gt;=$AC$130,"B",IF(AC104&gt;=$AC$131,"C","D")))</f>
        <v>B</v>
      </c>
      <c r="AF104" s="187" t="str">
        <f t="shared" si="244"/>
        <v>C</v>
      </c>
      <c r="AG104" s="193">
        <f t="shared" si="273"/>
        <v>2</v>
      </c>
      <c r="AH104" s="205">
        <f t="shared" ref="AH104" si="289">IF(AE104="A",4.2,IF(AE104="B",2.5,IF(AE104="C",2,1)))</f>
        <v>2.5</v>
      </c>
      <c r="AI104" s="199">
        <f t="shared" si="245"/>
        <v>2.25</v>
      </c>
      <c r="AJ104" s="246">
        <f>'2025 Расклад'!BD97</f>
        <v>4.0869565217391308</v>
      </c>
      <c r="AK104" s="133">
        <f t="shared" si="246"/>
        <v>3.99</v>
      </c>
      <c r="AL104" s="57" t="str">
        <f t="shared" si="239"/>
        <v>B</v>
      </c>
      <c r="AM104" s="433">
        <f>'2025 Расклад'!BL97</f>
        <v>67.3</v>
      </c>
      <c r="AN104" s="134">
        <f t="shared" si="247"/>
        <v>59.29</v>
      </c>
      <c r="AO104" s="56" t="str">
        <f t="shared" si="255"/>
        <v>B</v>
      </c>
      <c r="AP104" s="439">
        <f>'2025 Расклад'!BT97</f>
        <v>65.400000000000006</v>
      </c>
      <c r="AQ104" s="250">
        <f t="shared" si="248"/>
        <v>58.43</v>
      </c>
      <c r="AR104" s="57" t="str">
        <f t="shared" si="266"/>
        <v>B</v>
      </c>
      <c r="AS104" s="88" t="str">
        <f t="shared" si="249"/>
        <v>B</v>
      </c>
      <c r="AT104" s="83">
        <f t="shared" si="227"/>
        <v>2.5</v>
      </c>
      <c r="AU104" s="83">
        <f t="shared" si="228"/>
        <v>2.5</v>
      </c>
      <c r="AV104" s="83">
        <f t="shared" si="229"/>
        <v>2.5</v>
      </c>
      <c r="AW104" s="225">
        <f t="shared" si="230"/>
        <v>2.5</v>
      </c>
      <c r="AX104" s="88" t="str">
        <f t="shared" si="219"/>
        <v>C</v>
      </c>
      <c r="AY104" s="309">
        <f t="shared" si="220"/>
        <v>2</v>
      </c>
      <c r="AZ104" s="307">
        <f t="shared" si="250"/>
        <v>2</v>
      </c>
      <c r="BA104" s="307">
        <f t="shared" si="231"/>
        <v>2.5</v>
      </c>
      <c r="BB104" s="308">
        <f t="shared" si="221"/>
        <v>2.1666666666666665</v>
      </c>
    </row>
    <row r="105" spans="1:54" x14ac:dyDescent="0.25">
      <c r="A105" s="27">
        <v>20</v>
      </c>
      <c r="B105" s="44">
        <v>61430</v>
      </c>
      <c r="C105" s="23" t="s">
        <v>170</v>
      </c>
      <c r="D105" s="52">
        <f>'2025 Расклад'!J98</f>
        <v>3.9790999999999999</v>
      </c>
      <c r="E105" s="55">
        <f t="shared" si="251"/>
        <v>4.07</v>
      </c>
      <c r="F105" s="161" t="str">
        <f t="shared" si="282"/>
        <v>C</v>
      </c>
      <c r="G105" s="155">
        <f>'2025 Расклад'!P98</f>
        <v>3.8239999999999998</v>
      </c>
      <c r="H105" s="55">
        <f t="shared" ref="H105:H126" si="290">$G$128</f>
        <v>3.69</v>
      </c>
      <c r="I105" s="56" t="str">
        <f t="shared" si="283"/>
        <v>B</v>
      </c>
      <c r="J105" s="52">
        <f>'2025 Расклад'!V98</f>
        <v>3.9921000000000002</v>
      </c>
      <c r="K105" s="55">
        <f t="shared" ref="K105:K126" si="291">$J$128</f>
        <v>4.1399999999999997</v>
      </c>
      <c r="L105" s="57" t="str">
        <f t="shared" si="284"/>
        <v>C</v>
      </c>
      <c r="M105" s="280">
        <f>'2025 Расклад'!AD98</f>
        <v>0</v>
      </c>
      <c r="N105" s="50">
        <f t="shared" si="285"/>
        <v>0</v>
      </c>
      <c r="O105" s="56" t="str">
        <f t="shared" si="240"/>
        <v>D</v>
      </c>
      <c r="P105" s="281">
        <f>'2025 Расклад'!AL98</f>
        <v>0</v>
      </c>
      <c r="Q105" s="285">
        <f t="shared" si="286"/>
        <v>0</v>
      </c>
      <c r="R105" s="57" t="str">
        <f t="shared" si="241"/>
        <v>D</v>
      </c>
      <c r="S105" s="295" t="str">
        <f t="shared" si="222"/>
        <v>C</v>
      </c>
      <c r="T105" s="63">
        <f t="shared" si="223"/>
        <v>2</v>
      </c>
      <c r="U105" s="63">
        <f t="shared" si="224"/>
        <v>2.5</v>
      </c>
      <c r="V105" s="63">
        <f t="shared" si="225"/>
        <v>2</v>
      </c>
      <c r="W105" s="63">
        <f t="shared" si="242"/>
        <v>1</v>
      </c>
      <c r="X105" s="63">
        <f t="shared" si="243"/>
        <v>1</v>
      </c>
      <c r="Y105" s="76">
        <f t="shared" si="226"/>
        <v>1.7</v>
      </c>
      <c r="Z105" s="79">
        <f>'2025 Расклад'!AR98</f>
        <v>3.8515283842794759</v>
      </c>
      <c r="AA105" s="51">
        <f t="shared" si="287"/>
        <v>3.79</v>
      </c>
      <c r="AB105" s="57" t="str">
        <f>IF(Z105&gt;=$Z$129,"A",IF(Z105&gt;=$Z$130,"B",IF(Z105&gt;=$Z$131,"C","D")))</f>
        <v>B</v>
      </c>
      <c r="AC105" s="172">
        <f>'2025 Расклад'!AX98</f>
        <v>3.6200873362445414</v>
      </c>
      <c r="AD105" s="51">
        <f t="shared" si="288"/>
        <v>3.52</v>
      </c>
      <c r="AE105" s="56" t="str">
        <f>IF(AC105&gt;=$AC$129,"A",IF(AC105&gt;=$AC$130,"B",IF(AC105&gt;=$AC$131,"C","D")))</f>
        <v>B</v>
      </c>
      <c r="AF105" s="187" t="str">
        <f t="shared" si="244"/>
        <v>B</v>
      </c>
      <c r="AG105" s="193">
        <f t="shared" si="273"/>
        <v>2.5</v>
      </c>
      <c r="AH105" s="205">
        <f>IF(AE105="A",4.2,IF(AE105="B",2.5,IF(AE105="C",2,1)))</f>
        <v>2.5</v>
      </c>
      <c r="AI105" s="199">
        <f t="shared" si="245"/>
        <v>2.5</v>
      </c>
      <c r="AJ105" s="246">
        <f>'2025 Расклад'!BD98</f>
        <v>3.9</v>
      </c>
      <c r="AK105" s="133">
        <f t="shared" si="246"/>
        <v>3.99</v>
      </c>
      <c r="AL105" s="57" t="str">
        <f t="shared" si="239"/>
        <v>C</v>
      </c>
      <c r="AM105" s="435">
        <f>'2025 Расклад'!BL98</f>
        <v>61.9</v>
      </c>
      <c r="AN105" s="134">
        <f t="shared" si="247"/>
        <v>59.29</v>
      </c>
      <c r="AO105" s="56" t="str">
        <f t="shared" si="255"/>
        <v>B</v>
      </c>
      <c r="AP105" s="436">
        <f>'2025 Расклад'!BT98</f>
        <v>59</v>
      </c>
      <c r="AQ105" s="250">
        <f t="shared" si="248"/>
        <v>58.43</v>
      </c>
      <c r="AR105" s="57" t="str">
        <f t="shared" si="266"/>
        <v>B</v>
      </c>
      <c r="AS105" s="88" t="str">
        <f t="shared" si="249"/>
        <v>C</v>
      </c>
      <c r="AT105" s="83">
        <f t="shared" si="227"/>
        <v>2</v>
      </c>
      <c r="AU105" s="83">
        <f t="shared" si="228"/>
        <v>2.5</v>
      </c>
      <c r="AV105" s="83">
        <f t="shared" si="229"/>
        <v>2.5</v>
      </c>
      <c r="AW105" s="225">
        <f t="shared" si="230"/>
        <v>2.3333333333333335</v>
      </c>
      <c r="AX105" s="88" t="str">
        <f t="shared" si="219"/>
        <v>C</v>
      </c>
      <c r="AY105" s="309">
        <f t="shared" si="220"/>
        <v>2</v>
      </c>
      <c r="AZ105" s="307">
        <f t="shared" si="250"/>
        <v>2.5</v>
      </c>
      <c r="BA105" s="307">
        <f t="shared" si="231"/>
        <v>2</v>
      </c>
      <c r="BB105" s="308">
        <f t="shared" si="221"/>
        <v>2.1666666666666665</v>
      </c>
    </row>
    <row r="106" spans="1:54" x14ac:dyDescent="0.25">
      <c r="A106" s="27">
        <v>21</v>
      </c>
      <c r="B106" s="44">
        <v>61440</v>
      </c>
      <c r="C106" s="23" t="s">
        <v>218</v>
      </c>
      <c r="D106" s="52">
        <f>'2025 Расклад'!J99</f>
        <v>4.1110999999999995</v>
      </c>
      <c r="E106" s="55">
        <f t="shared" si="251"/>
        <v>4.07</v>
      </c>
      <c r="F106" s="161" t="str">
        <f t="shared" si="282"/>
        <v>B</v>
      </c>
      <c r="G106" s="155">
        <f>'2025 Расклад'!P99</f>
        <v>3.5824000000000003</v>
      </c>
      <c r="H106" s="55">
        <f t="shared" si="290"/>
        <v>3.69</v>
      </c>
      <c r="I106" s="56" t="str">
        <f t="shared" si="283"/>
        <v>C</v>
      </c>
      <c r="J106" s="52">
        <f>'2025 Расклад'!V99</f>
        <v>4.0325999999999995</v>
      </c>
      <c r="K106" s="55">
        <f t="shared" si="291"/>
        <v>4.1399999999999997</v>
      </c>
      <c r="L106" s="57" t="str">
        <f t="shared" si="284"/>
        <v>C</v>
      </c>
      <c r="M106" s="280">
        <f>'2025 Расклад'!AD99</f>
        <v>0</v>
      </c>
      <c r="N106" s="50">
        <f t="shared" si="285"/>
        <v>0</v>
      </c>
      <c r="O106" s="56" t="str">
        <f t="shared" si="240"/>
        <v>D</v>
      </c>
      <c r="P106" s="281">
        <f>'2025 Расклад'!AL99</f>
        <v>0</v>
      </c>
      <c r="Q106" s="285">
        <f t="shared" si="286"/>
        <v>0</v>
      </c>
      <c r="R106" s="57" t="str">
        <f t="shared" si="241"/>
        <v>D</v>
      </c>
      <c r="S106" s="295" t="str">
        <f t="shared" si="222"/>
        <v>C</v>
      </c>
      <c r="T106" s="63">
        <f t="shared" si="223"/>
        <v>2.5</v>
      </c>
      <c r="U106" s="63">
        <f t="shared" si="224"/>
        <v>2</v>
      </c>
      <c r="V106" s="63">
        <f t="shared" si="225"/>
        <v>2</v>
      </c>
      <c r="W106" s="63">
        <f t="shared" si="242"/>
        <v>1</v>
      </c>
      <c r="X106" s="63">
        <f t="shared" si="243"/>
        <v>1</v>
      </c>
      <c r="Y106" s="76">
        <f t="shared" si="226"/>
        <v>1.7</v>
      </c>
      <c r="Z106" s="79">
        <f>'2025 Расклад'!AR99</f>
        <v>3.9584905660377356</v>
      </c>
      <c r="AA106" s="51">
        <f t="shared" si="287"/>
        <v>3.79</v>
      </c>
      <c r="AB106" s="57" t="str">
        <f>IF(Z106&gt;=$Z$129,"A",IF(Z106&gt;=$Z$130,"B",IF(Z106&gt;=$Z$131,"C","D")))</f>
        <v>B</v>
      </c>
      <c r="AC106" s="172">
        <f>'2025 Расклад'!AX99</f>
        <v>3.611320754716981</v>
      </c>
      <c r="AD106" s="51">
        <f t="shared" si="288"/>
        <v>3.52</v>
      </c>
      <c r="AE106" s="56" t="str">
        <f>IF(AC106&gt;=$AC$129,"A",IF(AC106&gt;=$AC$130,"B",IF(AC106&gt;=$AC$131,"C","D")))</f>
        <v>B</v>
      </c>
      <c r="AF106" s="187" t="str">
        <f t="shared" si="244"/>
        <v>B</v>
      </c>
      <c r="AG106" s="193">
        <f t="shared" si="273"/>
        <v>2.5</v>
      </c>
      <c r="AH106" s="205">
        <f t="shared" ref="AH106:AH109" si="292">IF(AE106="A",4.2,IF(AE106="B",2.5,IF(AE106="C",2,1)))</f>
        <v>2.5</v>
      </c>
      <c r="AI106" s="199">
        <f t="shared" si="245"/>
        <v>2.5</v>
      </c>
      <c r="AJ106" s="246">
        <f>'2025 Расклад'!BD99</f>
        <v>4.4948453608247423</v>
      </c>
      <c r="AK106" s="133">
        <f t="shared" si="246"/>
        <v>3.99</v>
      </c>
      <c r="AL106" s="57" t="str">
        <f t="shared" si="239"/>
        <v>B</v>
      </c>
      <c r="AM106" s="435">
        <f>'2025 Расклад'!BL99</f>
        <v>68.2</v>
      </c>
      <c r="AN106" s="134">
        <f t="shared" si="247"/>
        <v>59.29</v>
      </c>
      <c r="AO106" s="56" t="str">
        <f t="shared" si="255"/>
        <v>A</v>
      </c>
      <c r="AP106" s="436">
        <f>'2025 Расклад'!BT99</f>
        <v>67.599999999999994</v>
      </c>
      <c r="AQ106" s="250">
        <f t="shared" si="248"/>
        <v>58.43</v>
      </c>
      <c r="AR106" s="57" t="str">
        <f t="shared" si="266"/>
        <v>B</v>
      </c>
      <c r="AS106" s="88" t="str">
        <f t="shared" si="249"/>
        <v>B</v>
      </c>
      <c r="AT106" s="83">
        <f t="shared" si="227"/>
        <v>2.5</v>
      </c>
      <c r="AU106" s="83">
        <f t="shared" si="228"/>
        <v>4.2</v>
      </c>
      <c r="AV106" s="83">
        <f t="shared" si="229"/>
        <v>2.5</v>
      </c>
      <c r="AW106" s="225">
        <f t="shared" si="230"/>
        <v>3.0666666666666664</v>
      </c>
      <c r="AX106" s="88" t="str">
        <f t="shared" si="219"/>
        <v>B</v>
      </c>
      <c r="AY106" s="309">
        <f t="shared" si="220"/>
        <v>2</v>
      </c>
      <c r="AZ106" s="307">
        <f t="shared" si="250"/>
        <v>2.5</v>
      </c>
      <c r="BA106" s="307">
        <f t="shared" si="231"/>
        <v>2.5</v>
      </c>
      <c r="BB106" s="308">
        <f t="shared" si="221"/>
        <v>2.3333333333333335</v>
      </c>
    </row>
    <row r="107" spans="1:54" x14ac:dyDescent="0.25">
      <c r="A107" s="27">
        <v>22</v>
      </c>
      <c r="B107" s="44">
        <v>61450</v>
      </c>
      <c r="C107" s="23" t="s">
        <v>169</v>
      </c>
      <c r="D107" s="52">
        <f>'2025 Расклад'!J100</f>
        <v>4.1052</v>
      </c>
      <c r="E107" s="55">
        <f t="shared" si="251"/>
        <v>4.07</v>
      </c>
      <c r="F107" s="161" t="str">
        <f t="shared" si="282"/>
        <v>B</v>
      </c>
      <c r="G107" s="155">
        <f>'2025 Расклад'!P100</f>
        <v>3.5902000000000003</v>
      </c>
      <c r="H107" s="55">
        <f t="shared" si="290"/>
        <v>3.69</v>
      </c>
      <c r="I107" s="56" t="str">
        <f t="shared" si="283"/>
        <v>C</v>
      </c>
      <c r="J107" s="52">
        <f>'2025 Расклад'!V100</f>
        <v>4.0190999999999999</v>
      </c>
      <c r="K107" s="55">
        <f t="shared" si="291"/>
        <v>4.1399999999999997</v>
      </c>
      <c r="L107" s="57" t="str">
        <f t="shared" si="284"/>
        <v>C</v>
      </c>
      <c r="M107" s="280">
        <f>'2025 Расклад'!AD100</f>
        <v>0</v>
      </c>
      <c r="N107" s="50">
        <f t="shared" si="285"/>
        <v>0</v>
      </c>
      <c r="O107" s="56" t="str">
        <f t="shared" si="240"/>
        <v>D</v>
      </c>
      <c r="P107" s="281">
        <f>'2025 Расклад'!AL100</f>
        <v>0</v>
      </c>
      <c r="Q107" s="285">
        <f t="shared" si="286"/>
        <v>0</v>
      </c>
      <c r="R107" s="57" t="str">
        <f t="shared" si="241"/>
        <v>D</v>
      </c>
      <c r="S107" s="295" t="str">
        <f t="shared" si="222"/>
        <v>C</v>
      </c>
      <c r="T107" s="63">
        <f t="shared" si="223"/>
        <v>2.5</v>
      </c>
      <c r="U107" s="63">
        <f t="shared" si="224"/>
        <v>2</v>
      </c>
      <c r="V107" s="63">
        <f t="shared" si="225"/>
        <v>2</v>
      </c>
      <c r="W107" s="63">
        <f t="shared" si="242"/>
        <v>1</v>
      </c>
      <c r="X107" s="63">
        <f t="shared" si="243"/>
        <v>1</v>
      </c>
      <c r="Y107" s="76">
        <f t="shared" si="226"/>
        <v>1.7</v>
      </c>
      <c r="Z107" s="79">
        <f>'2025 Расклад'!AR100</f>
        <v>4.0126582278481013</v>
      </c>
      <c r="AA107" s="51">
        <f t="shared" si="287"/>
        <v>3.79</v>
      </c>
      <c r="AB107" s="57" t="str">
        <f t="shared" ref="AB107:AB109" si="293">IF(Z107&gt;=$Z$129,"A",IF(Z107&gt;=$Z$130,"B",IF(Z107&gt;=$Z$131,"C","D")))</f>
        <v>B</v>
      </c>
      <c r="AC107" s="172">
        <f>'2025 Расклад'!AX100</f>
        <v>3.7151898734177213</v>
      </c>
      <c r="AD107" s="51">
        <f t="shared" si="288"/>
        <v>3.52</v>
      </c>
      <c r="AE107" s="56" t="str">
        <f t="shared" ref="AE107:AE109" si="294">IF(AC107&gt;=$AC$129,"A",IF(AC107&gt;=$AC$130,"B",IF(AC107&gt;=$AC$131,"C","D")))</f>
        <v>B</v>
      </c>
      <c r="AF107" s="187" t="str">
        <f t="shared" si="244"/>
        <v>B</v>
      </c>
      <c r="AG107" s="193">
        <f t="shared" si="273"/>
        <v>2.5</v>
      </c>
      <c r="AH107" s="205">
        <f t="shared" si="292"/>
        <v>2.5</v>
      </c>
      <c r="AI107" s="199">
        <f t="shared" si="245"/>
        <v>2.5</v>
      </c>
      <c r="AJ107" s="246">
        <f>'2025 Расклад'!BD100</f>
        <v>3.8611111111111112</v>
      </c>
      <c r="AK107" s="133">
        <f t="shared" si="246"/>
        <v>3.99</v>
      </c>
      <c r="AL107" s="57" t="str">
        <f t="shared" si="239"/>
        <v>C</v>
      </c>
      <c r="AM107" s="435">
        <f>'2025 Расклад'!BL100</f>
        <v>61</v>
      </c>
      <c r="AN107" s="134">
        <f t="shared" si="247"/>
        <v>59.29</v>
      </c>
      <c r="AO107" s="56" t="str">
        <f t="shared" si="255"/>
        <v>B</v>
      </c>
      <c r="AP107" s="437">
        <f>'2025 Расклад'!BT100</f>
        <v>58</v>
      </c>
      <c r="AQ107" s="250">
        <f t="shared" si="248"/>
        <v>58.43</v>
      </c>
      <c r="AR107" s="57" t="str">
        <f t="shared" si="266"/>
        <v>B</v>
      </c>
      <c r="AS107" s="88" t="str">
        <f t="shared" si="249"/>
        <v>C</v>
      </c>
      <c r="AT107" s="83">
        <f t="shared" si="227"/>
        <v>2</v>
      </c>
      <c r="AU107" s="83">
        <f t="shared" si="228"/>
        <v>2.5</v>
      </c>
      <c r="AV107" s="83">
        <f t="shared" si="229"/>
        <v>2.5</v>
      </c>
      <c r="AW107" s="225">
        <f t="shared" si="230"/>
        <v>2.3333333333333335</v>
      </c>
      <c r="AX107" s="88" t="str">
        <f t="shared" si="219"/>
        <v>C</v>
      </c>
      <c r="AY107" s="309">
        <f t="shared" si="220"/>
        <v>2</v>
      </c>
      <c r="AZ107" s="307">
        <f t="shared" si="250"/>
        <v>2.5</v>
      </c>
      <c r="BA107" s="307">
        <f t="shared" si="231"/>
        <v>2</v>
      </c>
      <c r="BB107" s="308">
        <f t="shared" si="221"/>
        <v>2.1666666666666665</v>
      </c>
    </row>
    <row r="108" spans="1:54" x14ac:dyDescent="0.25">
      <c r="A108" s="27">
        <v>23</v>
      </c>
      <c r="B108" s="44">
        <v>61470</v>
      </c>
      <c r="C108" s="23" t="s">
        <v>234</v>
      </c>
      <c r="D108" s="52">
        <f>'2025 Расклад'!J101</f>
        <v>3.7632000000000003</v>
      </c>
      <c r="E108" s="55">
        <f t="shared" si="251"/>
        <v>4.07</v>
      </c>
      <c r="F108" s="161" t="str">
        <f t="shared" si="282"/>
        <v>C</v>
      </c>
      <c r="G108" s="155">
        <f>'2025 Расклад'!P101</f>
        <v>3.2631999999999999</v>
      </c>
      <c r="H108" s="55">
        <f t="shared" si="290"/>
        <v>3.69</v>
      </c>
      <c r="I108" s="56" t="str">
        <f t="shared" si="283"/>
        <v>D</v>
      </c>
      <c r="J108" s="52">
        <f>'2025 Расклад'!V101</f>
        <v>4.2165999999999997</v>
      </c>
      <c r="K108" s="55">
        <f t="shared" si="291"/>
        <v>4.1399999999999997</v>
      </c>
      <c r="L108" s="57" t="str">
        <f t="shared" si="284"/>
        <v>B</v>
      </c>
      <c r="M108" s="280">
        <f>'2025 Расклад'!AD101</f>
        <v>0</v>
      </c>
      <c r="N108" s="50">
        <f t="shared" si="285"/>
        <v>0</v>
      </c>
      <c r="O108" s="56" t="str">
        <f t="shared" si="240"/>
        <v>D</v>
      </c>
      <c r="P108" s="281">
        <f>'2025 Расклад'!AL101</f>
        <v>0</v>
      </c>
      <c r="Q108" s="285">
        <f t="shared" si="286"/>
        <v>0</v>
      </c>
      <c r="R108" s="57" t="str">
        <f t="shared" si="241"/>
        <v>D</v>
      </c>
      <c r="S108" s="295" t="str">
        <f t="shared" si="222"/>
        <v>C</v>
      </c>
      <c r="T108" s="63">
        <f t="shared" si="223"/>
        <v>2</v>
      </c>
      <c r="U108" s="63">
        <f t="shared" si="224"/>
        <v>1</v>
      </c>
      <c r="V108" s="63">
        <f t="shared" si="225"/>
        <v>2.5</v>
      </c>
      <c r="W108" s="63">
        <f t="shared" si="242"/>
        <v>1</v>
      </c>
      <c r="X108" s="63">
        <f t="shared" si="243"/>
        <v>1</v>
      </c>
      <c r="Y108" s="76">
        <f t="shared" si="226"/>
        <v>1.5</v>
      </c>
      <c r="Z108" s="79">
        <f>'2025 Расклад'!AR101</f>
        <v>3.8535031847133756</v>
      </c>
      <c r="AA108" s="51">
        <f t="shared" si="287"/>
        <v>3.79</v>
      </c>
      <c r="AB108" s="57" t="str">
        <f t="shared" si="293"/>
        <v>B</v>
      </c>
      <c r="AC108" s="172">
        <f>'2025 Расклад'!AX101</f>
        <v>3.3821656050955413</v>
      </c>
      <c r="AD108" s="51">
        <f t="shared" si="288"/>
        <v>3.52</v>
      </c>
      <c r="AE108" s="56" t="str">
        <f t="shared" si="294"/>
        <v>D</v>
      </c>
      <c r="AF108" s="187" t="str">
        <f t="shared" si="244"/>
        <v>C</v>
      </c>
      <c r="AG108" s="193">
        <f t="shared" si="273"/>
        <v>2.5</v>
      </c>
      <c r="AH108" s="205">
        <f t="shared" si="292"/>
        <v>1</v>
      </c>
      <c r="AI108" s="199">
        <f t="shared" si="245"/>
        <v>1.75</v>
      </c>
      <c r="AJ108" s="246">
        <f>'2025 Расклад'!BD101</f>
        <v>3.36</v>
      </c>
      <c r="AK108" s="133">
        <f t="shared" si="246"/>
        <v>3.99</v>
      </c>
      <c r="AL108" s="57" t="str">
        <f t="shared" si="239"/>
        <v>D</v>
      </c>
      <c r="AM108" s="435">
        <f>'2025 Расклад'!BL101</f>
        <v>56.3</v>
      </c>
      <c r="AN108" s="134">
        <f t="shared" si="247"/>
        <v>59.29</v>
      </c>
      <c r="AO108" s="56" t="str">
        <f t="shared" si="255"/>
        <v>B</v>
      </c>
      <c r="AP108" s="439">
        <f>'2025 Расклад'!BT101</f>
        <v>54.62</v>
      </c>
      <c r="AQ108" s="250">
        <f t="shared" si="248"/>
        <v>58.43</v>
      </c>
      <c r="AR108" s="57" t="str">
        <f t="shared" si="266"/>
        <v>C</v>
      </c>
      <c r="AS108" s="88" t="str">
        <f t="shared" si="249"/>
        <v>C</v>
      </c>
      <c r="AT108" s="83">
        <f t="shared" si="227"/>
        <v>1</v>
      </c>
      <c r="AU108" s="83">
        <f t="shared" si="228"/>
        <v>2.5</v>
      </c>
      <c r="AV108" s="83">
        <f t="shared" si="229"/>
        <v>2</v>
      </c>
      <c r="AW108" s="225">
        <f t="shared" si="230"/>
        <v>1.8333333333333333</v>
      </c>
      <c r="AX108" s="88" t="str">
        <f t="shared" si="219"/>
        <v>C</v>
      </c>
      <c r="AY108" s="309">
        <f t="shared" si="220"/>
        <v>2</v>
      </c>
      <c r="AZ108" s="307">
        <f t="shared" si="250"/>
        <v>2</v>
      </c>
      <c r="BA108" s="307">
        <f t="shared" si="231"/>
        <v>2</v>
      </c>
      <c r="BB108" s="308">
        <f t="shared" si="221"/>
        <v>2</v>
      </c>
    </row>
    <row r="109" spans="1:54" x14ac:dyDescent="0.25">
      <c r="A109" s="27">
        <v>24</v>
      </c>
      <c r="B109" s="44">
        <v>61490</v>
      </c>
      <c r="C109" s="23" t="s">
        <v>168</v>
      </c>
      <c r="D109" s="52">
        <f>'2025 Расклад'!J102</f>
        <v>4.2833999999999994</v>
      </c>
      <c r="E109" s="55">
        <f t="shared" si="251"/>
        <v>4.07</v>
      </c>
      <c r="F109" s="161" t="str">
        <f t="shared" si="282"/>
        <v>B</v>
      </c>
      <c r="G109" s="155">
        <f>'2025 Расклад'!P102</f>
        <v>3.8689000000000004</v>
      </c>
      <c r="H109" s="55">
        <f t="shared" si="290"/>
        <v>3.69</v>
      </c>
      <c r="I109" s="56" t="str">
        <f t="shared" si="283"/>
        <v>B</v>
      </c>
      <c r="J109" s="52">
        <f>'2025 Расклад'!V102</f>
        <v>4.3831999999999995</v>
      </c>
      <c r="K109" s="55">
        <f t="shared" si="291"/>
        <v>4.1399999999999997</v>
      </c>
      <c r="L109" s="57" t="str">
        <f t="shared" si="284"/>
        <v>B</v>
      </c>
      <c r="M109" s="280">
        <f>'2025 Расклад'!AD102</f>
        <v>0</v>
      </c>
      <c r="N109" s="50">
        <f t="shared" si="285"/>
        <v>0</v>
      </c>
      <c r="O109" s="56" t="str">
        <f t="shared" si="240"/>
        <v>D</v>
      </c>
      <c r="P109" s="281">
        <f>'2025 Расклад'!AL102</f>
        <v>0</v>
      </c>
      <c r="Q109" s="285">
        <f t="shared" si="286"/>
        <v>0</v>
      </c>
      <c r="R109" s="57" t="str">
        <f t="shared" si="241"/>
        <v>D</v>
      </c>
      <c r="S109" s="295" t="str">
        <f t="shared" si="222"/>
        <v>C</v>
      </c>
      <c r="T109" s="63">
        <f t="shared" si="223"/>
        <v>2.5</v>
      </c>
      <c r="U109" s="63">
        <f t="shared" si="224"/>
        <v>2.5</v>
      </c>
      <c r="V109" s="63">
        <f t="shared" si="225"/>
        <v>2.5</v>
      </c>
      <c r="W109" s="63">
        <f t="shared" si="242"/>
        <v>1</v>
      </c>
      <c r="X109" s="63">
        <f t="shared" si="243"/>
        <v>1</v>
      </c>
      <c r="Y109" s="76">
        <f t="shared" si="226"/>
        <v>1.9</v>
      </c>
      <c r="Z109" s="79">
        <f>'2025 Расклад'!AR102</f>
        <v>4.0588235294117645</v>
      </c>
      <c r="AA109" s="51">
        <f t="shared" si="287"/>
        <v>3.79</v>
      </c>
      <c r="AB109" s="57" t="str">
        <f t="shared" si="293"/>
        <v>B</v>
      </c>
      <c r="AC109" s="172">
        <f>'2025 Расклад'!AX102</f>
        <v>3.6903765690376571</v>
      </c>
      <c r="AD109" s="51">
        <f t="shared" si="288"/>
        <v>3.52</v>
      </c>
      <c r="AE109" s="56" t="str">
        <f t="shared" si="294"/>
        <v>B</v>
      </c>
      <c r="AF109" s="187" t="str">
        <f t="shared" si="244"/>
        <v>B</v>
      </c>
      <c r="AG109" s="193">
        <f t="shared" si="273"/>
        <v>2.5</v>
      </c>
      <c r="AH109" s="205">
        <f t="shared" si="292"/>
        <v>2.5</v>
      </c>
      <c r="AI109" s="199">
        <f t="shared" si="245"/>
        <v>2.5</v>
      </c>
      <c r="AJ109" s="246">
        <f>'2025 Расклад'!BD102</f>
        <v>4.46875</v>
      </c>
      <c r="AK109" s="133">
        <f t="shared" si="246"/>
        <v>3.99</v>
      </c>
      <c r="AL109" s="57" t="str">
        <f t="shared" si="239"/>
        <v>B</v>
      </c>
      <c r="AM109" s="433">
        <f>'2025 Расклад'!BL102</f>
        <v>69</v>
      </c>
      <c r="AN109" s="134">
        <f t="shared" si="247"/>
        <v>59.29</v>
      </c>
      <c r="AO109" s="56" t="str">
        <f t="shared" si="255"/>
        <v>A</v>
      </c>
      <c r="AP109" s="439">
        <f>'2025 Расклад'!BT102</f>
        <v>63</v>
      </c>
      <c r="AQ109" s="250">
        <f t="shared" si="248"/>
        <v>58.43</v>
      </c>
      <c r="AR109" s="57" t="str">
        <f t="shared" si="266"/>
        <v>B</v>
      </c>
      <c r="AS109" s="88" t="str">
        <f t="shared" si="249"/>
        <v>B</v>
      </c>
      <c r="AT109" s="83">
        <f t="shared" si="227"/>
        <v>2.5</v>
      </c>
      <c r="AU109" s="83">
        <f t="shared" si="228"/>
        <v>4.2</v>
      </c>
      <c r="AV109" s="83">
        <f t="shared" si="229"/>
        <v>2.5</v>
      </c>
      <c r="AW109" s="225">
        <f t="shared" si="230"/>
        <v>3.0666666666666664</v>
      </c>
      <c r="AX109" s="88" t="str">
        <f t="shared" si="219"/>
        <v>B</v>
      </c>
      <c r="AY109" s="309">
        <f t="shared" si="220"/>
        <v>2</v>
      </c>
      <c r="AZ109" s="307">
        <f t="shared" si="250"/>
        <v>2.5</v>
      </c>
      <c r="BA109" s="307">
        <f t="shared" si="231"/>
        <v>2.5</v>
      </c>
      <c r="BB109" s="1002">
        <f t="shared" si="221"/>
        <v>2.3333333333333335</v>
      </c>
    </row>
    <row r="110" spans="1:54" x14ac:dyDescent="0.25">
      <c r="A110" s="27">
        <v>25</v>
      </c>
      <c r="B110" s="44">
        <v>61500</v>
      </c>
      <c r="C110" s="23" t="s">
        <v>167</v>
      </c>
      <c r="D110" s="52">
        <f>'2025 Расклад'!J103</f>
        <v>3.9872000000000001</v>
      </c>
      <c r="E110" s="55">
        <f t="shared" si="251"/>
        <v>4.07</v>
      </c>
      <c r="F110" s="161" t="str">
        <f t="shared" si="282"/>
        <v>C</v>
      </c>
      <c r="G110" s="155">
        <f>'2025 Расклад'!P103</f>
        <v>3.8395999999999999</v>
      </c>
      <c r="H110" s="55">
        <f t="shared" si="290"/>
        <v>3.69</v>
      </c>
      <c r="I110" s="56" t="str">
        <f t="shared" si="283"/>
        <v>B</v>
      </c>
      <c r="J110" s="52">
        <f>'2025 Расклад'!V103</f>
        <v>4.0959000000000003</v>
      </c>
      <c r="K110" s="55">
        <f t="shared" si="291"/>
        <v>4.1399999999999997</v>
      </c>
      <c r="L110" s="57" t="str">
        <f t="shared" si="284"/>
        <v>C</v>
      </c>
      <c r="M110" s="280">
        <f>'2025 Расклад'!AD103</f>
        <v>0</v>
      </c>
      <c r="N110" s="50">
        <f t="shared" si="285"/>
        <v>0</v>
      </c>
      <c r="O110" s="56" t="str">
        <f t="shared" si="240"/>
        <v>D</v>
      </c>
      <c r="P110" s="281">
        <f>'2025 Расклад'!AL103</f>
        <v>0</v>
      </c>
      <c r="Q110" s="285">
        <f t="shared" si="286"/>
        <v>0</v>
      </c>
      <c r="R110" s="57" t="str">
        <f t="shared" si="241"/>
        <v>D</v>
      </c>
      <c r="S110" s="295" t="str">
        <f t="shared" si="222"/>
        <v>C</v>
      </c>
      <c r="T110" s="63">
        <f t="shared" si="223"/>
        <v>2</v>
      </c>
      <c r="U110" s="63">
        <f t="shared" si="224"/>
        <v>2.5</v>
      </c>
      <c r="V110" s="63">
        <f t="shared" si="225"/>
        <v>2</v>
      </c>
      <c r="W110" s="63">
        <f t="shared" si="242"/>
        <v>1</v>
      </c>
      <c r="X110" s="63">
        <f t="shared" si="243"/>
        <v>1</v>
      </c>
      <c r="Y110" s="76">
        <f t="shared" si="226"/>
        <v>1.7</v>
      </c>
      <c r="Z110" s="79">
        <f>'2025 Расклад'!AR103</f>
        <v>3.8953974895397487</v>
      </c>
      <c r="AA110" s="51">
        <f t="shared" si="287"/>
        <v>3.79</v>
      </c>
      <c r="AB110" s="57" t="str">
        <f t="shared" ref="AB110:AB117" si="295">IF(Z110&gt;=$Z$129,"A",IF(Z110&gt;=$Z$130,"B",IF(Z110&gt;=$Z$131,"C","D")))</f>
        <v>B</v>
      </c>
      <c r="AC110" s="172">
        <f>'2025 Расклад'!AX103</f>
        <v>3.75</v>
      </c>
      <c r="AD110" s="51">
        <f t="shared" si="288"/>
        <v>3.52</v>
      </c>
      <c r="AE110" s="56" t="str">
        <f t="shared" ref="AE110:AE122" si="296">IF(AC110&gt;=$AC$129,"A",IF(AC110&gt;=$AC$130,"B",IF(AC110&gt;=$AC$131,"C","D")))</f>
        <v>B</v>
      </c>
      <c r="AF110" s="187" t="str">
        <f t="shared" si="244"/>
        <v>B</v>
      </c>
      <c r="AG110" s="193">
        <f t="shared" si="273"/>
        <v>2.5</v>
      </c>
      <c r="AH110" s="205">
        <f t="shared" ref="AH110:AH122" si="297">IF(AE110="A",4.2,IF(AE110="B",2.5,IF(AE110="C",2,1)))</f>
        <v>2.5</v>
      </c>
      <c r="AI110" s="199">
        <f t="shared" si="245"/>
        <v>2.5</v>
      </c>
      <c r="AJ110" s="246">
        <f>'2025 Расклад'!BD103</f>
        <v>3.8285714285714287</v>
      </c>
      <c r="AK110" s="133">
        <f t="shared" si="246"/>
        <v>3.99</v>
      </c>
      <c r="AL110" s="57" t="str">
        <f t="shared" si="239"/>
        <v>C</v>
      </c>
      <c r="AM110" s="435">
        <f>'2025 Расклад'!BL103</f>
        <v>57.2</v>
      </c>
      <c r="AN110" s="134">
        <f t="shared" si="247"/>
        <v>59.29</v>
      </c>
      <c r="AO110" s="56" t="str">
        <f t="shared" si="255"/>
        <v>B</v>
      </c>
      <c r="AP110" s="436">
        <f>'2025 Расклад'!BT103</f>
        <v>55.3</v>
      </c>
      <c r="AQ110" s="250">
        <f t="shared" si="248"/>
        <v>58.43</v>
      </c>
      <c r="AR110" s="57" t="str">
        <f t="shared" si="266"/>
        <v>C</v>
      </c>
      <c r="AS110" s="88" t="str">
        <f t="shared" si="249"/>
        <v>C</v>
      </c>
      <c r="AT110" s="83">
        <f t="shared" si="227"/>
        <v>2</v>
      </c>
      <c r="AU110" s="83">
        <f t="shared" si="228"/>
        <v>2.5</v>
      </c>
      <c r="AV110" s="83">
        <f t="shared" si="229"/>
        <v>2</v>
      </c>
      <c r="AW110" s="225">
        <f t="shared" si="230"/>
        <v>2.1666666666666665</v>
      </c>
      <c r="AX110" s="88" t="str">
        <f t="shared" si="219"/>
        <v>C</v>
      </c>
      <c r="AY110" s="309">
        <f t="shared" si="220"/>
        <v>2</v>
      </c>
      <c r="AZ110" s="307">
        <f t="shared" si="250"/>
        <v>2.5</v>
      </c>
      <c r="BA110" s="307">
        <f t="shared" si="231"/>
        <v>2</v>
      </c>
      <c r="BB110" s="1002">
        <f t="shared" si="221"/>
        <v>2.1666666666666665</v>
      </c>
    </row>
    <row r="111" spans="1:54" x14ac:dyDescent="0.25">
      <c r="A111" s="27">
        <v>26</v>
      </c>
      <c r="B111" s="44">
        <v>61510</v>
      </c>
      <c r="C111" s="23" t="s">
        <v>52</v>
      </c>
      <c r="D111" s="52">
        <f>'2025 Расклад'!J104</f>
        <v>4.4329000000000001</v>
      </c>
      <c r="E111" s="55">
        <f t="shared" si="251"/>
        <v>4.07</v>
      </c>
      <c r="F111" s="161" t="str">
        <f t="shared" si="282"/>
        <v>B</v>
      </c>
      <c r="G111" s="155">
        <f>'2025 Расклад'!P104</f>
        <v>3.95</v>
      </c>
      <c r="H111" s="55">
        <f t="shared" si="290"/>
        <v>3.69</v>
      </c>
      <c r="I111" s="56" t="str">
        <f t="shared" si="283"/>
        <v>B</v>
      </c>
      <c r="J111" s="52">
        <f>'2025 Расклад'!V104</f>
        <v>4.4844000000000008</v>
      </c>
      <c r="K111" s="55">
        <f t="shared" si="291"/>
        <v>4.1399999999999997</v>
      </c>
      <c r="L111" s="57" t="str">
        <f t="shared" si="284"/>
        <v>B</v>
      </c>
      <c r="M111" s="280">
        <f>'2025 Расклад'!AD104</f>
        <v>0</v>
      </c>
      <c r="N111" s="50">
        <f t="shared" si="285"/>
        <v>0</v>
      </c>
      <c r="O111" s="56" t="str">
        <f t="shared" si="240"/>
        <v>D</v>
      </c>
      <c r="P111" s="281">
        <f>'2025 Расклад'!AL104</f>
        <v>0</v>
      </c>
      <c r="Q111" s="285">
        <f t="shared" si="286"/>
        <v>0</v>
      </c>
      <c r="R111" s="57" t="str">
        <f t="shared" si="241"/>
        <v>D</v>
      </c>
      <c r="S111" s="295" t="str">
        <f t="shared" si="222"/>
        <v>C</v>
      </c>
      <c r="T111" s="63">
        <f t="shared" si="223"/>
        <v>2.5</v>
      </c>
      <c r="U111" s="63">
        <f t="shared" si="224"/>
        <v>2.5</v>
      </c>
      <c r="V111" s="63">
        <f t="shared" si="225"/>
        <v>2.5</v>
      </c>
      <c r="W111" s="63">
        <f t="shared" si="242"/>
        <v>1</v>
      </c>
      <c r="X111" s="63">
        <f t="shared" si="243"/>
        <v>1</v>
      </c>
      <c r="Y111" s="76">
        <f t="shared" si="226"/>
        <v>1.9</v>
      </c>
      <c r="Z111" s="79">
        <f>'2025 Расклад'!AR104</f>
        <v>4.0534351145038165</v>
      </c>
      <c r="AA111" s="51">
        <f t="shared" si="287"/>
        <v>3.79</v>
      </c>
      <c r="AB111" s="57" t="str">
        <f t="shared" si="295"/>
        <v>B</v>
      </c>
      <c r="AC111" s="172">
        <f>'2025 Расклад'!AX104</f>
        <v>3.6259541984732824</v>
      </c>
      <c r="AD111" s="51">
        <f t="shared" si="288"/>
        <v>3.52</v>
      </c>
      <c r="AE111" s="56" t="str">
        <f t="shared" si="296"/>
        <v>B</v>
      </c>
      <c r="AF111" s="187" t="str">
        <f t="shared" si="244"/>
        <v>B</v>
      </c>
      <c r="AG111" s="193">
        <f t="shared" si="273"/>
        <v>2.5</v>
      </c>
      <c r="AH111" s="205">
        <f t="shared" si="297"/>
        <v>2.5</v>
      </c>
      <c r="AI111" s="199">
        <f t="shared" si="245"/>
        <v>2.5</v>
      </c>
      <c r="AJ111" s="246">
        <f>'2025 Расклад'!BD104</f>
        <v>4.3731343283582094</v>
      </c>
      <c r="AK111" s="133">
        <f t="shared" si="246"/>
        <v>3.99</v>
      </c>
      <c r="AL111" s="57" t="str">
        <f t="shared" si="239"/>
        <v>B</v>
      </c>
      <c r="AM111" s="435">
        <f>'2025 Расклад'!BL104</f>
        <v>61.7</v>
      </c>
      <c r="AN111" s="134">
        <f t="shared" si="247"/>
        <v>59.29</v>
      </c>
      <c r="AO111" s="56" t="str">
        <f t="shared" si="255"/>
        <v>B</v>
      </c>
      <c r="AP111" s="436">
        <f>'2025 Расклад'!BT104</f>
        <v>60.8</v>
      </c>
      <c r="AQ111" s="250">
        <f t="shared" si="248"/>
        <v>58.43</v>
      </c>
      <c r="AR111" s="57" t="str">
        <f t="shared" si="266"/>
        <v>B</v>
      </c>
      <c r="AS111" s="88" t="str">
        <f t="shared" si="249"/>
        <v>B</v>
      </c>
      <c r="AT111" s="83">
        <f t="shared" si="227"/>
        <v>2.5</v>
      </c>
      <c r="AU111" s="83">
        <f t="shared" si="228"/>
        <v>2.5</v>
      </c>
      <c r="AV111" s="83">
        <f t="shared" si="229"/>
        <v>2.5</v>
      </c>
      <c r="AW111" s="225">
        <f t="shared" si="230"/>
        <v>2.5</v>
      </c>
      <c r="AX111" s="88" t="str">
        <f t="shared" si="219"/>
        <v>B</v>
      </c>
      <c r="AY111" s="309">
        <f t="shared" si="220"/>
        <v>2</v>
      </c>
      <c r="AZ111" s="307">
        <f t="shared" si="250"/>
        <v>2.5</v>
      </c>
      <c r="BA111" s="307">
        <f t="shared" si="231"/>
        <v>2.5</v>
      </c>
      <c r="BB111" s="1002">
        <f t="shared" si="221"/>
        <v>2.3333333333333335</v>
      </c>
    </row>
    <row r="112" spans="1:54" x14ac:dyDescent="0.25">
      <c r="A112" s="27">
        <v>27</v>
      </c>
      <c r="B112" s="44">
        <v>61520</v>
      </c>
      <c r="C112" s="23" t="s">
        <v>219</v>
      </c>
      <c r="D112" s="52">
        <f>'2025 Расклад'!J105</f>
        <v>4.3796999999999997</v>
      </c>
      <c r="E112" s="55">
        <f t="shared" si="251"/>
        <v>4.07</v>
      </c>
      <c r="F112" s="161" t="str">
        <f t="shared" si="282"/>
        <v>B</v>
      </c>
      <c r="G112" s="155">
        <f>'2025 Расклад'!P105</f>
        <v>3.6428000000000003</v>
      </c>
      <c r="H112" s="55">
        <f t="shared" si="290"/>
        <v>3.69</v>
      </c>
      <c r="I112" s="56" t="str">
        <f t="shared" si="283"/>
        <v>C</v>
      </c>
      <c r="J112" s="52">
        <f>'2025 Расклад'!V105</f>
        <v>4.4642999999999997</v>
      </c>
      <c r="K112" s="55">
        <f t="shared" si="291"/>
        <v>4.1399999999999997</v>
      </c>
      <c r="L112" s="57" t="str">
        <f t="shared" si="284"/>
        <v>B</v>
      </c>
      <c r="M112" s="280">
        <f>'2025 Расклад'!AD105</f>
        <v>0</v>
      </c>
      <c r="N112" s="50">
        <f t="shared" si="285"/>
        <v>0</v>
      </c>
      <c r="O112" s="56" t="str">
        <f t="shared" si="240"/>
        <v>D</v>
      </c>
      <c r="P112" s="281">
        <f>'2025 Расклад'!AL105</f>
        <v>0</v>
      </c>
      <c r="Q112" s="285">
        <f t="shared" si="286"/>
        <v>0</v>
      </c>
      <c r="R112" s="57" t="str">
        <f t="shared" si="241"/>
        <v>D</v>
      </c>
      <c r="S112" s="295" t="str">
        <f t="shared" si="222"/>
        <v>C</v>
      </c>
      <c r="T112" s="63">
        <f t="shared" si="223"/>
        <v>2.5</v>
      </c>
      <c r="U112" s="63">
        <f t="shared" si="224"/>
        <v>2</v>
      </c>
      <c r="V112" s="63">
        <f t="shared" si="225"/>
        <v>2.5</v>
      </c>
      <c r="W112" s="63">
        <f t="shared" si="242"/>
        <v>1</v>
      </c>
      <c r="X112" s="63">
        <f t="shared" si="243"/>
        <v>1</v>
      </c>
      <c r="Y112" s="76">
        <f t="shared" si="226"/>
        <v>1.8</v>
      </c>
      <c r="Z112" s="79">
        <f>'2025 Расклад'!AR105</f>
        <v>4.108910891089109</v>
      </c>
      <c r="AA112" s="51">
        <f t="shared" si="287"/>
        <v>3.79</v>
      </c>
      <c r="AB112" s="57" t="str">
        <f t="shared" si="295"/>
        <v>B</v>
      </c>
      <c r="AC112" s="172">
        <f>'2025 Расклад'!AX105</f>
        <v>3.7376237623762378</v>
      </c>
      <c r="AD112" s="51">
        <f t="shared" si="288"/>
        <v>3.52</v>
      </c>
      <c r="AE112" s="56" t="str">
        <f t="shared" si="296"/>
        <v>B</v>
      </c>
      <c r="AF112" s="187" t="str">
        <f t="shared" si="244"/>
        <v>B</v>
      </c>
      <c r="AG112" s="193">
        <f t="shared" si="273"/>
        <v>2.5</v>
      </c>
      <c r="AH112" s="205">
        <f t="shared" si="297"/>
        <v>2.5</v>
      </c>
      <c r="AI112" s="199">
        <f t="shared" si="245"/>
        <v>2.5</v>
      </c>
      <c r="AJ112" s="246">
        <f>'2025 Расклад'!BD105</f>
        <v>4.4615384615384617</v>
      </c>
      <c r="AK112" s="133">
        <f t="shared" si="246"/>
        <v>3.99</v>
      </c>
      <c r="AL112" s="57" t="str">
        <f t="shared" si="239"/>
        <v>B</v>
      </c>
      <c r="AM112" s="435">
        <f>'2025 Расклад'!BL105</f>
        <v>75</v>
      </c>
      <c r="AN112" s="134">
        <f t="shared" si="247"/>
        <v>59.29</v>
      </c>
      <c r="AO112" s="56" t="str">
        <f t="shared" si="255"/>
        <v>A</v>
      </c>
      <c r="AP112" s="436">
        <f>'2025 Расклад'!BT105</f>
        <v>65.7</v>
      </c>
      <c r="AQ112" s="250">
        <f t="shared" si="248"/>
        <v>58.43</v>
      </c>
      <c r="AR112" s="57" t="str">
        <f t="shared" si="266"/>
        <v>B</v>
      </c>
      <c r="AS112" s="88" t="str">
        <f t="shared" si="249"/>
        <v>B</v>
      </c>
      <c r="AT112" s="83">
        <f t="shared" si="227"/>
        <v>2.5</v>
      </c>
      <c r="AU112" s="83">
        <f t="shared" si="228"/>
        <v>4.2</v>
      </c>
      <c r="AV112" s="83">
        <f t="shared" si="229"/>
        <v>2.5</v>
      </c>
      <c r="AW112" s="225">
        <f t="shared" si="230"/>
        <v>3.0666666666666664</v>
      </c>
      <c r="AX112" s="88" t="str">
        <f t="shared" si="219"/>
        <v>B</v>
      </c>
      <c r="AY112" s="309">
        <f t="shared" si="220"/>
        <v>2</v>
      </c>
      <c r="AZ112" s="307">
        <f t="shared" si="250"/>
        <v>2.5</v>
      </c>
      <c r="BA112" s="307">
        <f t="shared" si="231"/>
        <v>2.5</v>
      </c>
      <c r="BB112" s="1002">
        <f t="shared" si="221"/>
        <v>2.3333333333333335</v>
      </c>
    </row>
    <row r="113" spans="1:54" x14ac:dyDescent="0.25">
      <c r="A113" s="27">
        <v>28</v>
      </c>
      <c r="B113" s="43">
        <v>61540</v>
      </c>
      <c r="C113" s="13" t="s">
        <v>220</v>
      </c>
      <c r="D113" s="52">
        <f>'2025 Расклад'!J106</f>
        <v>3.9136000000000002</v>
      </c>
      <c r="E113" s="55">
        <f t="shared" si="251"/>
        <v>4.07</v>
      </c>
      <c r="F113" s="161" t="str">
        <f t="shared" si="282"/>
        <v>C</v>
      </c>
      <c r="G113" s="155">
        <f>'2025 Расклад'!P106</f>
        <v>3.6990999999999996</v>
      </c>
      <c r="H113" s="55">
        <f t="shared" si="290"/>
        <v>3.69</v>
      </c>
      <c r="I113" s="56" t="str">
        <f t="shared" si="283"/>
        <v>B</v>
      </c>
      <c r="J113" s="52">
        <f>'2025 Расклад'!V106</f>
        <v>3.9388000000000001</v>
      </c>
      <c r="K113" s="55">
        <f t="shared" si="291"/>
        <v>4.1399999999999997</v>
      </c>
      <c r="L113" s="57" t="str">
        <f t="shared" si="284"/>
        <v>C</v>
      </c>
      <c r="M113" s="280">
        <f>'2025 Расклад'!AD106</f>
        <v>0</v>
      </c>
      <c r="N113" s="50">
        <f t="shared" si="285"/>
        <v>0</v>
      </c>
      <c r="O113" s="56" t="str">
        <f t="shared" si="240"/>
        <v>D</v>
      </c>
      <c r="P113" s="281">
        <f>'2025 Расклад'!AL106</f>
        <v>0</v>
      </c>
      <c r="Q113" s="285">
        <f t="shared" si="286"/>
        <v>0</v>
      </c>
      <c r="R113" s="57" t="str">
        <f t="shared" si="241"/>
        <v>D</v>
      </c>
      <c r="S113" s="295" t="str">
        <f t="shared" si="222"/>
        <v>C</v>
      </c>
      <c r="T113" s="63">
        <f t="shared" si="223"/>
        <v>2</v>
      </c>
      <c r="U113" s="63">
        <f t="shared" si="224"/>
        <v>2.5</v>
      </c>
      <c r="V113" s="63">
        <f t="shared" si="225"/>
        <v>2</v>
      </c>
      <c r="W113" s="63">
        <f t="shared" si="242"/>
        <v>1</v>
      </c>
      <c r="X113" s="63">
        <f t="shared" si="243"/>
        <v>1</v>
      </c>
      <c r="Y113" s="76">
        <f t="shared" si="226"/>
        <v>1.7</v>
      </c>
      <c r="Z113" s="79">
        <f>'2025 Расклад'!AR106</f>
        <v>4.0344827586206895</v>
      </c>
      <c r="AA113" s="51">
        <f t="shared" si="287"/>
        <v>3.79</v>
      </c>
      <c r="AB113" s="57" t="str">
        <f t="shared" si="295"/>
        <v>B</v>
      </c>
      <c r="AC113" s="172">
        <f>'2025 Расклад'!AX106</f>
        <v>3.5517241379310347</v>
      </c>
      <c r="AD113" s="51">
        <f t="shared" si="288"/>
        <v>3.52</v>
      </c>
      <c r="AE113" s="56" t="str">
        <f t="shared" si="296"/>
        <v>B</v>
      </c>
      <c r="AF113" s="187" t="str">
        <f t="shared" si="244"/>
        <v>B</v>
      </c>
      <c r="AG113" s="193">
        <f t="shared" si="273"/>
        <v>2.5</v>
      </c>
      <c r="AH113" s="205">
        <f t="shared" si="297"/>
        <v>2.5</v>
      </c>
      <c r="AI113" s="199">
        <f t="shared" si="245"/>
        <v>2.5</v>
      </c>
      <c r="AJ113" s="246">
        <f>'2025 Расклад'!BD106</f>
        <v>4.1944444444444446</v>
      </c>
      <c r="AK113" s="133">
        <f t="shared" si="246"/>
        <v>3.99</v>
      </c>
      <c r="AL113" s="57" t="str">
        <f t="shared" si="239"/>
        <v>B</v>
      </c>
      <c r="AM113" s="435">
        <f>'2025 Расклад'!BL106</f>
        <v>66.010000000000005</v>
      </c>
      <c r="AN113" s="134">
        <f t="shared" si="247"/>
        <v>59.29</v>
      </c>
      <c r="AO113" s="56" t="str">
        <f t="shared" si="255"/>
        <v>B</v>
      </c>
      <c r="AP113" s="436">
        <f>'2025 Расклад'!BT106</f>
        <v>64.040000000000006</v>
      </c>
      <c r="AQ113" s="250">
        <f t="shared" si="248"/>
        <v>58.43</v>
      </c>
      <c r="AR113" s="57" t="str">
        <f t="shared" si="266"/>
        <v>B</v>
      </c>
      <c r="AS113" s="88" t="str">
        <f t="shared" si="249"/>
        <v>B</v>
      </c>
      <c r="AT113" s="63">
        <f t="shared" si="227"/>
        <v>2.5</v>
      </c>
      <c r="AU113" s="63">
        <f t="shared" si="228"/>
        <v>2.5</v>
      </c>
      <c r="AV113" s="63">
        <f t="shared" si="229"/>
        <v>2.5</v>
      </c>
      <c r="AW113" s="276">
        <f t="shared" si="230"/>
        <v>2.5</v>
      </c>
      <c r="AX113" s="88" t="str">
        <f t="shared" si="219"/>
        <v>B</v>
      </c>
      <c r="AY113" s="309">
        <f t="shared" si="220"/>
        <v>2</v>
      </c>
      <c r="AZ113" s="307">
        <f t="shared" si="250"/>
        <v>2.5</v>
      </c>
      <c r="BA113" s="307">
        <f t="shared" si="231"/>
        <v>2.5</v>
      </c>
      <c r="BB113" s="1002">
        <f t="shared" si="221"/>
        <v>2.3333333333333335</v>
      </c>
    </row>
    <row r="114" spans="1:54" x14ac:dyDescent="0.25">
      <c r="A114" s="29">
        <v>29</v>
      </c>
      <c r="B114" s="44">
        <v>61560</v>
      </c>
      <c r="C114" s="414" t="s">
        <v>221</v>
      </c>
      <c r="D114" s="164">
        <f>'2025 Расклад'!J107</f>
        <v>3.8542000000000001</v>
      </c>
      <c r="E114" s="55">
        <f t="shared" si="251"/>
        <v>4.07</v>
      </c>
      <c r="F114" s="161" t="str">
        <f t="shared" si="282"/>
        <v>C</v>
      </c>
      <c r="G114" s="157">
        <f>'2025 Расклад'!P107</f>
        <v>3.6789000000000001</v>
      </c>
      <c r="H114" s="55">
        <f t="shared" si="290"/>
        <v>3.69</v>
      </c>
      <c r="I114" s="56" t="str">
        <f t="shared" si="283"/>
        <v>B</v>
      </c>
      <c r="J114" s="164">
        <f>'2025 Расклад'!V107</f>
        <v>4.0272000000000006</v>
      </c>
      <c r="K114" s="55">
        <f t="shared" si="291"/>
        <v>4.1399999999999997</v>
      </c>
      <c r="L114" s="57" t="str">
        <f t="shared" si="284"/>
        <v>C</v>
      </c>
      <c r="M114" s="77">
        <f>'2025 Расклад'!AD107</f>
        <v>0</v>
      </c>
      <c r="N114" s="50">
        <f t="shared" si="285"/>
        <v>0</v>
      </c>
      <c r="O114" s="56" t="str">
        <f t="shared" si="240"/>
        <v>D</v>
      </c>
      <c r="P114" s="77">
        <f>'2025 Расклад'!AL107</f>
        <v>0</v>
      </c>
      <c r="Q114" s="285">
        <f t="shared" si="286"/>
        <v>0</v>
      </c>
      <c r="R114" s="57" t="str">
        <f t="shared" si="241"/>
        <v>D</v>
      </c>
      <c r="S114" s="415" t="str">
        <f t="shared" ref="S114" si="298">IF(Y114&gt;=3.5,"A",IF(Y114&gt;=2.5,"B",IF(Y114&gt;=1.5,"C","D")))</f>
        <v>C</v>
      </c>
      <c r="T114" s="416">
        <f t="shared" si="223"/>
        <v>2</v>
      </c>
      <c r="U114" s="416">
        <f t="shared" si="224"/>
        <v>2.5</v>
      </c>
      <c r="V114" s="416">
        <f t="shared" si="225"/>
        <v>2</v>
      </c>
      <c r="W114" s="416">
        <f t="shared" si="242"/>
        <v>1</v>
      </c>
      <c r="X114" s="416">
        <f t="shared" si="243"/>
        <v>1</v>
      </c>
      <c r="Y114" s="417">
        <f t="shared" si="226"/>
        <v>1.7</v>
      </c>
      <c r="Z114" s="77">
        <f>'2025 Расклад'!AR107</f>
        <v>3.641025641025641</v>
      </c>
      <c r="AA114" s="51">
        <f t="shared" si="287"/>
        <v>3.79</v>
      </c>
      <c r="AB114" s="57" t="str">
        <f t="shared" si="295"/>
        <v>C</v>
      </c>
      <c r="AC114" s="170">
        <f>'2025 Расклад'!AX107</f>
        <v>3.1487179487179486</v>
      </c>
      <c r="AD114" s="51">
        <f t="shared" si="288"/>
        <v>3.52</v>
      </c>
      <c r="AE114" s="56" t="str">
        <f>IF(AC114&gt;=$AC$129,"A",IF(AC114&gt;=$AC$130,"B",IF(AC114&gt;=$AC$131,"C","D")))</f>
        <v>D</v>
      </c>
      <c r="AF114" s="188" t="str">
        <f t="shared" si="244"/>
        <v>C</v>
      </c>
      <c r="AG114" s="194">
        <f t="shared" si="273"/>
        <v>2</v>
      </c>
      <c r="AH114" s="206">
        <f>IF(AE114="A",4.2,IF(AE114="B",2.5,IF(AE114="C",2,1)))</f>
        <v>1</v>
      </c>
      <c r="AI114" s="200">
        <f t="shared" si="245"/>
        <v>1.5</v>
      </c>
      <c r="AJ114" s="244">
        <f>'2025 Расклад'!BD107</f>
        <v>4.1428571428571432</v>
      </c>
      <c r="AK114" s="133">
        <f t="shared" si="246"/>
        <v>3.99</v>
      </c>
      <c r="AL114" s="57" t="str">
        <f t="shared" si="239"/>
        <v>B</v>
      </c>
      <c r="AM114" s="438">
        <f>'2025 Расклад'!BL107</f>
        <v>55.6</v>
      </c>
      <c r="AN114" s="134">
        <f t="shared" si="247"/>
        <v>59.29</v>
      </c>
      <c r="AO114" s="56" t="str">
        <f t="shared" si="255"/>
        <v>B</v>
      </c>
      <c r="AP114" s="439">
        <f>'2025 Расклад'!BT107</f>
        <v>54</v>
      </c>
      <c r="AQ114" s="250">
        <f t="shared" si="248"/>
        <v>58.43</v>
      </c>
      <c r="AR114" s="57" t="str">
        <f t="shared" si="266"/>
        <v>C</v>
      </c>
      <c r="AS114" s="88" t="str">
        <f t="shared" si="249"/>
        <v>C</v>
      </c>
      <c r="AT114" s="416">
        <f t="shared" ref="AT114:AT116" si="299">IF(AL114="A",4.2,IF(AL114="B",2.5,IF(AL114="C",2,1)))</f>
        <v>2.5</v>
      </c>
      <c r="AU114" s="416">
        <f t="shared" ref="AU114:AU116" si="300">IF(AO114="A",4.2,IF(AO114="B",2.5,IF(AO114="C",2,1)))</f>
        <v>2.5</v>
      </c>
      <c r="AV114" s="416">
        <f t="shared" ref="AV114" si="301">IF(AR114="A",4.2,IF(AR114="B",2.5,IF(AR114="C",2,1)))</f>
        <v>2</v>
      </c>
      <c r="AW114" s="419">
        <f t="shared" ref="AW114:AW116" si="302">AVERAGE(AT114:AV114)</f>
        <v>2.3333333333333335</v>
      </c>
      <c r="AX114" s="88" t="str">
        <f t="shared" ref="AX114" si="303">IF(BB114&gt;=3.5,"A",IF(BB114&gt;=2.33,"B",IF(BB114&gt;=1.5,"C","D")))</f>
        <v>C</v>
      </c>
      <c r="AY114" s="309">
        <f t="shared" ref="AY114:AY116" si="304">IF(S114="A",4.2,IF(S114="B",2.5,IF(S114="C",2,1)))</f>
        <v>2</v>
      </c>
      <c r="AZ114" s="307">
        <f t="shared" si="250"/>
        <v>2</v>
      </c>
      <c r="BA114" s="307">
        <f t="shared" ref="BA114:BA116" si="305">IF(AS114="A",4.2,IF(AS114="B",2.5,IF(AS114="C",2,1)))</f>
        <v>2</v>
      </c>
      <c r="BB114" s="1002">
        <f t="shared" si="221"/>
        <v>2</v>
      </c>
    </row>
    <row r="115" spans="1:54" x14ac:dyDescent="0.25">
      <c r="A115" s="420">
        <v>30</v>
      </c>
      <c r="B115" s="44">
        <v>61570</v>
      </c>
      <c r="C115" s="414" t="s">
        <v>222</v>
      </c>
      <c r="D115" s="164">
        <f>'2025 Расклад'!J108</f>
        <v>4.2778999999999998</v>
      </c>
      <c r="E115" s="55">
        <f t="shared" si="251"/>
        <v>4.07</v>
      </c>
      <c r="F115" s="161" t="str">
        <f t="shared" si="282"/>
        <v>B</v>
      </c>
      <c r="G115" s="157">
        <f>'2025 Расклад'!P108</f>
        <v>3.8550999999999997</v>
      </c>
      <c r="H115" s="55">
        <f t="shared" si="290"/>
        <v>3.69</v>
      </c>
      <c r="I115" s="56" t="str">
        <f t="shared" si="283"/>
        <v>B</v>
      </c>
      <c r="J115" s="164">
        <f>'2025 Расклад'!V108</f>
        <v>4.2187999999999999</v>
      </c>
      <c r="K115" s="55">
        <f t="shared" si="291"/>
        <v>4.1399999999999997</v>
      </c>
      <c r="L115" s="57" t="str">
        <f t="shared" si="284"/>
        <v>B</v>
      </c>
      <c r="M115" s="283">
        <f>'2025 Расклад'!AD108</f>
        <v>0</v>
      </c>
      <c r="N115" s="50">
        <f t="shared" si="285"/>
        <v>0</v>
      </c>
      <c r="O115" s="56" t="str">
        <f t="shared" ref="O115:O116" si="306">IF(M115&gt;=$M$129,"A",IF(M115&gt;=$M$130,"B",IF(M115&gt;=$M$131,"C","D")))</f>
        <v>D</v>
      </c>
      <c r="P115" s="284">
        <f>'2025 Расклад'!AL108</f>
        <v>0</v>
      </c>
      <c r="Q115" s="285">
        <f t="shared" si="286"/>
        <v>0</v>
      </c>
      <c r="R115" s="57" t="str">
        <f t="shared" si="241"/>
        <v>D</v>
      </c>
      <c r="S115" s="415" t="str">
        <f t="shared" ref="S115" si="307">IF(Y115&gt;=3.5,"A",IF(Y115&gt;=2.5,"B",IF(Y115&gt;=1.5,"C","D")))</f>
        <v>C</v>
      </c>
      <c r="T115" s="416">
        <f t="shared" ref="T115" si="308">IF(F115="A",4.2,IF(F115="B",2.5,IF(F115="C",2,1)))</f>
        <v>2.5</v>
      </c>
      <c r="U115" s="416">
        <f t="shared" ref="U115" si="309">IF(I115="A",4.2,IF(I115="B",2.5,IF(I115="C",2,1)))</f>
        <v>2.5</v>
      </c>
      <c r="V115" s="416">
        <f t="shared" ref="V115" si="310">IF(L115="A",4.2,IF(L115="B",2.5,IF(L115="C",2,1)))</f>
        <v>2.5</v>
      </c>
      <c r="W115" s="416"/>
      <c r="X115" s="416">
        <f t="shared" si="243"/>
        <v>1</v>
      </c>
      <c r="Y115" s="417">
        <f t="shared" ref="Y115" si="311">AVERAGE(T115:X115)</f>
        <v>2.125</v>
      </c>
      <c r="Z115" s="77">
        <f>'2025 Расклад'!AR108</f>
        <v>3.927710843373494</v>
      </c>
      <c r="AA115" s="51">
        <f t="shared" si="287"/>
        <v>3.79</v>
      </c>
      <c r="AB115" s="57" t="str">
        <f t="shared" si="295"/>
        <v>B</v>
      </c>
      <c r="AC115" s="170">
        <f>'2025 Расклад'!AX108</f>
        <v>3.6506024096385543</v>
      </c>
      <c r="AD115" s="51">
        <f t="shared" si="288"/>
        <v>3.52</v>
      </c>
      <c r="AE115" s="56" t="str">
        <f t="shared" si="296"/>
        <v>B</v>
      </c>
      <c r="AF115" s="188" t="str">
        <f t="shared" si="244"/>
        <v>B</v>
      </c>
      <c r="AG115" s="194">
        <f t="shared" si="273"/>
        <v>2.5</v>
      </c>
      <c r="AH115" s="206">
        <f t="shared" si="297"/>
        <v>2.5</v>
      </c>
      <c r="AI115" s="200">
        <f t="shared" si="245"/>
        <v>2.5</v>
      </c>
      <c r="AJ115" s="244">
        <f>'2025 Расклад'!BD108</f>
        <v>3.6511627906976742</v>
      </c>
      <c r="AK115" s="133">
        <f t="shared" si="246"/>
        <v>3.99</v>
      </c>
      <c r="AL115" s="57" t="str">
        <f t="shared" si="239"/>
        <v>C</v>
      </c>
      <c r="AM115" s="278">
        <f>'2025 Расклад'!BL108</f>
        <v>55.74</v>
      </c>
      <c r="AN115" s="134">
        <f t="shared" si="247"/>
        <v>59.29</v>
      </c>
      <c r="AO115" s="56" t="str">
        <f t="shared" si="255"/>
        <v>B</v>
      </c>
      <c r="AP115" s="418">
        <f>'2025 Расклад'!BT108</f>
        <v>53</v>
      </c>
      <c r="AQ115" s="250">
        <f t="shared" si="248"/>
        <v>58.43</v>
      </c>
      <c r="AR115" s="57" t="str">
        <f t="shared" si="266"/>
        <v>C</v>
      </c>
      <c r="AS115" s="88" t="str">
        <f t="shared" ref="AS115:AS116" si="312">IF(AW115&gt;=3.5,"A",IF(AW115&gt;=2.5,"B",IF(AW115&gt;=1.5,"C","D")))</f>
        <v>C</v>
      </c>
      <c r="AT115" s="416">
        <f t="shared" si="299"/>
        <v>2</v>
      </c>
      <c r="AU115" s="416">
        <f t="shared" si="300"/>
        <v>2.5</v>
      </c>
      <c r="AV115" s="416">
        <f>IF(AR115="A",4.2,IF(AR115="B",2.5,IF(AR115="C",2,1)))</f>
        <v>2</v>
      </c>
      <c r="AW115" s="419">
        <f t="shared" si="302"/>
        <v>2.1666666666666665</v>
      </c>
      <c r="AX115" s="88" t="str">
        <f t="shared" ref="AX115:AX116" si="313">IF(BB115&gt;=3.5,"A",IF(BB115&gt;=2.33,"B",IF(BB115&gt;=1.5,"C","D")))</f>
        <v>C</v>
      </c>
      <c r="AY115" s="996">
        <f t="shared" si="304"/>
        <v>2</v>
      </c>
      <c r="AZ115" s="993">
        <f t="shared" si="250"/>
        <v>2.5</v>
      </c>
      <c r="BA115" s="993">
        <f t="shared" si="305"/>
        <v>2</v>
      </c>
      <c r="BB115" s="1002">
        <f t="shared" si="221"/>
        <v>2.1666666666666665</v>
      </c>
    </row>
    <row r="116" spans="1:54" s="774" customFormat="1" ht="15.75" thickBot="1" x14ac:dyDescent="0.3">
      <c r="A116" s="783">
        <v>31</v>
      </c>
      <c r="B116" s="782">
        <v>61600</v>
      </c>
      <c r="C116" s="784" t="s">
        <v>237</v>
      </c>
      <c r="D116" s="75">
        <f>'2025 Расклад'!J109</f>
        <v>4.0575000000000001</v>
      </c>
      <c r="E116" s="270">
        <f t="shared" si="251"/>
        <v>4.07</v>
      </c>
      <c r="F116" s="271" t="str">
        <f t="shared" ref="F116" si="314">IF(D116&gt;=$D$129,"A",IF(D116&gt;=$D$130,"B",IF(D116&gt;=$D$131,"C","D")))</f>
        <v>B</v>
      </c>
      <c r="G116" s="156">
        <f>'2025 Расклад'!P109</f>
        <v>3.8645000000000005</v>
      </c>
      <c r="H116" s="270">
        <f t="shared" si="290"/>
        <v>3.69</v>
      </c>
      <c r="I116" s="272" t="str">
        <f t="shared" ref="I116" si="315">IF(G116&gt;=$G$129,"A",IF(G116&gt;=$G$130,"B",IF(G116&gt;=$G$131,"C","D")))</f>
        <v>B</v>
      </c>
      <c r="J116" s="75">
        <f>'2025 Расклад'!V109</f>
        <v>4</v>
      </c>
      <c r="K116" s="270">
        <f t="shared" si="291"/>
        <v>4.1399999999999997</v>
      </c>
      <c r="L116" s="273" t="str">
        <f t="shared" ref="L116" si="316">IF(J116&gt;=$J$129,"A",IF(J116&gt;=$J$130,"B",IF(J116&gt;=$J$131,"C","D")))</f>
        <v>C</v>
      </c>
      <c r="M116" s="289">
        <f>'2025 Расклад'!AD109</f>
        <v>0</v>
      </c>
      <c r="N116" s="274">
        <f t="shared" si="285"/>
        <v>0</v>
      </c>
      <c r="O116" s="272" t="str">
        <f t="shared" si="306"/>
        <v>D</v>
      </c>
      <c r="P116" s="618">
        <f>'2025 Расклад'!AL109</f>
        <v>0</v>
      </c>
      <c r="Q116" s="291">
        <f t="shared" si="286"/>
        <v>0</v>
      </c>
      <c r="R116" s="273" t="str">
        <f t="shared" ref="R116" si="317">IF(P116&gt;=$P$129,"A",IF(P116&gt;=$P$130,"B",IF(P116&gt;=$P$131,"C","D")))</f>
        <v>D</v>
      </c>
      <c r="S116" s="296" t="str">
        <f t="shared" ref="S116" si="318">IF(Y116&gt;=3.5,"A",IF(Y116&gt;=2.5,"B",IF(Y116&gt;=1.5,"C","D")))</f>
        <v>C</v>
      </c>
      <c r="T116" s="83">
        <f t="shared" ref="T116" si="319">IF(F116="A",4.2,IF(F116="B",2.5,IF(F116="C",2,1)))</f>
        <v>2.5</v>
      </c>
      <c r="U116" s="83">
        <f t="shared" ref="U116" si="320">IF(I116="A",4.2,IF(I116="B",2.5,IF(I116="C",2,1)))</f>
        <v>2.5</v>
      </c>
      <c r="V116" s="83">
        <f t="shared" ref="V116" si="321">IF(L116="A",4.2,IF(L116="B",2.5,IF(L116="C",2,1)))</f>
        <v>2</v>
      </c>
      <c r="W116" s="83"/>
      <c r="X116" s="83">
        <f t="shared" ref="X116" si="322">IF(R116="A",4.2,IF(R116="B",2.5,IF(R116="C",2,1)))</f>
        <v>1</v>
      </c>
      <c r="Y116" s="84">
        <f t="shared" ref="Y116" si="323">AVERAGE(T116:X116)</f>
        <v>2</v>
      </c>
      <c r="Z116" s="145">
        <f>'2025 Расклад'!AR109</f>
        <v>3.6333333333333333</v>
      </c>
      <c r="AA116" s="275">
        <f t="shared" si="287"/>
        <v>3.79</v>
      </c>
      <c r="AB116" s="273" t="str">
        <f t="shared" ref="AB116" si="324">IF(Z116&gt;=$Z$129,"A",IF(Z116&gt;=$Z$130,"B",IF(Z116&gt;=$Z$131,"C","D")))</f>
        <v>C</v>
      </c>
      <c r="AC116" s="173">
        <f>'2025 Расклад'!AX109</f>
        <v>3.3</v>
      </c>
      <c r="AD116" s="275">
        <f t="shared" si="288"/>
        <v>3.52</v>
      </c>
      <c r="AE116" s="272" t="str">
        <f t="shared" ref="AE116" si="325">IF(AC116&gt;=$AC$129,"A",IF(AC116&gt;=$AC$130,"B",IF(AC116&gt;=$AC$131,"C","D")))</f>
        <v>D</v>
      </c>
      <c r="AF116" s="190" t="str">
        <f t="shared" ref="AF116" si="326">IF(AI116&gt;=3.5,"A",IF(AI116&gt;=2.5,"B",IF(AI116&gt;=1.5,"C","D")))</f>
        <v>C</v>
      </c>
      <c r="AG116" s="196">
        <f t="shared" ref="AG116" si="327">IF(AB116="A",4.2,IF(AB116="B",2.5,IF(AB116="C",2,1)))</f>
        <v>2</v>
      </c>
      <c r="AH116" s="208">
        <f t="shared" ref="AH116" si="328">IF(AE116="A",4.2,IF(AE116="B",2.5,IF(AE116="C",2,1)))</f>
        <v>1</v>
      </c>
      <c r="AI116" s="202">
        <f t="shared" ref="AI116" si="329">AVERAGE(AG116:AH116)</f>
        <v>1.5</v>
      </c>
      <c r="AJ116" s="251"/>
      <c r="AK116" s="760">
        <f t="shared" si="246"/>
        <v>3.99</v>
      </c>
      <c r="AL116" s="273"/>
      <c r="AM116" s="761"/>
      <c r="AN116" s="762">
        <f t="shared" si="247"/>
        <v>59.29</v>
      </c>
      <c r="AO116" s="272"/>
      <c r="AP116" s="769"/>
      <c r="AQ116" s="772">
        <f t="shared" si="248"/>
        <v>58.43</v>
      </c>
      <c r="AR116" s="272"/>
      <c r="AS116" s="739"/>
      <c r="AT116" s="83"/>
      <c r="AU116" s="83"/>
      <c r="AV116" s="83"/>
      <c r="AW116" s="225"/>
      <c r="AX116" s="739" t="str">
        <f t="shared" si="313"/>
        <v>C</v>
      </c>
      <c r="AY116" s="770">
        <f t="shared" si="304"/>
        <v>2</v>
      </c>
      <c r="AZ116" s="771">
        <f t="shared" si="250"/>
        <v>2</v>
      </c>
      <c r="BA116" s="771"/>
      <c r="BB116" s="994">
        <f t="shared" si="221"/>
        <v>2</v>
      </c>
    </row>
    <row r="117" spans="1:54" ht="15.75" thickBot="1" x14ac:dyDescent="0.3">
      <c r="A117" s="36"/>
      <c r="B117" s="42"/>
      <c r="C117" s="35" t="s">
        <v>77</v>
      </c>
      <c r="D117" s="68">
        <f>AVERAGE(D118:D126)</f>
        <v>4.2317</v>
      </c>
      <c r="E117" s="66">
        <f t="shared" si="251"/>
        <v>4.07</v>
      </c>
      <c r="F117" s="159" t="str">
        <f t="shared" ref="F117:F126" si="330">IF(D117&gt;=$D$129,"A",IF(D117&gt;=$D$130,"B",IF(D117&gt;=$D$131,"C","D")))</f>
        <v>B</v>
      </c>
      <c r="G117" s="154">
        <f>AVERAGE(G118:G126)</f>
        <v>3.7681666666666667</v>
      </c>
      <c r="H117" s="66">
        <f t="shared" si="290"/>
        <v>3.69</v>
      </c>
      <c r="I117" s="64" t="str">
        <f t="shared" ref="I117:I126" si="331">IF(G117&gt;=$G$129,"A",IF(G117&gt;=$G$130,"B",IF(G117&gt;=$G$131,"C","D")))</f>
        <v>B</v>
      </c>
      <c r="J117" s="68">
        <f>AVERAGE(J118:J126)</f>
        <v>4.2515333333333336</v>
      </c>
      <c r="K117" s="66">
        <f t="shared" si="291"/>
        <v>4.1399999999999997</v>
      </c>
      <c r="L117" s="65" t="str">
        <f t="shared" ref="L117:L126" si="332">IF(J117&gt;=$J$129,"A",IF(J117&gt;=$J$130,"B",IF(J117&gt;=$J$131,"C","D")))</f>
        <v>B</v>
      </c>
      <c r="M117" s="154">
        <f>AVERAGE(M118:M126)</f>
        <v>0</v>
      </c>
      <c r="N117" s="541">
        <f t="shared" si="285"/>
        <v>0</v>
      </c>
      <c r="O117" s="64" t="str">
        <f t="shared" si="240"/>
        <v>D</v>
      </c>
      <c r="P117" s="67">
        <f>AVERAGE(P118:P126)</f>
        <v>0</v>
      </c>
      <c r="Q117" s="542">
        <f t="shared" si="286"/>
        <v>0</v>
      </c>
      <c r="R117" s="65" t="str">
        <f t="shared" si="241"/>
        <v>D</v>
      </c>
      <c r="S117" s="294" t="str">
        <f t="shared" si="222"/>
        <v>C</v>
      </c>
      <c r="T117" s="85">
        <f t="shared" si="223"/>
        <v>2.5</v>
      </c>
      <c r="U117" s="86">
        <f t="shared" si="224"/>
        <v>2.5</v>
      </c>
      <c r="V117" s="86">
        <f t="shared" si="225"/>
        <v>2.5</v>
      </c>
      <c r="W117" s="86">
        <f t="shared" si="242"/>
        <v>1</v>
      </c>
      <c r="X117" s="86">
        <f t="shared" si="243"/>
        <v>1</v>
      </c>
      <c r="Y117" s="168">
        <f t="shared" si="226"/>
        <v>1.9</v>
      </c>
      <c r="Z117" s="67">
        <f>AVERAGE(Z118:Z126)</f>
        <v>3.914731175998543</v>
      </c>
      <c r="AA117" s="524">
        <f t="shared" si="287"/>
        <v>3.79</v>
      </c>
      <c r="AB117" s="65" t="str">
        <f t="shared" si="295"/>
        <v>B</v>
      </c>
      <c r="AC117" s="154">
        <f>AVERAGE(AC118:AC126)</f>
        <v>3.7063864182219257</v>
      </c>
      <c r="AD117" s="524">
        <f t="shared" si="288"/>
        <v>3.52</v>
      </c>
      <c r="AE117" s="64" t="str">
        <f t="shared" si="296"/>
        <v>B</v>
      </c>
      <c r="AF117" s="186" t="str">
        <f t="shared" si="244"/>
        <v>B</v>
      </c>
      <c r="AG117" s="192">
        <f t="shared" si="273"/>
        <v>2.5</v>
      </c>
      <c r="AH117" s="204">
        <f t="shared" si="297"/>
        <v>2.5</v>
      </c>
      <c r="AI117" s="198">
        <f t="shared" si="245"/>
        <v>2.5</v>
      </c>
      <c r="AJ117" s="81">
        <f>AVERAGE(AJ118:AJ126)</f>
        <v>4.132421469186176</v>
      </c>
      <c r="AK117" s="565">
        <f t="shared" si="246"/>
        <v>3.99</v>
      </c>
      <c r="AL117" s="65" t="str">
        <f t="shared" si="239"/>
        <v>B</v>
      </c>
      <c r="AM117" s="82">
        <f>AVERAGE(AM118:AM126)</f>
        <v>56.84375</v>
      </c>
      <c r="AN117" s="428">
        <f t="shared" si="247"/>
        <v>59.29</v>
      </c>
      <c r="AO117" s="64" t="str">
        <f t="shared" si="255"/>
        <v>B</v>
      </c>
      <c r="AP117" s="81">
        <f>AVERAGE(AP118:AP126)</f>
        <v>60.52375</v>
      </c>
      <c r="AQ117" s="428">
        <f t="shared" si="248"/>
        <v>58.43</v>
      </c>
      <c r="AR117" s="64" t="str">
        <f t="shared" si="266"/>
        <v>B</v>
      </c>
      <c r="AS117" s="125" t="str">
        <f t="shared" si="249"/>
        <v>B</v>
      </c>
      <c r="AT117" s="86">
        <f t="shared" si="227"/>
        <v>2.5</v>
      </c>
      <c r="AU117" s="86">
        <f t="shared" si="228"/>
        <v>2.5</v>
      </c>
      <c r="AV117" s="86">
        <f t="shared" si="229"/>
        <v>2.5</v>
      </c>
      <c r="AW117" s="224">
        <f t="shared" si="230"/>
        <v>2.5</v>
      </c>
      <c r="AX117" s="125" t="str">
        <f t="shared" si="219"/>
        <v>B</v>
      </c>
      <c r="AY117" s="627">
        <f t="shared" si="220"/>
        <v>2</v>
      </c>
      <c r="AZ117" s="628">
        <f t="shared" si="250"/>
        <v>2.5</v>
      </c>
      <c r="BA117" s="628">
        <f t="shared" si="231"/>
        <v>2.5</v>
      </c>
      <c r="BB117" s="629">
        <f t="shared" si="221"/>
        <v>2.3333333333333335</v>
      </c>
    </row>
    <row r="118" spans="1:54" x14ac:dyDescent="0.25">
      <c r="A118" s="635">
        <v>1</v>
      </c>
      <c r="B118" s="636">
        <v>70020</v>
      </c>
      <c r="C118" s="637" t="s">
        <v>53</v>
      </c>
      <c r="D118" s="52">
        <f>'2025 Расклад'!J110</f>
        <v>4.5181000000000004</v>
      </c>
      <c r="E118" s="135">
        <f t="shared" ref="E118:E126" si="333">$D$128</f>
        <v>4.07</v>
      </c>
      <c r="F118" s="160" t="str">
        <f t="shared" si="330"/>
        <v>A</v>
      </c>
      <c r="G118" s="155">
        <f>'2025 Расклад'!P110</f>
        <v>4.4000000000000004</v>
      </c>
      <c r="H118" s="135">
        <f t="shared" si="290"/>
        <v>3.69</v>
      </c>
      <c r="I118" s="53" t="str">
        <f t="shared" si="331"/>
        <v>B</v>
      </c>
      <c r="J118" s="52">
        <f>'2025 Расклад'!V110</f>
        <v>4.7895000000000003</v>
      </c>
      <c r="K118" s="135">
        <f t="shared" si="291"/>
        <v>4.1399999999999997</v>
      </c>
      <c r="L118" s="54" t="str">
        <f t="shared" si="332"/>
        <v>A</v>
      </c>
      <c r="M118" s="280">
        <f>'2025 Расклад'!AD110</f>
        <v>0</v>
      </c>
      <c r="N118" s="136">
        <f t="shared" si="285"/>
        <v>0</v>
      </c>
      <c r="O118" s="53" t="str">
        <f t="shared" si="240"/>
        <v>D</v>
      </c>
      <c r="P118" s="281">
        <f>'2025 Расклад'!AL110</f>
        <v>0</v>
      </c>
      <c r="Q118" s="282">
        <f t="shared" si="286"/>
        <v>0</v>
      </c>
      <c r="R118" s="54" t="str">
        <f t="shared" si="241"/>
        <v>D</v>
      </c>
      <c r="S118" s="295" t="str">
        <f t="shared" si="222"/>
        <v>B</v>
      </c>
      <c r="T118" s="63">
        <f t="shared" si="223"/>
        <v>4.2</v>
      </c>
      <c r="U118" s="63">
        <f t="shared" si="224"/>
        <v>2.5</v>
      </c>
      <c r="V118" s="63">
        <f t="shared" si="225"/>
        <v>4.2</v>
      </c>
      <c r="W118" s="63">
        <f t="shared" si="242"/>
        <v>1</v>
      </c>
      <c r="X118" s="63">
        <f t="shared" si="243"/>
        <v>1</v>
      </c>
      <c r="Y118" s="76">
        <f t="shared" si="226"/>
        <v>2.58</v>
      </c>
      <c r="Z118" s="79">
        <f>'2025 Расклад'!AR110</f>
        <v>4.240384615384615</v>
      </c>
      <c r="AA118" s="137">
        <f t="shared" si="287"/>
        <v>3.79</v>
      </c>
      <c r="AB118" s="54" t="str">
        <f t="shared" ref="AB118:AB122" si="334">IF(Z118&gt;=$Z$129,"A",IF(Z118&gt;=$Z$130,"B",IF(Z118&gt;=$Z$131,"C","D")))</f>
        <v>B</v>
      </c>
      <c r="AC118" s="172">
        <f>'2025 Расклад'!AX110</f>
        <v>4.1442307692307692</v>
      </c>
      <c r="AD118" s="137">
        <f t="shared" si="288"/>
        <v>3.52</v>
      </c>
      <c r="AE118" s="53" t="str">
        <f t="shared" si="296"/>
        <v>B</v>
      </c>
      <c r="AF118" s="187" t="str">
        <f t="shared" si="244"/>
        <v>B</v>
      </c>
      <c r="AG118" s="193">
        <f t="shared" si="273"/>
        <v>2.5</v>
      </c>
      <c r="AH118" s="205">
        <f t="shared" si="297"/>
        <v>2.5</v>
      </c>
      <c r="AI118" s="199">
        <f t="shared" si="245"/>
        <v>2.5</v>
      </c>
      <c r="AJ118" s="246">
        <f>'2025 Расклад'!BD110</f>
        <v>4.4000000000000004</v>
      </c>
      <c r="AK118" s="138">
        <f t="shared" si="246"/>
        <v>3.99</v>
      </c>
      <c r="AL118" s="54" t="str">
        <f t="shared" si="239"/>
        <v>B</v>
      </c>
      <c r="AM118" s="435">
        <f>'2025 Расклад'!BL110</f>
        <v>61</v>
      </c>
      <c r="AN118" s="139">
        <f t="shared" si="247"/>
        <v>59.29</v>
      </c>
      <c r="AO118" s="53" t="str">
        <f t="shared" si="255"/>
        <v>B</v>
      </c>
      <c r="AP118" s="449">
        <f>'2025 Расклад'!BT110</f>
        <v>71</v>
      </c>
      <c r="AQ118" s="454">
        <f t="shared" si="248"/>
        <v>58.43</v>
      </c>
      <c r="AR118" s="455" t="str">
        <f t="shared" si="266"/>
        <v>B</v>
      </c>
      <c r="AS118" s="148" t="str">
        <f t="shared" si="249"/>
        <v>B</v>
      </c>
      <c r="AT118" s="83">
        <f t="shared" si="227"/>
        <v>2.5</v>
      </c>
      <c r="AU118" s="83">
        <f t="shared" si="228"/>
        <v>2.5</v>
      </c>
      <c r="AV118" s="83">
        <f t="shared" ref="AV118:AV124" si="335">IF(AR118="A",4.2,IF(AR118="B",2.5,IF(AR118="C",2,1)))</f>
        <v>2.5</v>
      </c>
      <c r="AW118" s="225">
        <f t="shared" si="230"/>
        <v>2.5</v>
      </c>
      <c r="AX118" s="148" t="str">
        <f t="shared" si="219"/>
        <v>B</v>
      </c>
      <c r="AY118" s="624">
        <f t="shared" si="220"/>
        <v>2.5</v>
      </c>
      <c r="AZ118" s="625">
        <f t="shared" ref="AZ118:AZ122" si="336">IF(AF118="A",4.2,IF(AF118="B",2.5,IF(AF118="C",2,1)))</f>
        <v>2.5</v>
      </c>
      <c r="BA118" s="625">
        <f t="shared" si="231"/>
        <v>2.5</v>
      </c>
      <c r="BB118" s="626">
        <f t="shared" si="221"/>
        <v>2.5</v>
      </c>
    </row>
    <row r="119" spans="1:54" x14ac:dyDescent="0.25">
      <c r="A119" s="29">
        <v>2</v>
      </c>
      <c r="B119" s="44">
        <v>70110</v>
      </c>
      <c r="C119" s="638" t="s">
        <v>56</v>
      </c>
      <c r="D119" s="164">
        <f>'2025 Расклад'!J111</f>
        <v>4.2979999999999992</v>
      </c>
      <c r="E119" s="55">
        <f t="shared" si="333"/>
        <v>4.07</v>
      </c>
      <c r="F119" s="161" t="str">
        <f t="shared" si="330"/>
        <v>B</v>
      </c>
      <c r="G119" s="157">
        <f>'2025 Расклад'!P111</f>
        <v>3.8172999999999995</v>
      </c>
      <c r="H119" s="55">
        <f t="shared" si="290"/>
        <v>3.69</v>
      </c>
      <c r="I119" s="56" t="str">
        <f t="shared" si="331"/>
        <v>B</v>
      </c>
      <c r="J119" s="164">
        <f>'2025 Расклад'!V111</f>
        <v>4.1538000000000004</v>
      </c>
      <c r="K119" s="55">
        <f t="shared" si="291"/>
        <v>4.1399999999999997</v>
      </c>
      <c r="L119" s="57" t="str">
        <f t="shared" si="332"/>
        <v>B</v>
      </c>
      <c r="M119" s="283">
        <f>'2025 Расклад'!AD111</f>
        <v>0</v>
      </c>
      <c r="N119" s="50">
        <f t="shared" si="285"/>
        <v>0</v>
      </c>
      <c r="O119" s="56" t="str">
        <f t="shared" si="240"/>
        <v>D</v>
      </c>
      <c r="P119" s="284">
        <f>'2025 Расклад'!AL111</f>
        <v>0</v>
      </c>
      <c r="Q119" s="285">
        <f t="shared" si="286"/>
        <v>0</v>
      </c>
      <c r="R119" s="57" t="str">
        <f t="shared" si="241"/>
        <v>D</v>
      </c>
      <c r="S119" s="295" t="str">
        <f t="shared" si="222"/>
        <v>C</v>
      </c>
      <c r="T119" s="63">
        <f t="shared" si="223"/>
        <v>2.5</v>
      </c>
      <c r="U119" s="63">
        <f t="shared" si="224"/>
        <v>2.5</v>
      </c>
      <c r="V119" s="63">
        <f t="shared" si="225"/>
        <v>2.5</v>
      </c>
      <c r="W119" s="63">
        <f t="shared" si="242"/>
        <v>1</v>
      </c>
      <c r="X119" s="63">
        <f t="shared" si="243"/>
        <v>1</v>
      </c>
      <c r="Y119" s="76">
        <f t="shared" si="226"/>
        <v>1.9</v>
      </c>
      <c r="Z119" s="77">
        <f>'2025 Расклад'!AR111</f>
        <v>3.8846153846153846</v>
      </c>
      <c r="AA119" s="51">
        <f t="shared" si="287"/>
        <v>3.79</v>
      </c>
      <c r="AB119" s="57" t="str">
        <f t="shared" si="334"/>
        <v>B</v>
      </c>
      <c r="AC119" s="170">
        <f>'2025 Расклад'!AX111</f>
        <v>3.7051282051282053</v>
      </c>
      <c r="AD119" s="51">
        <f t="shared" si="288"/>
        <v>3.52</v>
      </c>
      <c r="AE119" s="56" t="str">
        <f t="shared" si="296"/>
        <v>B</v>
      </c>
      <c r="AF119" s="188" t="str">
        <f t="shared" si="244"/>
        <v>B</v>
      </c>
      <c r="AG119" s="194">
        <f t="shared" si="273"/>
        <v>2.5</v>
      </c>
      <c r="AH119" s="206">
        <f t="shared" si="297"/>
        <v>2.5</v>
      </c>
      <c r="AI119" s="200">
        <f t="shared" si="245"/>
        <v>2.5</v>
      </c>
      <c r="AJ119" s="244">
        <f>'2025 Расклад'!BD111</f>
        <v>4.2727272727272725</v>
      </c>
      <c r="AK119" s="133">
        <f t="shared" si="246"/>
        <v>3.99</v>
      </c>
      <c r="AL119" s="57" t="str">
        <f t="shared" si="239"/>
        <v>B</v>
      </c>
      <c r="AM119" s="433">
        <f>'2025 Расклад'!BL111</f>
        <v>57.35</v>
      </c>
      <c r="AN119" s="134">
        <f t="shared" si="247"/>
        <v>59.29</v>
      </c>
      <c r="AO119" s="56" t="str">
        <f t="shared" si="255"/>
        <v>B</v>
      </c>
      <c r="AP119" s="436">
        <f>'2025 Расклад'!BT111</f>
        <v>65.91</v>
      </c>
      <c r="AQ119" s="250">
        <f t="shared" si="248"/>
        <v>58.43</v>
      </c>
      <c r="AR119" s="57" t="str">
        <f t="shared" si="266"/>
        <v>B</v>
      </c>
      <c r="AS119" s="88" t="str">
        <f t="shared" si="249"/>
        <v>B</v>
      </c>
      <c r="AT119" s="83">
        <f t="shared" si="227"/>
        <v>2.5</v>
      </c>
      <c r="AU119" s="83">
        <f t="shared" si="228"/>
        <v>2.5</v>
      </c>
      <c r="AV119" s="83">
        <f t="shared" si="335"/>
        <v>2.5</v>
      </c>
      <c r="AW119" s="225">
        <f t="shared" si="230"/>
        <v>2.5</v>
      </c>
      <c r="AX119" s="88" t="str">
        <f t="shared" si="219"/>
        <v>B</v>
      </c>
      <c r="AY119" s="309">
        <f t="shared" si="220"/>
        <v>2</v>
      </c>
      <c r="AZ119" s="307">
        <f t="shared" si="336"/>
        <v>2.5</v>
      </c>
      <c r="BA119" s="307">
        <f t="shared" si="231"/>
        <v>2.5</v>
      </c>
      <c r="BB119" s="308">
        <f t="shared" si="221"/>
        <v>2.3333333333333335</v>
      </c>
    </row>
    <row r="120" spans="1:54" x14ac:dyDescent="0.25">
      <c r="A120" s="29">
        <v>3</v>
      </c>
      <c r="B120" s="44">
        <v>70021</v>
      </c>
      <c r="C120" s="638" t="s">
        <v>54</v>
      </c>
      <c r="D120" s="164">
        <f>'2025 Расклад'!J112</f>
        <v>4.3684000000000003</v>
      </c>
      <c r="E120" s="55">
        <f t="shared" si="333"/>
        <v>4.07</v>
      </c>
      <c r="F120" s="161" t="str">
        <f t="shared" si="330"/>
        <v>B</v>
      </c>
      <c r="G120" s="157">
        <f>'2025 Расклад'!P112</f>
        <v>3.8513000000000002</v>
      </c>
      <c r="H120" s="55">
        <f t="shared" si="290"/>
        <v>3.69</v>
      </c>
      <c r="I120" s="56" t="str">
        <f t="shared" si="331"/>
        <v>B</v>
      </c>
      <c r="J120" s="164">
        <f>'2025 Расклад'!V112</f>
        <v>4.2709000000000001</v>
      </c>
      <c r="K120" s="55">
        <f t="shared" si="291"/>
        <v>4.1399999999999997</v>
      </c>
      <c r="L120" s="57" t="str">
        <f t="shared" si="332"/>
        <v>B</v>
      </c>
      <c r="M120" s="283">
        <f>'2025 Расклад'!AD112</f>
        <v>0</v>
      </c>
      <c r="N120" s="50">
        <f t="shared" si="285"/>
        <v>0</v>
      </c>
      <c r="O120" s="56" t="str">
        <f t="shared" si="240"/>
        <v>D</v>
      </c>
      <c r="P120" s="284">
        <f>'2025 Расклад'!AL112</f>
        <v>0</v>
      </c>
      <c r="Q120" s="285">
        <f t="shared" si="286"/>
        <v>0</v>
      </c>
      <c r="R120" s="57" t="str">
        <f t="shared" si="241"/>
        <v>D</v>
      </c>
      <c r="S120" s="295" t="str">
        <f t="shared" si="222"/>
        <v>C</v>
      </c>
      <c r="T120" s="63">
        <f t="shared" si="223"/>
        <v>2.5</v>
      </c>
      <c r="U120" s="63">
        <f t="shared" si="224"/>
        <v>2.5</v>
      </c>
      <c r="V120" s="63">
        <f t="shared" si="225"/>
        <v>2.5</v>
      </c>
      <c r="W120" s="63">
        <f t="shared" si="242"/>
        <v>1</v>
      </c>
      <c r="X120" s="63">
        <f t="shared" si="243"/>
        <v>1</v>
      </c>
      <c r="Y120" s="76">
        <f t="shared" si="226"/>
        <v>1.9</v>
      </c>
      <c r="Z120" s="77">
        <f>'2025 Расклад'!AR112</f>
        <v>4.0235294117647058</v>
      </c>
      <c r="AA120" s="51">
        <f t="shared" si="287"/>
        <v>3.79</v>
      </c>
      <c r="AB120" s="57" t="str">
        <f t="shared" si="334"/>
        <v>B</v>
      </c>
      <c r="AC120" s="170">
        <f>'2025 Расклад'!AX112</f>
        <v>3.6941176470588237</v>
      </c>
      <c r="AD120" s="51">
        <f t="shared" si="288"/>
        <v>3.52</v>
      </c>
      <c r="AE120" s="56" t="str">
        <f t="shared" si="296"/>
        <v>B</v>
      </c>
      <c r="AF120" s="188" t="str">
        <f t="shared" si="244"/>
        <v>B</v>
      </c>
      <c r="AG120" s="194">
        <f t="shared" si="273"/>
        <v>2.5</v>
      </c>
      <c r="AH120" s="206">
        <f t="shared" si="297"/>
        <v>2.5</v>
      </c>
      <c r="AI120" s="200">
        <f t="shared" si="245"/>
        <v>2.5</v>
      </c>
      <c r="AJ120" s="244">
        <f>'2025 Расклад'!BD112</f>
        <v>4.4117647058823533</v>
      </c>
      <c r="AK120" s="133">
        <f t="shared" si="246"/>
        <v>3.99</v>
      </c>
      <c r="AL120" s="57" t="str">
        <f t="shared" si="239"/>
        <v>B</v>
      </c>
      <c r="AM120" s="435">
        <f>'2025 Расклад'!BL112</f>
        <v>60.3</v>
      </c>
      <c r="AN120" s="134">
        <f t="shared" si="247"/>
        <v>59.29</v>
      </c>
      <c r="AO120" s="56" t="str">
        <f t="shared" si="255"/>
        <v>B</v>
      </c>
      <c r="AP120" s="437">
        <f>'2025 Расклад'!BT112</f>
        <v>63.6</v>
      </c>
      <c r="AQ120" s="250">
        <f t="shared" si="248"/>
        <v>58.43</v>
      </c>
      <c r="AR120" s="57" t="str">
        <f t="shared" si="266"/>
        <v>B</v>
      </c>
      <c r="AS120" s="88" t="str">
        <f t="shared" si="249"/>
        <v>B</v>
      </c>
      <c r="AT120" s="83">
        <f t="shared" si="227"/>
        <v>2.5</v>
      </c>
      <c r="AU120" s="83">
        <f t="shared" si="228"/>
        <v>2.5</v>
      </c>
      <c r="AV120" s="83">
        <f t="shared" si="335"/>
        <v>2.5</v>
      </c>
      <c r="AW120" s="225">
        <f t="shared" si="230"/>
        <v>2.5</v>
      </c>
      <c r="AX120" s="88" t="str">
        <f t="shared" si="219"/>
        <v>B</v>
      </c>
      <c r="AY120" s="309">
        <f t="shared" si="220"/>
        <v>2</v>
      </c>
      <c r="AZ120" s="307">
        <f t="shared" si="336"/>
        <v>2.5</v>
      </c>
      <c r="BA120" s="307">
        <f t="shared" si="231"/>
        <v>2.5</v>
      </c>
      <c r="BB120" s="308">
        <f t="shared" si="221"/>
        <v>2.3333333333333335</v>
      </c>
    </row>
    <row r="121" spans="1:54" x14ac:dyDescent="0.25">
      <c r="A121" s="29">
        <v>4</v>
      </c>
      <c r="B121" s="44">
        <v>70040</v>
      </c>
      <c r="C121" s="638" t="s">
        <v>55</v>
      </c>
      <c r="D121" s="164">
        <f>'2025 Расклад'!J113</f>
        <v>4.1234000000000002</v>
      </c>
      <c r="E121" s="55">
        <f t="shared" si="333"/>
        <v>4.07</v>
      </c>
      <c r="F121" s="161" t="str">
        <f t="shared" si="330"/>
        <v>B</v>
      </c>
      <c r="G121" s="157">
        <f>'2025 Расклад'!P113</f>
        <v>3.7571999999999997</v>
      </c>
      <c r="H121" s="55">
        <f t="shared" si="290"/>
        <v>3.69</v>
      </c>
      <c r="I121" s="56" t="str">
        <f t="shared" si="331"/>
        <v>B</v>
      </c>
      <c r="J121" s="164">
        <f>'2025 Расклад'!V113</f>
        <v>4.2504</v>
      </c>
      <c r="K121" s="55">
        <f t="shared" si="291"/>
        <v>4.1399999999999997</v>
      </c>
      <c r="L121" s="57" t="str">
        <f t="shared" si="332"/>
        <v>B</v>
      </c>
      <c r="M121" s="283">
        <f>'2025 Расклад'!AD113</f>
        <v>0</v>
      </c>
      <c r="N121" s="50">
        <f t="shared" si="285"/>
        <v>0</v>
      </c>
      <c r="O121" s="56" t="str">
        <f t="shared" si="240"/>
        <v>D</v>
      </c>
      <c r="P121" s="284">
        <f>'2025 Расклад'!AL113</f>
        <v>0</v>
      </c>
      <c r="Q121" s="285">
        <f t="shared" si="286"/>
        <v>0</v>
      </c>
      <c r="R121" s="57" t="str">
        <f t="shared" si="241"/>
        <v>D</v>
      </c>
      <c r="S121" s="295" t="str">
        <f t="shared" si="222"/>
        <v>C</v>
      </c>
      <c r="T121" s="63">
        <f t="shared" si="223"/>
        <v>2.5</v>
      </c>
      <c r="U121" s="63">
        <f t="shared" si="224"/>
        <v>2.5</v>
      </c>
      <c r="V121" s="63">
        <f t="shared" si="225"/>
        <v>2.5</v>
      </c>
      <c r="W121" s="63">
        <f t="shared" si="242"/>
        <v>1</v>
      </c>
      <c r="X121" s="63">
        <f t="shared" si="243"/>
        <v>1</v>
      </c>
      <c r="Y121" s="76">
        <f t="shared" si="226"/>
        <v>1.9</v>
      </c>
      <c r="Z121" s="77">
        <f>'2025 Расклад'!AR113</f>
        <v>3.7746478873239435</v>
      </c>
      <c r="AA121" s="51">
        <f t="shared" si="287"/>
        <v>3.79</v>
      </c>
      <c r="AB121" s="57" t="str">
        <f t="shared" si="334"/>
        <v>B</v>
      </c>
      <c r="AC121" s="170">
        <f>'2025 Расклад'!AX113</f>
        <v>3.6056338028169015</v>
      </c>
      <c r="AD121" s="51">
        <f t="shared" si="288"/>
        <v>3.52</v>
      </c>
      <c r="AE121" s="56" t="str">
        <f t="shared" si="296"/>
        <v>B</v>
      </c>
      <c r="AF121" s="188" t="str">
        <f t="shared" si="244"/>
        <v>B</v>
      </c>
      <c r="AG121" s="194">
        <f t="shared" si="273"/>
        <v>2.5</v>
      </c>
      <c r="AH121" s="206">
        <f t="shared" si="297"/>
        <v>2.5</v>
      </c>
      <c r="AI121" s="200">
        <f t="shared" si="245"/>
        <v>2.5</v>
      </c>
      <c r="AJ121" s="244">
        <f>'2025 Расклад'!BD113</f>
        <v>4.25</v>
      </c>
      <c r="AK121" s="133">
        <f t="shared" si="246"/>
        <v>3.99</v>
      </c>
      <c r="AL121" s="57" t="str">
        <f t="shared" si="239"/>
        <v>B</v>
      </c>
      <c r="AM121" s="433">
        <f>'2025 Расклад'!BL113</f>
        <v>51.1</v>
      </c>
      <c r="AN121" s="134">
        <f t="shared" si="247"/>
        <v>59.29</v>
      </c>
      <c r="AO121" s="56" t="str">
        <f t="shared" si="255"/>
        <v>B</v>
      </c>
      <c r="AP121" s="439">
        <f>'2025 Расклад'!BT113</f>
        <v>52.2</v>
      </c>
      <c r="AQ121" s="250">
        <f t="shared" si="248"/>
        <v>58.43</v>
      </c>
      <c r="AR121" s="57" t="str">
        <f t="shared" si="266"/>
        <v>C</v>
      </c>
      <c r="AS121" s="88" t="str">
        <f t="shared" si="249"/>
        <v>C</v>
      </c>
      <c r="AT121" s="83">
        <f t="shared" si="227"/>
        <v>2.5</v>
      </c>
      <c r="AU121" s="83">
        <f t="shared" si="228"/>
        <v>2.5</v>
      </c>
      <c r="AV121" s="83">
        <f t="shared" si="335"/>
        <v>2</v>
      </c>
      <c r="AW121" s="225">
        <f t="shared" si="230"/>
        <v>2.3333333333333335</v>
      </c>
      <c r="AX121" s="88" t="str">
        <f t="shared" si="219"/>
        <v>C</v>
      </c>
      <c r="AY121" s="309">
        <f t="shared" si="220"/>
        <v>2</v>
      </c>
      <c r="AZ121" s="307">
        <f t="shared" si="336"/>
        <v>2.5</v>
      </c>
      <c r="BA121" s="307">
        <f t="shared" si="231"/>
        <v>2</v>
      </c>
      <c r="BB121" s="308">
        <f t="shared" si="221"/>
        <v>2.1666666666666665</v>
      </c>
    </row>
    <row r="122" spans="1:54" x14ac:dyDescent="0.25">
      <c r="A122" s="29">
        <v>5</v>
      </c>
      <c r="B122" s="44">
        <v>70100</v>
      </c>
      <c r="C122" s="638" t="s">
        <v>164</v>
      </c>
      <c r="D122" s="164">
        <f>'2025 Расклад'!J114</f>
        <v>4.3845999999999998</v>
      </c>
      <c r="E122" s="55">
        <f t="shared" si="333"/>
        <v>4.07</v>
      </c>
      <c r="F122" s="161" t="str">
        <f t="shared" si="330"/>
        <v>B</v>
      </c>
      <c r="G122" s="157">
        <f>'2025 Расклад'!P114</f>
        <v>3.9995999999999996</v>
      </c>
      <c r="H122" s="55">
        <f t="shared" si="290"/>
        <v>3.69</v>
      </c>
      <c r="I122" s="56" t="str">
        <f t="shared" si="331"/>
        <v>B</v>
      </c>
      <c r="J122" s="164">
        <f>'2025 Расклад'!V114</f>
        <v>4.4901999999999997</v>
      </c>
      <c r="K122" s="55">
        <f t="shared" si="291"/>
        <v>4.1399999999999997</v>
      </c>
      <c r="L122" s="57" t="str">
        <f t="shared" si="332"/>
        <v>B</v>
      </c>
      <c r="M122" s="283">
        <f>'2025 Расклад'!AD114</f>
        <v>0</v>
      </c>
      <c r="N122" s="50">
        <f t="shared" si="285"/>
        <v>0</v>
      </c>
      <c r="O122" s="56" t="str">
        <f t="shared" si="240"/>
        <v>D</v>
      </c>
      <c r="P122" s="284">
        <f>'2025 Расклад'!AL114</f>
        <v>0</v>
      </c>
      <c r="Q122" s="285">
        <f t="shared" si="286"/>
        <v>0</v>
      </c>
      <c r="R122" s="57" t="str">
        <f t="shared" si="241"/>
        <v>D</v>
      </c>
      <c r="S122" s="295" t="str">
        <f t="shared" si="222"/>
        <v>C</v>
      </c>
      <c r="T122" s="63">
        <f t="shared" si="223"/>
        <v>2.5</v>
      </c>
      <c r="U122" s="63">
        <f t="shared" si="224"/>
        <v>2.5</v>
      </c>
      <c r="V122" s="63">
        <f t="shared" si="225"/>
        <v>2.5</v>
      </c>
      <c r="W122" s="63">
        <f t="shared" si="242"/>
        <v>1</v>
      </c>
      <c r="X122" s="63">
        <f t="shared" si="243"/>
        <v>1</v>
      </c>
      <c r="Y122" s="76">
        <f t="shared" si="226"/>
        <v>1.9</v>
      </c>
      <c r="Z122" s="77">
        <f>'2025 Расклад'!AR114</f>
        <v>4.2345679012345681</v>
      </c>
      <c r="AA122" s="51">
        <f t="shared" si="287"/>
        <v>3.79</v>
      </c>
      <c r="AB122" s="57" t="str">
        <f t="shared" si="334"/>
        <v>B</v>
      </c>
      <c r="AC122" s="170">
        <f>'2025 Расклад'!AX114</f>
        <v>4.333333333333333</v>
      </c>
      <c r="AD122" s="51">
        <f t="shared" si="288"/>
        <v>3.52</v>
      </c>
      <c r="AE122" s="56" t="str">
        <f t="shared" si="296"/>
        <v>B</v>
      </c>
      <c r="AF122" s="188" t="str">
        <f t="shared" si="244"/>
        <v>B</v>
      </c>
      <c r="AG122" s="194">
        <f t="shared" si="273"/>
        <v>2.5</v>
      </c>
      <c r="AH122" s="206">
        <f t="shared" si="297"/>
        <v>2.5</v>
      </c>
      <c r="AI122" s="200">
        <f t="shared" si="245"/>
        <v>2.5</v>
      </c>
      <c r="AJ122" s="244">
        <f>'2025 Расклад'!BD114</f>
        <v>4.2162162162162158</v>
      </c>
      <c r="AK122" s="133">
        <f t="shared" si="246"/>
        <v>3.99</v>
      </c>
      <c r="AL122" s="57" t="str">
        <f t="shared" si="239"/>
        <v>B</v>
      </c>
      <c r="AM122" s="435">
        <f>'2025 Расклад'!BL114</f>
        <v>64.900000000000006</v>
      </c>
      <c r="AN122" s="134">
        <f t="shared" si="247"/>
        <v>59.29</v>
      </c>
      <c r="AO122" s="56" t="str">
        <f t="shared" si="255"/>
        <v>B</v>
      </c>
      <c r="AP122" s="437">
        <f>'2025 Расклад'!BT114</f>
        <v>67.5</v>
      </c>
      <c r="AQ122" s="250">
        <f t="shared" si="248"/>
        <v>58.43</v>
      </c>
      <c r="AR122" s="57" t="str">
        <f t="shared" si="266"/>
        <v>B</v>
      </c>
      <c r="AS122" s="88" t="str">
        <f t="shared" si="249"/>
        <v>B</v>
      </c>
      <c r="AT122" s="83">
        <f t="shared" si="227"/>
        <v>2.5</v>
      </c>
      <c r="AU122" s="83">
        <f t="shared" si="228"/>
        <v>2.5</v>
      </c>
      <c r="AV122" s="83">
        <f t="shared" si="335"/>
        <v>2.5</v>
      </c>
      <c r="AW122" s="225">
        <f t="shared" si="230"/>
        <v>2.5</v>
      </c>
      <c r="AX122" s="88" t="str">
        <f t="shared" si="219"/>
        <v>B</v>
      </c>
      <c r="AY122" s="309">
        <f t="shared" si="220"/>
        <v>2</v>
      </c>
      <c r="AZ122" s="307">
        <f t="shared" si="336"/>
        <v>2.5</v>
      </c>
      <c r="BA122" s="307">
        <f t="shared" si="231"/>
        <v>2.5</v>
      </c>
      <c r="BB122" s="308">
        <f t="shared" si="221"/>
        <v>2.3333333333333335</v>
      </c>
    </row>
    <row r="123" spans="1:54" x14ac:dyDescent="0.25">
      <c r="A123" s="29">
        <v>6</v>
      </c>
      <c r="B123" s="44">
        <v>70270</v>
      </c>
      <c r="C123" s="638" t="s">
        <v>57</v>
      </c>
      <c r="D123" s="164">
        <f>'2025 Расклад'!J115</f>
        <v>4.3018000000000001</v>
      </c>
      <c r="E123" s="55">
        <f t="shared" si="333"/>
        <v>4.07</v>
      </c>
      <c r="F123" s="161" t="str">
        <f t="shared" si="330"/>
        <v>B</v>
      </c>
      <c r="G123" s="157">
        <f>'2025 Расклад'!P115</f>
        <v>3.7182999999999997</v>
      </c>
      <c r="H123" s="55">
        <f t="shared" si="290"/>
        <v>3.69</v>
      </c>
      <c r="I123" s="56" t="str">
        <f t="shared" si="331"/>
        <v>B</v>
      </c>
      <c r="J123" s="164">
        <f>'2025 Расклад'!V115</f>
        <v>4.2888999999999999</v>
      </c>
      <c r="K123" s="55">
        <f t="shared" si="291"/>
        <v>4.1399999999999997</v>
      </c>
      <c r="L123" s="57" t="str">
        <f t="shared" si="332"/>
        <v>B</v>
      </c>
      <c r="M123" s="283">
        <f>'2025 Расклад'!AD115</f>
        <v>0</v>
      </c>
      <c r="N123" s="50">
        <f t="shared" si="285"/>
        <v>0</v>
      </c>
      <c r="O123" s="56" t="str">
        <f t="shared" si="240"/>
        <v>D</v>
      </c>
      <c r="P123" s="284">
        <f>'2025 Расклад'!AL115</f>
        <v>0</v>
      </c>
      <c r="Q123" s="285">
        <f t="shared" si="286"/>
        <v>0</v>
      </c>
      <c r="R123" s="57" t="str">
        <f t="shared" si="241"/>
        <v>D</v>
      </c>
      <c r="S123" s="295" t="str">
        <f t="shared" si="222"/>
        <v>C</v>
      </c>
      <c r="T123" s="63">
        <f t="shared" si="223"/>
        <v>2.5</v>
      </c>
      <c r="U123" s="63">
        <f t="shared" si="224"/>
        <v>2.5</v>
      </c>
      <c r="V123" s="63">
        <f t="shared" si="225"/>
        <v>2.5</v>
      </c>
      <c r="W123" s="63">
        <f t="shared" si="242"/>
        <v>1</v>
      </c>
      <c r="X123" s="63">
        <f t="shared" si="243"/>
        <v>1</v>
      </c>
      <c r="Y123" s="76">
        <f t="shared" si="226"/>
        <v>1.9</v>
      </c>
      <c r="Z123" s="77">
        <f>'2025 Расклад'!AR115</f>
        <v>3.7159090909090908</v>
      </c>
      <c r="AA123" s="51">
        <f t="shared" si="287"/>
        <v>3.79</v>
      </c>
      <c r="AB123" s="57" t="str">
        <f>IF(Z123&gt;=$Z$129,"A",IF(Z123&gt;=$Z$130,"B",IF(Z123&gt;=$Z$131,"C","D")))</f>
        <v>C</v>
      </c>
      <c r="AC123" s="170">
        <f>'2025 Расклад'!AX115</f>
        <v>3.3333333333333335</v>
      </c>
      <c r="AD123" s="51">
        <f t="shared" si="288"/>
        <v>3.52</v>
      </c>
      <c r="AE123" s="56" t="str">
        <f>IF(AC123&gt;=$AC$129,"A",IF(AC123&gt;=$AC$130,"B",IF(AC123&gt;=$AC$131,"C","D")))</f>
        <v>D</v>
      </c>
      <c r="AF123" s="188" t="str">
        <f t="shared" si="244"/>
        <v>C</v>
      </c>
      <c r="AG123" s="194">
        <f t="shared" si="273"/>
        <v>2</v>
      </c>
      <c r="AH123" s="206">
        <f t="shared" ref="AH123:AH126" si="337">IF(AE123="A",4.2,IF(AE123="B",2.5,IF(AE123="C",2,1)))</f>
        <v>1</v>
      </c>
      <c r="AI123" s="200">
        <f t="shared" si="245"/>
        <v>1.5</v>
      </c>
      <c r="AJ123" s="244">
        <f>'2025 Расклад'!BD115</f>
        <v>3.9090909090909092</v>
      </c>
      <c r="AK123" s="133">
        <f t="shared" si="246"/>
        <v>3.99</v>
      </c>
      <c r="AL123" s="57" t="str">
        <f t="shared" si="239"/>
        <v>C</v>
      </c>
      <c r="AM123" s="435">
        <f>'2025 Расклад'!BL115</f>
        <v>49.3</v>
      </c>
      <c r="AN123" s="134">
        <f t="shared" si="247"/>
        <v>59.29</v>
      </c>
      <c r="AO123" s="56" t="str">
        <f t="shared" si="255"/>
        <v>C</v>
      </c>
      <c r="AP123" s="436">
        <f>'2025 Расклад'!BT115</f>
        <v>51.08</v>
      </c>
      <c r="AQ123" s="250">
        <f t="shared" si="248"/>
        <v>58.43</v>
      </c>
      <c r="AR123" s="57" t="str">
        <f t="shared" si="266"/>
        <v>C</v>
      </c>
      <c r="AS123" s="88" t="str">
        <f t="shared" si="249"/>
        <v>C</v>
      </c>
      <c r="AT123" s="83">
        <f t="shared" si="227"/>
        <v>2</v>
      </c>
      <c r="AU123" s="83">
        <f t="shared" si="228"/>
        <v>2</v>
      </c>
      <c r="AV123" s="83">
        <f t="shared" si="335"/>
        <v>2</v>
      </c>
      <c r="AW123" s="225">
        <f t="shared" si="230"/>
        <v>2</v>
      </c>
      <c r="AX123" s="88" t="str">
        <f t="shared" si="219"/>
        <v>C</v>
      </c>
      <c r="AY123" s="309">
        <f t="shared" si="220"/>
        <v>2</v>
      </c>
      <c r="AZ123" s="307">
        <f t="shared" si="250"/>
        <v>2</v>
      </c>
      <c r="BA123" s="307">
        <f t="shared" si="231"/>
        <v>2</v>
      </c>
      <c r="BB123" s="308">
        <f t="shared" si="221"/>
        <v>2</v>
      </c>
    </row>
    <row r="124" spans="1:54" x14ac:dyDescent="0.25">
      <c r="A124" s="29">
        <v>7</v>
      </c>
      <c r="B124" s="48">
        <v>70510</v>
      </c>
      <c r="C124" s="638" t="s">
        <v>58</v>
      </c>
      <c r="D124" s="164">
        <f>'2025 Расклад'!J116</f>
        <v>3.8723000000000001</v>
      </c>
      <c r="E124" s="55">
        <f t="shared" si="333"/>
        <v>4.07</v>
      </c>
      <c r="F124" s="161" t="str">
        <f t="shared" si="330"/>
        <v>C</v>
      </c>
      <c r="G124" s="157">
        <f>'2025 Расклад'!P116</f>
        <v>3.1110000000000002</v>
      </c>
      <c r="H124" s="55">
        <f t="shared" si="290"/>
        <v>3.69</v>
      </c>
      <c r="I124" s="56" t="str">
        <f t="shared" si="331"/>
        <v>D</v>
      </c>
      <c r="J124" s="164">
        <f>'2025 Расклад'!V116</f>
        <v>4.0217999999999998</v>
      </c>
      <c r="K124" s="55">
        <f t="shared" si="291"/>
        <v>4.1399999999999997</v>
      </c>
      <c r="L124" s="57" t="str">
        <f t="shared" si="332"/>
        <v>C</v>
      </c>
      <c r="M124" s="283">
        <f>'2025 Расклад'!AD116</f>
        <v>0</v>
      </c>
      <c r="N124" s="50">
        <f t="shared" si="285"/>
        <v>0</v>
      </c>
      <c r="O124" s="56" t="str">
        <f t="shared" si="240"/>
        <v>D</v>
      </c>
      <c r="P124" s="284">
        <f>'2025 Расклад'!AL116</f>
        <v>0</v>
      </c>
      <c r="Q124" s="285">
        <f t="shared" si="286"/>
        <v>0</v>
      </c>
      <c r="R124" s="57" t="str">
        <f t="shared" si="241"/>
        <v>D</v>
      </c>
      <c r="S124" s="295" t="str">
        <f t="shared" si="222"/>
        <v>D</v>
      </c>
      <c r="T124" s="63">
        <f t="shared" si="223"/>
        <v>2</v>
      </c>
      <c r="U124" s="63">
        <f t="shared" si="224"/>
        <v>1</v>
      </c>
      <c r="V124" s="63">
        <f t="shared" si="225"/>
        <v>2</v>
      </c>
      <c r="W124" s="63">
        <f t="shared" si="242"/>
        <v>1</v>
      </c>
      <c r="X124" s="63">
        <f t="shared" si="243"/>
        <v>1</v>
      </c>
      <c r="Y124" s="76">
        <f t="shared" si="226"/>
        <v>1.4</v>
      </c>
      <c r="Z124" s="77">
        <f>'2025 Расклад'!AR116</f>
        <v>3.7560975609756095</v>
      </c>
      <c r="AA124" s="51">
        <f t="shared" si="287"/>
        <v>3.79</v>
      </c>
      <c r="AB124" s="57" t="str">
        <f>IF(Z124&gt;=$Z$129,"A",IF(Z124&gt;=$Z$130,"B",IF(Z124&gt;=$Z$131,"C","D")))</f>
        <v>C</v>
      </c>
      <c r="AC124" s="170">
        <f>'2025 Расклад'!AX116</f>
        <v>3.1707317073170733</v>
      </c>
      <c r="AD124" s="51">
        <f t="shared" si="288"/>
        <v>3.52</v>
      </c>
      <c r="AE124" s="56" t="str">
        <f>IF(AC124&gt;=$AC$129,"A",IF(AC124&gt;=$AC$130,"B",IF(AC124&gt;=$AC$131,"C","D")))</f>
        <v>D</v>
      </c>
      <c r="AF124" s="188" t="str">
        <f t="shared" si="244"/>
        <v>C</v>
      </c>
      <c r="AG124" s="194">
        <f t="shared" si="273"/>
        <v>2</v>
      </c>
      <c r="AH124" s="206">
        <f t="shared" si="337"/>
        <v>1</v>
      </c>
      <c r="AI124" s="200">
        <f t="shared" si="245"/>
        <v>1.5</v>
      </c>
      <c r="AJ124" s="244"/>
      <c r="AK124" s="133">
        <f t="shared" si="246"/>
        <v>3.99</v>
      </c>
      <c r="AL124" s="57"/>
      <c r="AM124" s="255"/>
      <c r="AN124" s="134">
        <f t="shared" si="247"/>
        <v>59.29</v>
      </c>
      <c r="AO124" s="56"/>
      <c r="AP124" s="256"/>
      <c r="AQ124" s="250">
        <f t="shared" si="248"/>
        <v>58.43</v>
      </c>
      <c r="AR124" s="57"/>
      <c r="AS124" s="88"/>
      <c r="AT124" s="83"/>
      <c r="AU124" s="83"/>
      <c r="AV124" s="83"/>
      <c r="AW124" s="225"/>
      <c r="AX124" s="88" t="str">
        <f t="shared" si="219"/>
        <v>C</v>
      </c>
      <c r="AY124" s="309">
        <f t="shared" si="220"/>
        <v>1</v>
      </c>
      <c r="AZ124" s="307">
        <f t="shared" si="250"/>
        <v>2</v>
      </c>
      <c r="BA124" s="307"/>
      <c r="BB124" s="308">
        <f t="shared" si="221"/>
        <v>1.5</v>
      </c>
    </row>
    <row r="125" spans="1:54" ht="15" customHeight="1" x14ac:dyDescent="0.25">
      <c r="A125" s="27">
        <v>8</v>
      </c>
      <c r="B125" s="48">
        <v>10880</v>
      </c>
      <c r="C125" s="639" t="s">
        <v>171</v>
      </c>
      <c r="D125" s="421">
        <f>'2025 Расклад'!J117</f>
        <v>4.0747999999999998</v>
      </c>
      <c r="E125" s="140">
        <f t="shared" si="333"/>
        <v>4.07</v>
      </c>
      <c r="F125" s="162" t="str">
        <f t="shared" si="330"/>
        <v>B</v>
      </c>
      <c r="G125" s="422">
        <f>'2025 Расклад'!P117</f>
        <v>3.6808999999999998</v>
      </c>
      <c r="H125" s="140">
        <f t="shared" si="290"/>
        <v>3.69</v>
      </c>
      <c r="I125" s="58" t="str">
        <f t="shared" si="331"/>
        <v>B</v>
      </c>
      <c r="J125" s="421">
        <f>'2025 Расклад'!V117</f>
        <v>3.8963000000000001</v>
      </c>
      <c r="K125" s="140">
        <f t="shared" si="291"/>
        <v>4.1399999999999997</v>
      </c>
      <c r="L125" s="59" t="str">
        <f t="shared" si="332"/>
        <v>C</v>
      </c>
      <c r="M125" s="423">
        <f>'2025 Расклад'!AD117</f>
        <v>0</v>
      </c>
      <c r="N125" s="141">
        <f t="shared" si="285"/>
        <v>0</v>
      </c>
      <c r="O125" s="58" t="str">
        <f t="shared" si="240"/>
        <v>D</v>
      </c>
      <c r="P125" s="424">
        <f>'2025 Расклад'!AL117</f>
        <v>0</v>
      </c>
      <c r="Q125" s="290">
        <f t="shared" si="286"/>
        <v>0</v>
      </c>
      <c r="R125" s="59" t="str">
        <f t="shared" si="241"/>
        <v>D</v>
      </c>
      <c r="S125" s="425" t="str">
        <f t="shared" ref="S125" si="338">IF(Y125&gt;=3.5,"A",IF(Y125&gt;=2.5,"B",IF(Y125&gt;=1.5,"C","D")))</f>
        <v>C</v>
      </c>
      <c r="T125" s="568">
        <f t="shared" ref="T125" si="339">IF(F125="A",4.2,IF(F125="B",2.5,IF(F125="C",2,1)))</f>
        <v>2.5</v>
      </c>
      <c r="U125" s="416">
        <f t="shared" ref="U125" si="340">IF(I125="A",4.2,IF(I125="B",2.5,IF(I125="C",2,1)))</f>
        <v>2.5</v>
      </c>
      <c r="V125" s="416">
        <f t="shared" ref="V125" si="341">IF(L125="A",4.2,IF(L125="B",2.5,IF(L125="C",2,1)))</f>
        <v>2</v>
      </c>
      <c r="W125" s="416">
        <f t="shared" si="242"/>
        <v>1</v>
      </c>
      <c r="X125" s="416">
        <f t="shared" si="243"/>
        <v>1</v>
      </c>
      <c r="Y125" s="417">
        <f t="shared" ref="Y125" si="342">AVERAGE(T125:X125)</f>
        <v>1.8</v>
      </c>
      <c r="Z125" s="78">
        <f>'2025 Расклад'!AR117</f>
        <v>3.7251308900523559</v>
      </c>
      <c r="AA125" s="142">
        <f t="shared" si="287"/>
        <v>3.79</v>
      </c>
      <c r="AB125" s="59" t="str">
        <f t="shared" ref="AB125:AB126" si="343">IF(Z125&gt;=$J$129,"A",IF(Z125&gt;=$J$130,"B",IF(Z125&gt;=$J$131,"C","D")))</f>
        <v>C</v>
      </c>
      <c r="AC125" s="171">
        <f>'2025 Расклад'!AX117</f>
        <v>3.4869109947643979</v>
      </c>
      <c r="AD125" s="142">
        <f t="shared" si="288"/>
        <v>3.52</v>
      </c>
      <c r="AE125" s="58" t="str">
        <f>IF(AC125&gt;=$AC$129,"A",IF(AC125&gt;=$AC$130,"B",IF(AC125&gt;=$AC$131,"C","D")))</f>
        <v>D</v>
      </c>
      <c r="AF125" s="189" t="str">
        <f t="shared" si="244"/>
        <v>C</v>
      </c>
      <c r="AG125" s="195">
        <f t="shared" si="273"/>
        <v>2</v>
      </c>
      <c r="AH125" s="207">
        <f t="shared" si="337"/>
        <v>1</v>
      </c>
      <c r="AI125" s="201">
        <f t="shared" si="245"/>
        <v>1.5</v>
      </c>
      <c r="AJ125" s="245">
        <f>'2025 Расклад'!BD117</f>
        <v>3.7384615384615385</v>
      </c>
      <c r="AK125" s="143">
        <f t="shared" si="246"/>
        <v>3.99</v>
      </c>
      <c r="AL125" s="59" t="str">
        <f t="shared" si="239"/>
        <v>C</v>
      </c>
      <c r="AM125" s="476">
        <f>'2025 Расклад'!BL117</f>
        <v>52.5</v>
      </c>
      <c r="AN125" s="144">
        <f t="shared" si="247"/>
        <v>59.29</v>
      </c>
      <c r="AO125" s="58" t="str">
        <f t="shared" si="255"/>
        <v>B</v>
      </c>
      <c r="AP125" s="439">
        <f>'2025 Расклад'!BT117</f>
        <v>56.6</v>
      </c>
      <c r="AQ125" s="252">
        <f t="shared" si="248"/>
        <v>58.43</v>
      </c>
      <c r="AR125" s="59" t="str">
        <f t="shared" ref="AR125:AR126" si="344">IF(AP125&gt;=$AP$129,"A",IF(AP125&gt;=$AP$130,"B",IF(AP125&gt;=$AP$131,"C","D")))</f>
        <v>C</v>
      </c>
      <c r="AS125" s="146" t="str">
        <f t="shared" si="249"/>
        <v>C</v>
      </c>
      <c r="AT125" s="83">
        <f t="shared" ref="AT125" si="345">IF(AL125="A",4.2,IF(AL125="B",2.5,IF(AL125="C",2,1)))</f>
        <v>2</v>
      </c>
      <c r="AU125" s="83">
        <f t="shared" ref="AU125" si="346">IF(AO125="A",4.2,IF(AO125="B",2.5,IF(AO125="C",2,1)))</f>
        <v>2.5</v>
      </c>
      <c r="AV125" s="83">
        <f>IF(AR125="A",4.2,IF(AR125="B",2.5,IF(AR125="C",2,1)))</f>
        <v>2</v>
      </c>
      <c r="AW125" s="225">
        <f t="shared" ref="AW125" si="347">AVERAGE(AT125:AV125)</f>
        <v>2.1666666666666665</v>
      </c>
      <c r="AX125" s="146" t="str">
        <f t="shared" ref="AX125" si="348">IF(BB125&gt;=3.5,"A",IF(BB125&gt;=2.33,"B",IF(BB125&gt;=1.5,"C","D")))</f>
        <v>C</v>
      </c>
      <c r="AY125" s="309">
        <f t="shared" si="220"/>
        <v>2</v>
      </c>
      <c r="AZ125" s="307">
        <f t="shared" si="250"/>
        <v>2</v>
      </c>
      <c r="BA125" s="307">
        <f t="shared" si="231"/>
        <v>2</v>
      </c>
      <c r="BB125" s="308">
        <f t="shared" si="221"/>
        <v>2</v>
      </c>
    </row>
    <row r="126" spans="1:54" ht="15" customHeight="1" thickBot="1" x14ac:dyDescent="0.3">
      <c r="A126" s="28">
        <v>9</v>
      </c>
      <c r="B126" s="49">
        <v>10890</v>
      </c>
      <c r="C126" s="640" t="s">
        <v>225</v>
      </c>
      <c r="D126" s="165">
        <f>'2025 Расклад'!J118</f>
        <v>4.1438999999999995</v>
      </c>
      <c r="E126" s="149">
        <f t="shared" si="333"/>
        <v>4.07</v>
      </c>
      <c r="F126" s="166" t="str">
        <f t="shared" si="330"/>
        <v>B</v>
      </c>
      <c r="G126" s="158">
        <f>'2025 Расклад'!P118</f>
        <v>3.5779000000000001</v>
      </c>
      <c r="H126" s="149">
        <f t="shared" si="290"/>
        <v>3.69</v>
      </c>
      <c r="I126" s="60" t="str">
        <f t="shared" si="331"/>
        <v>C</v>
      </c>
      <c r="J126" s="165">
        <f>'2025 Расклад'!V118</f>
        <v>4.1020000000000003</v>
      </c>
      <c r="K126" s="149">
        <f t="shared" si="291"/>
        <v>4.1399999999999997</v>
      </c>
      <c r="L126" s="61" t="str">
        <f t="shared" si="332"/>
        <v>B</v>
      </c>
      <c r="M126" s="286">
        <f>'2025 Расклад'!AD118</f>
        <v>0</v>
      </c>
      <c r="N126" s="150">
        <f t="shared" si="285"/>
        <v>0</v>
      </c>
      <c r="O126" s="60" t="str">
        <f t="shared" si="240"/>
        <v>D</v>
      </c>
      <c r="P126" s="287">
        <f>'2025 Расклад'!AL118</f>
        <v>0</v>
      </c>
      <c r="Q126" s="288">
        <f t="shared" si="286"/>
        <v>0</v>
      </c>
      <c r="R126" s="61" t="str">
        <f t="shared" si="241"/>
        <v>D</v>
      </c>
      <c r="S126" s="298" t="str">
        <f t="shared" si="222"/>
        <v>C</v>
      </c>
      <c r="T126" s="87">
        <f t="shared" si="223"/>
        <v>2.5</v>
      </c>
      <c r="U126" s="87">
        <f t="shared" si="224"/>
        <v>2</v>
      </c>
      <c r="V126" s="87">
        <f t="shared" si="225"/>
        <v>2.5</v>
      </c>
      <c r="W126" s="87">
        <f t="shared" si="242"/>
        <v>1</v>
      </c>
      <c r="X126" s="87">
        <f t="shared" si="243"/>
        <v>1</v>
      </c>
      <c r="Y126" s="130">
        <f t="shared" si="226"/>
        <v>1.8</v>
      </c>
      <c r="Z126" s="177">
        <f>'2025 Расклад'!AR118</f>
        <v>3.8776978417266186</v>
      </c>
      <c r="AA126" s="151">
        <f t="shared" si="287"/>
        <v>3.79</v>
      </c>
      <c r="AB126" s="61" t="str">
        <f t="shared" si="343"/>
        <v>C</v>
      </c>
      <c r="AC126" s="176">
        <f>'2025 Расклад'!AX118</f>
        <v>3.8840579710144927</v>
      </c>
      <c r="AD126" s="151">
        <f t="shared" si="288"/>
        <v>3.52</v>
      </c>
      <c r="AE126" s="60" t="str">
        <f>IF(AC126&gt;=$AC$129,"A",IF(AC126&gt;=$AC$130,"B",IF(AC126&gt;=$AC$131,"C","D")))</f>
        <v>B</v>
      </c>
      <c r="AF126" s="191" t="str">
        <f t="shared" si="244"/>
        <v>C</v>
      </c>
      <c r="AG126" s="197">
        <f t="shared" si="273"/>
        <v>2</v>
      </c>
      <c r="AH126" s="209">
        <f t="shared" si="337"/>
        <v>2.5</v>
      </c>
      <c r="AI126" s="203">
        <f t="shared" si="245"/>
        <v>2.25</v>
      </c>
      <c r="AJ126" s="257">
        <f>'2025 Расклад'!BD118</f>
        <v>3.8611111111111112</v>
      </c>
      <c r="AK126" s="152">
        <f t="shared" si="246"/>
        <v>3.99</v>
      </c>
      <c r="AL126" s="61" t="str">
        <f>IF(AJ126&gt;=$AJ$129,"A",IF(AJ126&gt;=$AJ$130,"B",IF(AJ126&gt;=$AJ$131,"C","D")))</f>
        <v>C</v>
      </c>
      <c r="AM126" s="432">
        <f>'2025 Расклад'!BL118</f>
        <v>58.3</v>
      </c>
      <c r="AN126" s="153">
        <f t="shared" si="247"/>
        <v>59.29</v>
      </c>
      <c r="AO126" s="60" t="str">
        <f t="shared" si="255"/>
        <v>B</v>
      </c>
      <c r="AP126" s="456">
        <f>'2025 Расклад'!BT118</f>
        <v>56.3</v>
      </c>
      <c r="AQ126" s="258">
        <f t="shared" si="248"/>
        <v>58.43</v>
      </c>
      <c r="AR126" s="61" t="str">
        <f t="shared" si="344"/>
        <v>C</v>
      </c>
      <c r="AS126" s="89" t="str">
        <f t="shared" ref="AS126" si="349">IF(AW126&gt;=3.5,"A",IF(AW126&gt;=2.5,"B",IF(AW126&gt;=1.5,"C","D")))</f>
        <v>C</v>
      </c>
      <c r="AT126" s="87">
        <f t="shared" ref="AT126" si="350">IF(AL126="A",4.2,IF(AL126="B",2.5,IF(AL126="C",2,1)))</f>
        <v>2</v>
      </c>
      <c r="AU126" s="87">
        <f t="shared" ref="AU126" si="351">IF(AO126="A",4.2,IF(AO126="B",2.5,IF(AO126="C",2,1)))</f>
        <v>2.5</v>
      </c>
      <c r="AV126" s="87">
        <f>IF(AR126="A",4.2,IF(AR126="B",2.5,IF(AR126="C",2,1)))</f>
        <v>2</v>
      </c>
      <c r="AW126" s="226">
        <f t="shared" ref="AW126" si="352">AVERAGE(AT126:AV126)</f>
        <v>2.1666666666666665</v>
      </c>
      <c r="AX126" s="89" t="str">
        <f t="shared" si="219"/>
        <v>C</v>
      </c>
      <c r="AY126" s="309">
        <f t="shared" si="220"/>
        <v>2</v>
      </c>
      <c r="AZ126" s="307">
        <f t="shared" si="250"/>
        <v>2</v>
      </c>
      <c r="BA126" s="307">
        <f t="shared" si="231"/>
        <v>2</v>
      </c>
      <c r="BB126" s="308">
        <f t="shared" si="221"/>
        <v>2</v>
      </c>
    </row>
    <row r="127" spans="1:54" ht="15.75" thickBot="1" x14ac:dyDescent="0.3">
      <c r="C127" s="227" t="s">
        <v>64</v>
      </c>
      <c r="D127" s="127">
        <f>AVERAGE(D9:D17,D19:D30,D32:D48,D50:D69,D71:D84,D86:D115,D118:D126)</f>
        <v>4.0486261261261243</v>
      </c>
      <c r="E127" s="128"/>
      <c r="F127" s="72"/>
      <c r="G127" s="127">
        <f>AVERAGE(G9:G17,G19:G30,G32:G48,G50:G69,G71:G84,G86:G115,G118:G126)</f>
        <v>3.6758927927927916</v>
      </c>
      <c r="H127" s="129"/>
      <c r="I127" s="129"/>
      <c r="J127" s="127">
        <f>AVERAGE(J9:J17,J19:J30,J32:J48,J50:J69,J71:J84,J86:J115,J118:J126)</f>
        <v>4.1006963963963958</v>
      </c>
      <c r="K127" s="129"/>
      <c r="L127" s="129"/>
      <c r="M127" s="127">
        <f>AVERAGE(M9:M17,M19:M30,M32:M48,M50:M69,M71:M84,M86:M115,M118:M126)</f>
        <v>0</v>
      </c>
      <c r="N127" s="129"/>
      <c r="O127" s="129"/>
      <c r="P127" s="127">
        <f>AVERAGE(P9:P17,P19:P30,P32:P48,P50:P69,P71:P84,P86:P115,P118:P126)</f>
        <v>0</v>
      </c>
      <c r="Q127" s="129"/>
      <c r="R127" s="129"/>
      <c r="S127" s="129"/>
      <c r="T127" s="129"/>
      <c r="U127" s="129"/>
      <c r="V127" s="129"/>
      <c r="W127" s="129"/>
      <c r="X127" s="129"/>
      <c r="Y127" s="129"/>
      <c r="Z127" s="127">
        <f>AVERAGE(Z9:Z17,Z19:Z30,Z32:Z48,Z50:Z69,Z71:Z84,Z86:Z115,Z118:Z126)</f>
        <v>3.7663401154621496</v>
      </c>
      <c r="AA127" s="129"/>
      <c r="AB127" s="129"/>
      <c r="AC127" s="127">
        <f>AVERAGE(AC9:AC17,AC19:AC30,AC32:AC48,AC50:AC69,AC71:AC84,AC86:AC115,AC118:AC126)</f>
        <v>3.5013979189093392</v>
      </c>
      <c r="AD127" s="129"/>
      <c r="AE127" s="129"/>
      <c r="AF127" s="301"/>
      <c r="AG127" s="301"/>
      <c r="AH127" s="301"/>
      <c r="AI127" s="301"/>
      <c r="AJ127" s="310">
        <f>AVERAGE(AJ9:AJ17,AJ19:AJ30,AJ32:AJ48,AJ50:AJ69,AJ71:AJ84,AJ86:AJ115,AJ118:AJ126)</f>
        <v>3.9748567911339876</v>
      </c>
      <c r="AK127" s="301"/>
      <c r="AL127" s="301"/>
      <c r="AM127" s="310">
        <f>AVERAGE(AM9:AM17,AM19:AM30,AM32:AM48,AM50:AM69,AM71:AM84,AM86:AM115,AM118:AM126)</f>
        <v>57.528058252427208</v>
      </c>
      <c r="AN127" s="301"/>
      <c r="AO127" s="301"/>
      <c r="AP127" s="310">
        <f>AVERAGE(AP9:AP17,AP19:AP30,AP32:AP48,AP50:AP69,AP71:AP84,AP86:AP115,AP118:AP126)</f>
        <v>56.96374999999999</v>
      </c>
      <c r="AQ127" s="302"/>
      <c r="AR127" s="302"/>
      <c r="AS127" s="242"/>
    </row>
    <row r="128" spans="1:54" ht="15.75" thickBot="1" x14ac:dyDescent="0.3">
      <c r="C128" s="132" t="s">
        <v>140</v>
      </c>
      <c r="D128" s="131">
        <f>'2025 Расклад'!J121</f>
        <v>4.07</v>
      </c>
      <c r="E128" s="128"/>
      <c r="F128" s="72"/>
      <c r="G128" s="96">
        <f>'2025 Расклад'!P121</f>
        <v>3.69</v>
      </c>
      <c r="H128" s="129"/>
      <c r="I128" s="129"/>
      <c r="J128" s="96">
        <f>'2025 Расклад'!V121</f>
        <v>4.1399999999999997</v>
      </c>
      <c r="K128" s="129"/>
      <c r="L128" s="129"/>
      <c r="M128" s="96">
        <f>'2025 Расклад'!AD121</f>
        <v>0</v>
      </c>
      <c r="N128" s="129"/>
      <c r="O128" s="129"/>
      <c r="P128" s="96">
        <f>'2025 Расклад'!AL121</f>
        <v>0</v>
      </c>
      <c r="Q128" s="129"/>
      <c r="R128" s="129"/>
      <c r="S128" s="129"/>
      <c r="T128" s="129"/>
      <c r="U128" s="129"/>
      <c r="V128" s="129"/>
      <c r="W128" s="129"/>
      <c r="X128" s="129"/>
      <c r="Y128" s="129"/>
      <c r="Z128" s="96">
        <f>'2025 Расклад'!AR121</f>
        <v>3.79</v>
      </c>
      <c r="AA128" s="129"/>
      <c r="AB128" s="129"/>
      <c r="AC128" s="96">
        <f>'2025 Расклад'!AX121</f>
        <v>3.52</v>
      </c>
      <c r="AD128" s="129"/>
      <c r="AE128" s="129"/>
      <c r="AF128" s="303"/>
      <c r="AG128" s="303"/>
      <c r="AH128" s="303"/>
      <c r="AI128" s="303"/>
      <c r="AJ128" s="96">
        <f>'2025 Расклад'!BD121</f>
        <v>3.99</v>
      </c>
      <c r="AK128" s="303"/>
      <c r="AL128" s="303"/>
      <c r="AM128" s="96">
        <f>'2025 Расклад'!BL121</f>
        <v>59.29</v>
      </c>
      <c r="AN128" s="303"/>
      <c r="AO128" s="303"/>
      <c r="AP128" s="96">
        <f>'2025 Расклад'!BT121</f>
        <v>58.43</v>
      </c>
      <c r="AQ128" s="74"/>
      <c r="AR128" s="74"/>
      <c r="AS128" s="242"/>
    </row>
    <row r="129" spans="2:44" ht="15.75" x14ac:dyDescent="0.25">
      <c r="B129" s="293" t="s">
        <v>65</v>
      </c>
      <c r="C129" s="39" t="s">
        <v>73</v>
      </c>
      <c r="D129" s="70">
        <v>4.5</v>
      </c>
      <c r="E129" s="71"/>
      <c r="F129" s="72"/>
      <c r="G129" s="70">
        <v>4.5</v>
      </c>
      <c r="H129" s="72"/>
      <c r="I129" s="72"/>
      <c r="J129" s="70">
        <v>4.5</v>
      </c>
      <c r="K129" s="72"/>
      <c r="L129" s="72"/>
      <c r="M129" s="313">
        <v>98</v>
      </c>
      <c r="N129" s="72"/>
      <c r="O129" s="72"/>
      <c r="P129" s="313">
        <v>98</v>
      </c>
      <c r="Q129" s="72"/>
      <c r="R129" s="72"/>
      <c r="S129" s="72"/>
      <c r="T129" s="72"/>
      <c r="U129" s="72"/>
      <c r="V129" s="72"/>
      <c r="W129" s="72"/>
      <c r="X129" s="72"/>
      <c r="Y129" s="72"/>
      <c r="Z129" s="70">
        <v>4.5</v>
      </c>
      <c r="AA129" s="72"/>
      <c r="AB129" s="72"/>
      <c r="AC129" s="70">
        <v>4.5</v>
      </c>
      <c r="AD129" s="72"/>
      <c r="AE129" s="72"/>
      <c r="AF129" s="72"/>
      <c r="AG129" s="72"/>
      <c r="AH129" s="72"/>
      <c r="AI129" s="72"/>
      <c r="AJ129" s="70">
        <v>4.5</v>
      </c>
      <c r="AK129" s="72"/>
      <c r="AL129" s="72"/>
      <c r="AM129" s="313">
        <v>68</v>
      </c>
      <c r="AN129" s="72"/>
      <c r="AO129" s="72"/>
      <c r="AP129" s="313">
        <v>73</v>
      </c>
      <c r="AQ129" s="74"/>
      <c r="AR129" s="74"/>
    </row>
    <row r="130" spans="2:44" ht="15.75" x14ac:dyDescent="0.25">
      <c r="B130" s="632" t="s">
        <v>69</v>
      </c>
      <c r="C130" s="39" t="s">
        <v>74</v>
      </c>
      <c r="D130" s="73">
        <f>D127</f>
        <v>4.0486261261261243</v>
      </c>
      <c r="E130" s="74"/>
      <c r="F130" s="74"/>
      <c r="G130" s="73">
        <f>G127</f>
        <v>3.6758927927927916</v>
      </c>
      <c r="H130" s="74"/>
      <c r="I130" s="74"/>
      <c r="J130" s="73">
        <f>J127-0.003</f>
        <v>4.0976963963963957</v>
      </c>
      <c r="K130" s="74"/>
      <c r="L130" s="74"/>
      <c r="M130" s="315">
        <v>90</v>
      </c>
      <c r="N130" s="316"/>
      <c r="O130" s="317"/>
      <c r="P130" s="315">
        <v>90</v>
      </c>
      <c r="Q130" s="74"/>
      <c r="R130" s="74"/>
      <c r="S130" s="74"/>
      <c r="T130" s="74"/>
      <c r="U130" s="74"/>
      <c r="V130" s="74"/>
      <c r="W130" s="74"/>
      <c r="X130" s="74"/>
      <c r="Y130" s="74"/>
      <c r="Z130" s="615">
        <f>Z127</f>
        <v>3.7663401154621496</v>
      </c>
      <c r="AA130" s="616"/>
      <c r="AB130" s="616"/>
      <c r="AC130" s="615">
        <f>AC127</f>
        <v>3.5013979189093392</v>
      </c>
      <c r="AD130" s="74"/>
      <c r="AE130" s="74"/>
      <c r="AF130" s="74"/>
      <c r="AG130" s="74"/>
      <c r="AH130" s="74"/>
      <c r="AI130" s="74"/>
      <c r="AJ130" s="73">
        <f>AJ127</f>
        <v>3.9748567911339876</v>
      </c>
      <c r="AK130" s="74"/>
      <c r="AL130" s="74"/>
      <c r="AM130" s="314">
        <v>50</v>
      </c>
      <c r="AN130" s="74"/>
      <c r="AO130" s="74"/>
      <c r="AP130" s="314">
        <v>57</v>
      </c>
      <c r="AQ130" s="74"/>
      <c r="AR130" s="74"/>
    </row>
    <row r="131" spans="2:44" ht="15.75" x14ac:dyDescent="0.25">
      <c r="B131" s="633" t="s">
        <v>67</v>
      </c>
      <c r="C131" s="39" t="s">
        <v>75</v>
      </c>
      <c r="D131" s="73">
        <v>3.5</v>
      </c>
      <c r="E131" s="74"/>
      <c r="F131" s="74"/>
      <c r="G131" s="73">
        <v>3.5</v>
      </c>
      <c r="H131" s="74"/>
      <c r="I131" s="74"/>
      <c r="J131" s="73">
        <v>3.5</v>
      </c>
      <c r="K131" s="74"/>
      <c r="L131" s="74"/>
      <c r="M131" s="314">
        <v>75</v>
      </c>
      <c r="N131" s="72"/>
      <c r="O131" s="72"/>
      <c r="P131" s="314">
        <v>75</v>
      </c>
      <c r="Q131" s="72"/>
      <c r="R131" s="72"/>
      <c r="S131" s="72"/>
      <c r="T131" s="72"/>
      <c r="U131" s="72"/>
      <c r="V131" s="72"/>
      <c r="W131" s="72"/>
      <c r="X131" s="72"/>
      <c r="Y131" s="72"/>
      <c r="Z131" s="73">
        <v>3.5</v>
      </c>
      <c r="AA131" s="72"/>
      <c r="AB131" s="72"/>
      <c r="AC131" s="73">
        <v>3.5</v>
      </c>
      <c r="AD131" s="72"/>
      <c r="AE131" s="72"/>
      <c r="AF131" s="72"/>
      <c r="AG131" s="72"/>
      <c r="AH131" s="72"/>
      <c r="AI131" s="72"/>
      <c r="AJ131" s="73">
        <v>3.5</v>
      </c>
      <c r="AK131" s="72"/>
      <c r="AL131" s="72"/>
      <c r="AM131" s="313">
        <v>27</v>
      </c>
      <c r="AN131" s="72"/>
      <c r="AO131" s="72"/>
      <c r="AP131" s="313">
        <v>36</v>
      </c>
      <c r="AQ131" s="74"/>
      <c r="AR131" s="74"/>
    </row>
    <row r="132" spans="2:44" x14ac:dyDescent="0.25">
      <c r="B132" s="40" t="s">
        <v>71</v>
      </c>
      <c r="C132" s="26"/>
      <c r="AD132" s="311"/>
      <c r="AE132" s="311"/>
      <c r="AF132" s="311"/>
      <c r="AG132" s="311"/>
      <c r="AH132" s="311"/>
      <c r="AI132" s="311"/>
      <c r="AJ132" s="312" t="s">
        <v>163</v>
      </c>
      <c r="AK132" s="311" t="s">
        <v>119</v>
      </c>
      <c r="AL132" s="311"/>
      <c r="AM132" s="311"/>
      <c r="AN132" s="311"/>
      <c r="AO132" s="311"/>
      <c r="AP132" s="311"/>
      <c r="AQ132" s="311"/>
      <c r="AR132" s="311"/>
    </row>
    <row r="133" spans="2:44" x14ac:dyDescent="0.25">
      <c r="C133" s="26"/>
    </row>
    <row r="134" spans="2:44" x14ac:dyDescent="0.25">
      <c r="C134" s="26"/>
    </row>
    <row r="135" spans="2:44" x14ac:dyDescent="0.25">
      <c r="C135" s="26"/>
    </row>
  </sheetData>
  <mergeCells count="21">
    <mergeCell ref="AG5:AI5"/>
    <mergeCell ref="T5:Y5"/>
    <mergeCell ref="J5:L5"/>
    <mergeCell ref="A5:A6"/>
    <mergeCell ref="B5:B6"/>
    <mergeCell ref="C5:C6"/>
    <mergeCell ref="D5:F5"/>
    <mergeCell ref="G5:I5"/>
    <mergeCell ref="AF5:AF6"/>
    <mergeCell ref="M5:O5"/>
    <mergeCell ref="S5:S6"/>
    <mergeCell ref="P5:R5"/>
    <mergeCell ref="Z5:AB5"/>
    <mergeCell ref="AC5:AE5"/>
    <mergeCell ref="AY5:BB5"/>
    <mergeCell ref="AJ5:AL5"/>
    <mergeCell ref="AM5:AO5"/>
    <mergeCell ref="AP5:AR5"/>
    <mergeCell ref="AS5:AS6"/>
    <mergeCell ref="AX5:AX6"/>
    <mergeCell ref="AT5:AW5"/>
  </mergeCells>
  <conditionalFormatting sqref="L7:L83 L85:L126 F7:F126 I7:I126 O7:O126 R7:S126 AL7:AL126 AO7:AO126 AR7:AS126">
    <cfRule type="containsBlanks" dxfId="119" priority="57" stopIfTrue="1">
      <formula>LEN(TRIM(F7))=0</formula>
    </cfRule>
    <cfRule type="cellIs" dxfId="118" priority="2802" stopIfTrue="1" operator="equal">
      <formula>"D"</formula>
    </cfRule>
    <cfRule type="cellIs" dxfId="117" priority="2803" stopIfTrue="1" operator="equal">
      <formula>"C"</formula>
    </cfRule>
    <cfRule type="cellIs" dxfId="116" priority="2804" stopIfTrue="1" operator="equal">
      <formula>"B"</formula>
    </cfRule>
    <cfRule type="cellIs" dxfId="115" priority="2805" stopIfTrue="1" operator="equal">
      <formula>"A"</formula>
    </cfRule>
  </conditionalFormatting>
  <conditionalFormatting sqref="AX7:AX126">
    <cfRule type="cellIs" dxfId="114" priority="74" stopIfTrue="1" operator="equal">
      <formula>"D"</formula>
    </cfRule>
    <cfRule type="cellIs" dxfId="113" priority="75" stopIfTrue="1" operator="equal">
      <formula>"C"</formula>
    </cfRule>
    <cfRule type="cellIs" dxfId="112" priority="76" stopIfTrue="1" operator="equal">
      <formula>"B"</formula>
    </cfRule>
    <cfRule type="cellIs" dxfId="111" priority="77" stopIfTrue="1" operator="equal">
      <formula>"A"</formula>
    </cfRule>
  </conditionalFormatting>
  <conditionalFormatting sqref="AB7:AB126 AE7:AE126">
    <cfRule type="containsBlanks" dxfId="110" priority="7">
      <formula>LEN(TRIM(AB7))=0</formula>
    </cfRule>
    <cfRule type="cellIs" dxfId="109" priority="23" operator="equal">
      <formula>"D"</formula>
    </cfRule>
    <cfRule type="cellIs" dxfId="108" priority="24" operator="equal">
      <formula>"C"</formula>
    </cfRule>
    <cfRule type="cellIs" dxfId="107" priority="25" operator="equal">
      <formula>"B"</formula>
    </cfRule>
    <cfRule type="cellIs" dxfId="106" priority="26" operator="equal">
      <formula>"A"</formula>
    </cfRule>
  </conditionalFormatting>
  <conditionalFormatting sqref="AF7:AF126">
    <cfRule type="containsBlanks" dxfId="105" priority="11">
      <formula>LEN(TRIM(AF7))=0</formula>
    </cfRule>
    <cfRule type="cellIs" dxfId="104" priority="12" operator="equal">
      <formula>"D"</formula>
    </cfRule>
    <cfRule type="cellIs" dxfId="103" priority="13" operator="equal">
      <formula>"C"</formula>
    </cfRule>
    <cfRule type="cellIs" dxfId="102" priority="14" operator="equal">
      <formula>"B"</formula>
    </cfRule>
  </conditionalFormatting>
  <conditionalFormatting sqref="M7:M128">
    <cfRule type="containsBlanks" dxfId="101" priority="4746" stopIfTrue="1">
      <formula>LEN(TRIM(M7))=0</formula>
    </cfRule>
    <cfRule type="cellIs" dxfId="100" priority="4747" stopIfTrue="1" operator="greaterThanOrEqual">
      <formula>$M$129</formula>
    </cfRule>
    <cfRule type="cellIs" dxfId="99" priority="4748" stopIfTrue="1" operator="between">
      <formula>$M$130</formula>
      <formula>$M$129</formula>
    </cfRule>
    <cfRule type="cellIs" dxfId="98" priority="4749" stopIfTrue="1" operator="between">
      <formula>$M$131</formula>
      <formula>$M$130</formula>
    </cfRule>
    <cfRule type="cellIs" dxfId="97" priority="4750" stopIfTrue="1" operator="lessThan">
      <formula>$M$131</formula>
    </cfRule>
  </conditionalFormatting>
  <conditionalFormatting sqref="P7:P128">
    <cfRule type="containsBlanks" dxfId="96" priority="4756" stopIfTrue="1">
      <formula>LEN(TRIM(P7))=0</formula>
    </cfRule>
    <cfRule type="cellIs" dxfId="95" priority="4757" stopIfTrue="1" operator="greaterThanOrEqual">
      <formula>$P$129</formula>
    </cfRule>
    <cfRule type="cellIs" dxfId="94" priority="4758" stopIfTrue="1" operator="between">
      <formula>$P$130</formula>
      <formula>$P$129</formula>
    </cfRule>
    <cfRule type="cellIs" dxfId="93" priority="4759" stopIfTrue="1" operator="between">
      <formula>$P$131</formula>
      <formula>$P$130</formula>
    </cfRule>
    <cfRule type="cellIs" dxfId="92" priority="4760" stopIfTrue="1" operator="lessThan">
      <formula>$P$131</formula>
    </cfRule>
  </conditionalFormatting>
  <conditionalFormatting sqref="D7:D128">
    <cfRule type="cellIs" dxfId="91" priority="4766" stopIfTrue="1" operator="equal">
      <formula>$D$130</formula>
    </cfRule>
    <cfRule type="cellIs" dxfId="90" priority="4767" stopIfTrue="1" operator="lessThan">
      <formula>$D$131</formula>
    </cfRule>
    <cfRule type="cellIs" dxfId="89" priority="4768" stopIfTrue="1" operator="between">
      <formula>$D$131</formula>
      <formula>$D$130</formula>
    </cfRule>
    <cfRule type="cellIs" dxfId="88" priority="4769" stopIfTrue="1" operator="between">
      <formula>$D$130</formula>
      <formula>$D$129</formula>
    </cfRule>
    <cfRule type="cellIs" dxfId="87" priority="4770" stopIfTrue="1" operator="greaterThanOrEqual">
      <formula>$D$129</formula>
    </cfRule>
  </conditionalFormatting>
  <conditionalFormatting sqref="G7:G128">
    <cfRule type="cellIs" dxfId="86" priority="4776" stopIfTrue="1" operator="equal">
      <formula>$G$130</formula>
    </cfRule>
    <cfRule type="cellIs" dxfId="85" priority="4777" stopIfTrue="1" operator="lessThan">
      <formula>$G$131</formula>
    </cfRule>
    <cfRule type="cellIs" dxfId="84" priority="4778" stopIfTrue="1" operator="between">
      <formula>$G$131</formula>
      <formula>$G$130</formula>
    </cfRule>
    <cfRule type="cellIs" dxfId="83" priority="4779" stopIfTrue="1" operator="between">
      <formula>$G$130</formula>
      <formula>$G$129</formula>
    </cfRule>
    <cfRule type="cellIs" dxfId="82" priority="4780" stopIfTrue="1" operator="greaterThanOrEqual">
      <formula>$G$129</formula>
    </cfRule>
  </conditionalFormatting>
  <conditionalFormatting sqref="J7:J128">
    <cfRule type="cellIs" dxfId="81" priority="4786" stopIfTrue="1" operator="between">
      <formula>$J$130</formula>
      <formula>4.096</formula>
    </cfRule>
    <cfRule type="cellIs" dxfId="80" priority="4787" stopIfTrue="1" operator="lessThan">
      <formula>$J$131</formula>
    </cfRule>
    <cfRule type="cellIs" dxfId="79" priority="4788" stopIfTrue="1" operator="between">
      <formula>$J$131</formula>
      <formula>$J$130</formula>
    </cfRule>
    <cfRule type="cellIs" dxfId="78" priority="4789" stopIfTrue="1" operator="between">
      <formula>$J$130</formula>
      <formula>$J$129</formula>
    </cfRule>
    <cfRule type="cellIs" dxfId="77" priority="4790" stopIfTrue="1" operator="greaterThanOrEqual">
      <formula>$J$129</formula>
    </cfRule>
  </conditionalFormatting>
  <conditionalFormatting sqref="AP7:AP128">
    <cfRule type="containsBlanks" dxfId="76" priority="4796" stopIfTrue="1">
      <formula>LEN(TRIM(AP7))=0</formula>
    </cfRule>
    <cfRule type="cellIs" dxfId="75" priority="4797" stopIfTrue="1" operator="lessThan">
      <formula>$AP$131</formula>
    </cfRule>
    <cfRule type="cellIs" dxfId="74" priority="4798" stopIfTrue="1" operator="between">
      <formula>$AP$131</formula>
      <formula>$AP$130</formula>
    </cfRule>
    <cfRule type="cellIs" dxfId="73" priority="4799" stopIfTrue="1" operator="between">
      <formula>$AP$130</formula>
      <formula>$AP$129</formula>
    </cfRule>
    <cfRule type="cellIs" dxfId="72" priority="4800" stopIfTrue="1" operator="greaterThanOrEqual">
      <formula>$AP$129</formula>
    </cfRule>
  </conditionalFormatting>
  <conditionalFormatting sqref="AM7:AM128">
    <cfRule type="containsBlanks" dxfId="71" priority="4806" stopIfTrue="1">
      <formula>LEN(TRIM(AM7))=0</formula>
    </cfRule>
    <cfRule type="cellIs" dxfId="70" priority="4807" stopIfTrue="1" operator="lessThan">
      <formula>$AM$131</formula>
    </cfRule>
    <cfRule type="cellIs" dxfId="69" priority="4808" stopIfTrue="1" operator="between">
      <formula>$AM$131</formula>
      <formula>$AM$130</formula>
    </cfRule>
    <cfRule type="cellIs" dxfId="68" priority="4809" stopIfTrue="1" operator="between">
      <formula>$AM$130</formula>
      <formula>$AM$129</formula>
    </cfRule>
    <cfRule type="cellIs" dxfId="67" priority="4810" stopIfTrue="1" operator="greaterThanOrEqual">
      <formula>$AM$129</formula>
    </cfRule>
  </conditionalFormatting>
  <conditionalFormatting sqref="Z7:Z128">
    <cfRule type="cellIs" dxfId="66" priority="10" operator="between">
      <formula>$Z$127</formula>
      <formula>3.766</formula>
    </cfRule>
    <cfRule type="containsBlanks" dxfId="65" priority="4816" stopIfTrue="1">
      <formula>LEN(TRIM(Z7))=0</formula>
    </cfRule>
    <cfRule type="cellIs" dxfId="64" priority="4817" stopIfTrue="1" operator="between">
      <formula>4.5</formula>
      <formula>$Z$127</formula>
    </cfRule>
    <cfRule type="cellIs" dxfId="63" priority="4818" stopIfTrue="1" operator="between">
      <formula>3.5</formula>
      <formula>$Z$127</formula>
    </cfRule>
    <cfRule type="cellIs" dxfId="62" priority="4819" stopIfTrue="1" operator="lessThan">
      <formula>3.5</formula>
    </cfRule>
  </conditionalFormatting>
  <conditionalFormatting sqref="AC7:AC128">
    <cfRule type="cellIs" dxfId="61" priority="8" operator="between">
      <formula>$AC$127</formula>
      <formula>3.836</formula>
    </cfRule>
    <cfRule type="containsBlanks" dxfId="60" priority="9">
      <formula>LEN(TRIM(AC7))=0</formula>
    </cfRule>
    <cfRule type="cellIs" dxfId="59" priority="4824" operator="lessThan">
      <formula>3.5</formula>
    </cfRule>
    <cfRule type="cellIs" dxfId="58" priority="4825" operator="between">
      <formula>$AC$127</formula>
      <formula>3.5</formula>
    </cfRule>
    <cfRule type="cellIs" dxfId="57" priority="4826" operator="between">
      <formula>4.499</formula>
      <formula>$AC$127</formula>
    </cfRule>
    <cfRule type="cellIs" dxfId="56" priority="4827" operator="greaterThanOrEqual">
      <formula>4.5</formula>
    </cfRule>
  </conditionalFormatting>
  <conditionalFormatting sqref="AJ7:AJ128">
    <cfRule type="cellIs" dxfId="55" priority="1" operator="between">
      <formula>$AJ$127</formula>
      <formula>3.966</formula>
    </cfRule>
    <cfRule type="containsBlanks" dxfId="54" priority="2">
      <formula>LEN(TRIM(AJ7))=0</formula>
    </cfRule>
    <cfRule type="cellIs" dxfId="53" priority="3" operator="lessThan">
      <formula>3.5</formula>
    </cfRule>
    <cfRule type="cellIs" dxfId="52" priority="4" operator="between">
      <formula>$AJ$127</formula>
      <formula>3.5</formula>
    </cfRule>
    <cfRule type="cellIs" dxfId="51" priority="5" operator="between">
      <formula>4.499</formula>
      <formula>$AJ$127</formula>
    </cfRule>
    <cfRule type="cellIs" dxfId="50" priority="6" operator="between">
      <formula>4.5</formula>
      <formula>5</formula>
    </cfRule>
  </conditionalFormatting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S1"/>
  <sheetViews>
    <sheetView zoomScale="90" zoomScaleNormal="90" workbookViewId="0">
      <selection activeCell="L1" sqref="L1"/>
    </sheetView>
  </sheetViews>
  <sheetFormatPr defaultRowHeight="15" x14ac:dyDescent="0.25"/>
  <cols>
    <col min="3" max="3" width="9.140625" customWidth="1"/>
  </cols>
  <sheetData>
    <row r="1" spans="12:19" ht="21.75" customHeight="1" x14ac:dyDescent="0.25">
      <c r="L1" s="525" t="s">
        <v>76</v>
      </c>
      <c r="M1" s="526"/>
      <c r="N1" s="526"/>
      <c r="O1" s="526"/>
      <c r="P1" s="526"/>
      <c r="Q1" s="526"/>
      <c r="R1" s="525" t="s">
        <v>241</v>
      </c>
      <c r="S1" s="52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2"/>
  <sheetViews>
    <sheetView zoomScale="90" zoomScaleNormal="90" workbookViewId="0">
      <pane xSplit="4" ySplit="6" topLeftCell="AZ43" activePane="bottomRight" state="frozen"/>
      <selection pane="topRight" activeCell="E1" sqref="E1"/>
      <selection pane="bottomLeft" activeCell="A6" sqref="A6"/>
      <selection pane="bottomRight" activeCell="D5" sqref="D5:D6"/>
    </sheetView>
  </sheetViews>
  <sheetFormatPr defaultRowHeight="15" x14ac:dyDescent="0.25"/>
  <cols>
    <col min="1" max="1" width="5.7109375" customWidth="1"/>
    <col min="2" max="2" width="8.7109375" customWidth="1"/>
    <col min="3" max="3" width="18.140625" customWidth="1"/>
    <col min="4" max="4" width="32.140625" customWidth="1"/>
    <col min="5" max="5" width="7.7109375" customWidth="1"/>
    <col min="6" max="9" width="7.28515625" customWidth="1"/>
    <col min="10" max="10" width="8.7109375" style="2" customWidth="1"/>
    <col min="11" max="15" width="7.7109375" customWidth="1"/>
    <col min="16" max="16" width="8.7109375" customWidth="1"/>
    <col min="17" max="17" width="7.7109375" customWidth="1"/>
    <col min="18" max="21" width="7.28515625" customWidth="1"/>
    <col min="22" max="22" width="8.7109375" customWidth="1"/>
    <col min="23" max="27" width="7.7109375" customWidth="1"/>
    <col min="28" max="28" width="10" customWidth="1"/>
    <col min="29" max="29" width="7.7109375" customWidth="1"/>
    <col min="30" max="30" width="8.7109375" customWidth="1"/>
    <col min="31" max="35" width="7.7109375" customWidth="1"/>
    <col min="36" max="36" width="10" customWidth="1"/>
    <col min="37" max="37" width="7.7109375" customWidth="1"/>
    <col min="38" max="38" width="8.7109375" customWidth="1"/>
    <col min="39" max="43" width="6.7109375" customWidth="1"/>
    <col min="44" max="44" width="8.7109375" customWidth="1"/>
    <col min="45" max="49" width="6.7109375" customWidth="1"/>
    <col min="50" max="50" width="8.7109375" customWidth="1"/>
    <col min="51" max="55" width="7.7109375" customWidth="1"/>
    <col min="56" max="56" width="8.7109375" customWidth="1"/>
    <col min="57" max="63" width="7.7109375" customWidth="1"/>
    <col min="64" max="64" width="8.7109375" customWidth="1"/>
    <col min="65" max="71" width="6.7109375" customWidth="1"/>
    <col min="72" max="72" width="8.7109375" customWidth="1"/>
  </cols>
  <sheetData>
    <row r="1" spans="1:72" x14ac:dyDescent="0.25">
      <c r="B1" s="277"/>
      <c r="C1" s="15" t="s">
        <v>156</v>
      </c>
    </row>
    <row r="2" spans="1:72" ht="15.75" x14ac:dyDescent="0.25">
      <c r="B2" s="322"/>
      <c r="C2" s="15" t="s">
        <v>157</v>
      </c>
      <c r="D2" s="300" t="s">
        <v>235</v>
      </c>
      <c r="F2" s="90"/>
      <c r="G2" s="90"/>
      <c r="H2" s="90"/>
      <c r="I2" s="90"/>
      <c r="J2" s="4"/>
      <c r="AN2" s="399"/>
    </row>
    <row r="3" spans="1:72" x14ac:dyDescent="0.25">
      <c r="B3" s="321"/>
      <c r="C3" s="15" t="s">
        <v>158</v>
      </c>
      <c r="E3" s="90"/>
      <c r="F3" s="90"/>
      <c r="G3" s="90"/>
      <c r="H3" s="90"/>
      <c r="I3" s="90"/>
      <c r="J3" s="4"/>
    </row>
    <row r="4" spans="1:72" ht="15.75" thickBot="1" x14ac:dyDescent="0.3">
      <c r="B4" s="16"/>
      <c r="C4" s="15" t="s">
        <v>159</v>
      </c>
      <c r="D4" s="91"/>
      <c r="E4" s="902" t="s">
        <v>8</v>
      </c>
      <c r="F4" s="902"/>
      <c r="G4" s="902"/>
      <c r="H4" s="902"/>
      <c r="I4" s="902"/>
      <c r="J4" s="116">
        <v>2025</v>
      </c>
      <c r="K4" s="901" t="s">
        <v>121</v>
      </c>
      <c r="L4" s="901"/>
      <c r="M4" s="901"/>
      <c r="N4" s="901"/>
      <c r="O4" s="901"/>
      <c r="P4" s="116">
        <v>2025</v>
      </c>
      <c r="Q4" s="901" t="s">
        <v>122</v>
      </c>
      <c r="R4" s="901"/>
      <c r="S4" s="901"/>
      <c r="T4" s="901"/>
      <c r="U4" s="901"/>
      <c r="V4" s="116">
        <v>2025</v>
      </c>
      <c r="W4" s="902" t="s">
        <v>128</v>
      </c>
      <c r="X4" s="902"/>
      <c r="Y4" s="902"/>
      <c r="Z4" s="902"/>
      <c r="AA4" s="902"/>
      <c r="AB4" s="902"/>
      <c r="AC4" s="902"/>
      <c r="AD4" s="116">
        <v>2025</v>
      </c>
      <c r="AE4" s="902" t="s">
        <v>129</v>
      </c>
      <c r="AF4" s="902"/>
      <c r="AG4" s="902"/>
      <c r="AH4" s="902"/>
      <c r="AI4" s="902"/>
      <c r="AJ4" s="902"/>
      <c r="AK4" s="902"/>
      <c r="AL4" s="116">
        <v>2025</v>
      </c>
      <c r="AM4" s="901" t="s">
        <v>131</v>
      </c>
      <c r="AN4" s="901"/>
      <c r="AO4" s="901"/>
      <c r="AP4" s="901"/>
      <c r="AQ4" s="901"/>
      <c r="AR4" s="116">
        <v>2025</v>
      </c>
      <c r="AS4" s="901" t="s">
        <v>132</v>
      </c>
      <c r="AT4" s="901"/>
      <c r="AU4" s="901"/>
      <c r="AV4" s="901"/>
      <c r="AW4" s="901"/>
      <c r="AX4" s="116">
        <v>2025</v>
      </c>
      <c r="AY4" s="901" t="s">
        <v>154</v>
      </c>
      <c r="AZ4" s="901"/>
      <c r="BA4" s="901"/>
      <c r="BB4" s="901"/>
      <c r="BC4" s="901"/>
      <c r="BD4" s="116">
        <v>2025</v>
      </c>
      <c r="BE4" s="901" t="s">
        <v>155</v>
      </c>
      <c r="BF4" s="901"/>
      <c r="BG4" s="901"/>
      <c r="BH4" s="901"/>
      <c r="BI4" s="901"/>
      <c r="BJ4" s="901"/>
      <c r="BK4" s="901"/>
      <c r="BL4" s="116">
        <v>2025</v>
      </c>
      <c r="BM4" s="901" t="s">
        <v>137</v>
      </c>
      <c r="BN4" s="901"/>
      <c r="BO4" s="901"/>
      <c r="BP4" s="901"/>
      <c r="BQ4" s="901"/>
      <c r="BR4" s="901"/>
      <c r="BS4" s="901"/>
      <c r="BT4" s="119">
        <v>2025</v>
      </c>
    </row>
    <row r="5" spans="1:72" ht="18" customHeight="1" x14ac:dyDescent="0.25">
      <c r="A5" s="913" t="s">
        <v>0</v>
      </c>
      <c r="B5" s="934" t="s">
        <v>9</v>
      </c>
      <c r="C5" s="934" t="s">
        <v>10</v>
      </c>
      <c r="D5" s="934" t="s">
        <v>11</v>
      </c>
      <c r="E5" s="927" t="s">
        <v>173</v>
      </c>
      <c r="F5" s="936" t="s">
        <v>236</v>
      </c>
      <c r="G5" s="937"/>
      <c r="H5" s="937"/>
      <c r="I5" s="938"/>
      <c r="J5" s="925" t="s">
        <v>12</v>
      </c>
      <c r="K5" s="913" t="s">
        <v>173</v>
      </c>
      <c r="L5" s="915" t="s">
        <v>13</v>
      </c>
      <c r="M5" s="916"/>
      <c r="N5" s="916"/>
      <c r="O5" s="917"/>
      <c r="P5" s="925" t="s">
        <v>12</v>
      </c>
      <c r="Q5" s="913" t="s">
        <v>173</v>
      </c>
      <c r="R5" s="915" t="s">
        <v>13</v>
      </c>
      <c r="S5" s="916"/>
      <c r="T5" s="916"/>
      <c r="U5" s="917"/>
      <c r="V5" s="925" t="s">
        <v>12</v>
      </c>
      <c r="W5" s="892" t="s">
        <v>173</v>
      </c>
      <c r="X5" s="931" t="s">
        <v>123</v>
      </c>
      <c r="Y5" s="932"/>
      <c r="Z5" s="932"/>
      <c r="AA5" s="932"/>
      <c r="AB5" s="932"/>
      <c r="AC5" s="932"/>
      <c r="AD5" s="933"/>
      <c r="AE5" s="892" t="s">
        <v>173</v>
      </c>
      <c r="AF5" s="931" t="s">
        <v>123</v>
      </c>
      <c r="AG5" s="932"/>
      <c r="AH5" s="932"/>
      <c r="AI5" s="932"/>
      <c r="AJ5" s="932"/>
      <c r="AK5" s="932"/>
      <c r="AL5" s="933"/>
      <c r="AM5" s="913" t="s">
        <v>173</v>
      </c>
      <c r="AN5" s="915" t="s">
        <v>123</v>
      </c>
      <c r="AO5" s="916"/>
      <c r="AP5" s="916"/>
      <c r="AQ5" s="917"/>
      <c r="AR5" s="925" t="s">
        <v>12</v>
      </c>
      <c r="AS5" s="913" t="s">
        <v>173</v>
      </c>
      <c r="AT5" s="915" t="s">
        <v>123</v>
      </c>
      <c r="AU5" s="916"/>
      <c r="AV5" s="916"/>
      <c r="AW5" s="917"/>
      <c r="AX5" s="925" t="s">
        <v>12</v>
      </c>
      <c r="AY5" s="913" t="s">
        <v>173</v>
      </c>
      <c r="AZ5" s="915" t="s">
        <v>123</v>
      </c>
      <c r="BA5" s="916"/>
      <c r="BB5" s="916"/>
      <c r="BC5" s="917"/>
      <c r="BD5" s="918" t="s">
        <v>12</v>
      </c>
      <c r="BE5" s="892" t="s">
        <v>173</v>
      </c>
      <c r="BF5" s="922" t="s">
        <v>123</v>
      </c>
      <c r="BG5" s="923"/>
      <c r="BH5" s="923"/>
      <c r="BI5" s="923"/>
      <c r="BJ5" s="923"/>
      <c r="BK5" s="924"/>
      <c r="BL5" s="903" t="s">
        <v>12</v>
      </c>
      <c r="BM5" s="892" t="s">
        <v>173</v>
      </c>
      <c r="BN5" s="909" t="s">
        <v>123</v>
      </c>
      <c r="BO5" s="910"/>
      <c r="BP5" s="910"/>
      <c r="BQ5" s="910"/>
      <c r="BR5" s="910"/>
      <c r="BS5" s="911"/>
      <c r="BT5" s="905" t="s">
        <v>136</v>
      </c>
    </row>
    <row r="6" spans="1:72" ht="27" customHeight="1" thickBot="1" x14ac:dyDescent="0.3">
      <c r="A6" s="914"/>
      <c r="B6" s="935"/>
      <c r="C6" s="935"/>
      <c r="D6" s="935"/>
      <c r="E6" s="928"/>
      <c r="F6" s="3">
        <v>2</v>
      </c>
      <c r="G6" s="3">
        <v>3</v>
      </c>
      <c r="H6" s="3">
        <v>4</v>
      </c>
      <c r="I6" s="3">
        <v>5</v>
      </c>
      <c r="J6" s="926"/>
      <c r="K6" s="914"/>
      <c r="L6" s="3">
        <v>2</v>
      </c>
      <c r="M6" s="3">
        <v>3</v>
      </c>
      <c r="N6" s="3">
        <v>4</v>
      </c>
      <c r="O6" s="3">
        <v>5</v>
      </c>
      <c r="P6" s="926"/>
      <c r="Q6" s="914"/>
      <c r="R6" s="3">
        <v>2</v>
      </c>
      <c r="S6" s="3">
        <v>3</v>
      </c>
      <c r="T6" s="3">
        <v>4</v>
      </c>
      <c r="U6" s="3">
        <v>5</v>
      </c>
      <c r="V6" s="926"/>
      <c r="W6" s="893"/>
      <c r="X6" s="98" t="s">
        <v>130</v>
      </c>
      <c r="Y6" s="98" t="s">
        <v>124</v>
      </c>
      <c r="Z6" s="99" t="s">
        <v>125</v>
      </c>
      <c r="AA6" s="99" t="s">
        <v>124</v>
      </c>
      <c r="AB6" s="100" t="s">
        <v>126</v>
      </c>
      <c r="AC6" s="99" t="s">
        <v>124</v>
      </c>
      <c r="AD6" s="101" t="s">
        <v>127</v>
      </c>
      <c r="AE6" s="893"/>
      <c r="AF6" s="98" t="s">
        <v>130</v>
      </c>
      <c r="AG6" s="98" t="s">
        <v>124</v>
      </c>
      <c r="AH6" s="99" t="s">
        <v>125</v>
      </c>
      <c r="AI6" s="99" t="s">
        <v>124</v>
      </c>
      <c r="AJ6" s="100" t="s">
        <v>126</v>
      </c>
      <c r="AK6" s="99" t="s">
        <v>124</v>
      </c>
      <c r="AL6" s="101" t="s">
        <v>127</v>
      </c>
      <c r="AM6" s="914"/>
      <c r="AN6" s="3">
        <v>5</v>
      </c>
      <c r="AO6" s="3">
        <v>4</v>
      </c>
      <c r="AP6" s="3">
        <v>3</v>
      </c>
      <c r="AQ6" s="3">
        <v>2</v>
      </c>
      <c r="AR6" s="926"/>
      <c r="AS6" s="914"/>
      <c r="AT6" s="3">
        <v>5</v>
      </c>
      <c r="AU6" s="3">
        <v>4</v>
      </c>
      <c r="AV6" s="3">
        <v>3</v>
      </c>
      <c r="AW6" s="3">
        <v>2</v>
      </c>
      <c r="AX6" s="926"/>
      <c r="AY6" s="914"/>
      <c r="AZ6" s="3">
        <v>2</v>
      </c>
      <c r="BA6" s="3">
        <v>3</v>
      </c>
      <c r="BB6" s="3">
        <v>4</v>
      </c>
      <c r="BC6" s="3">
        <v>5</v>
      </c>
      <c r="BD6" s="919"/>
      <c r="BE6" s="893"/>
      <c r="BF6" s="323" t="s">
        <v>133</v>
      </c>
      <c r="BG6" s="323" t="s">
        <v>226</v>
      </c>
      <c r="BH6" s="323" t="s">
        <v>227</v>
      </c>
      <c r="BI6" s="323" t="s">
        <v>172</v>
      </c>
      <c r="BJ6" s="323" t="s">
        <v>134</v>
      </c>
      <c r="BK6" s="427">
        <v>100</v>
      </c>
      <c r="BL6" s="904"/>
      <c r="BM6" s="893"/>
      <c r="BN6" s="115" t="s">
        <v>135</v>
      </c>
      <c r="BO6" s="115" t="s">
        <v>228</v>
      </c>
      <c r="BP6" s="115" t="s">
        <v>229</v>
      </c>
      <c r="BQ6" s="115" t="s">
        <v>172</v>
      </c>
      <c r="BR6" s="115" t="s">
        <v>134</v>
      </c>
      <c r="BS6" s="115">
        <v>100</v>
      </c>
      <c r="BT6" s="906"/>
    </row>
    <row r="7" spans="1:72" s="1" customFormat="1" ht="15" customHeight="1" x14ac:dyDescent="0.25">
      <c r="A7" s="658">
        <v>1</v>
      </c>
      <c r="B7" s="672">
        <v>10003</v>
      </c>
      <c r="C7" s="659" t="s">
        <v>1</v>
      </c>
      <c r="D7" s="664" t="s">
        <v>14</v>
      </c>
      <c r="E7" s="676">
        <v>48</v>
      </c>
      <c r="F7" s="679"/>
      <c r="G7" s="679">
        <v>2.08</v>
      </c>
      <c r="H7" s="679">
        <v>45.83</v>
      </c>
      <c r="I7" s="679">
        <v>52.08</v>
      </c>
      <c r="J7" s="552">
        <f>(2*F7+3*G7+4*H7+5*I7)/100</f>
        <v>4.4996</v>
      </c>
      <c r="K7" s="706">
        <v>48</v>
      </c>
      <c r="L7" s="726"/>
      <c r="M7" s="726">
        <v>25</v>
      </c>
      <c r="N7" s="726">
        <v>54.17</v>
      </c>
      <c r="O7" s="726">
        <v>20.83</v>
      </c>
      <c r="P7" s="397">
        <f t="shared" ref="P7:P8" si="0">(2*L7+3*M7+4*N7+5*O7)/100</f>
        <v>3.9582999999999999</v>
      </c>
      <c r="Q7" s="589">
        <v>28</v>
      </c>
      <c r="R7" s="590"/>
      <c r="S7" s="590"/>
      <c r="T7" s="590">
        <v>35.71</v>
      </c>
      <c r="U7" s="590">
        <v>64.290000000000006</v>
      </c>
      <c r="V7" s="17">
        <f>(2*R7+3*S7+4*T7+5*U7)/100</f>
        <v>4.6429000000000009</v>
      </c>
      <c r="W7" s="369"/>
      <c r="X7" s="370"/>
      <c r="Y7" s="371"/>
      <c r="Z7" s="372"/>
      <c r="AA7" s="371"/>
      <c r="AB7" s="372"/>
      <c r="AC7" s="371"/>
      <c r="AD7" s="329"/>
      <c r="AE7" s="334"/>
      <c r="AF7" s="335"/>
      <c r="AG7" s="336"/>
      <c r="AH7" s="334"/>
      <c r="AI7" s="337"/>
      <c r="AJ7" s="334"/>
      <c r="AK7" s="338"/>
      <c r="AL7" s="324"/>
      <c r="AM7" s="508"/>
      <c r="AN7" s="607"/>
      <c r="AO7" s="607"/>
      <c r="AP7" s="607"/>
      <c r="AQ7" s="607"/>
      <c r="AR7" s="851"/>
      <c r="AS7" s="854"/>
      <c r="AT7" s="803"/>
      <c r="AU7" s="788"/>
      <c r="AV7" s="788"/>
      <c r="AW7" s="803"/>
      <c r="AX7" s="559"/>
      <c r="AY7" s="939"/>
      <c r="AZ7" s="560"/>
      <c r="BA7" s="560"/>
      <c r="BB7" s="560"/>
      <c r="BC7" s="560"/>
      <c r="BD7" s="941"/>
      <c r="BE7" s="486"/>
      <c r="BF7" s="487"/>
      <c r="BG7" s="487"/>
      <c r="BH7" s="560"/>
      <c r="BI7" s="487"/>
      <c r="BJ7" s="487"/>
      <c r="BK7" s="488"/>
      <c r="BL7" s="489"/>
      <c r="BM7" s="496"/>
      <c r="BN7" s="497"/>
      <c r="BO7" s="497"/>
      <c r="BP7" s="497"/>
      <c r="BQ7" s="497"/>
      <c r="BR7" s="497"/>
      <c r="BS7" s="497"/>
      <c r="BT7" s="498"/>
    </row>
    <row r="8" spans="1:72" s="1" customFormat="1" ht="15" customHeight="1" x14ac:dyDescent="0.25">
      <c r="A8" s="660">
        <v>2</v>
      </c>
      <c r="B8" s="671">
        <v>10002</v>
      </c>
      <c r="C8" s="656" t="s">
        <v>1</v>
      </c>
      <c r="D8" s="668" t="s">
        <v>174</v>
      </c>
      <c r="E8" s="677">
        <v>98</v>
      </c>
      <c r="F8" s="678"/>
      <c r="G8" s="678">
        <v>23.47</v>
      </c>
      <c r="H8" s="678">
        <v>40.82</v>
      </c>
      <c r="I8" s="678">
        <v>35.71</v>
      </c>
      <c r="J8" s="20">
        <f t="shared" ref="J8:J65" si="1">(2*F8+3*G8+4*H8+5*I8)/100</f>
        <v>4.1223999999999998</v>
      </c>
      <c r="K8" s="704">
        <v>96</v>
      </c>
      <c r="L8" s="725"/>
      <c r="M8" s="725">
        <v>28.13</v>
      </c>
      <c r="N8" s="725">
        <v>42.71</v>
      </c>
      <c r="O8" s="725">
        <v>29.17</v>
      </c>
      <c r="P8" s="18">
        <f t="shared" si="0"/>
        <v>4.0108000000000006</v>
      </c>
      <c r="Q8" s="589">
        <v>56</v>
      </c>
      <c r="R8" s="590"/>
      <c r="S8" s="590">
        <v>7.14</v>
      </c>
      <c r="T8" s="590">
        <v>33.93</v>
      </c>
      <c r="U8" s="590">
        <v>58.93</v>
      </c>
      <c r="V8" s="20">
        <f>(2*R8+3*S8+4*T8+5*U8)/100</f>
        <v>4.5179</v>
      </c>
      <c r="W8" s="373"/>
      <c r="X8" s="374"/>
      <c r="Y8" s="375"/>
      <c r="Z8" s="376"/>
      <c r="AA8" s="375"/>
      <c r="AB8" s="376"/>
      <c r="AC8" s="375"/>
      <c r="AD8" s="330"/>
      <c r="AE8" s="339"/>
      <c r="AF8" s="340"/>
      <c r="AG8" s="341"/>
      <c r="AH8" s="339"/>
      <c r="AI8" s="342"/>
      <c r="AJ8" s="243"/>
      <c r="AK8" s="343"/>
      <c r="AL8" s="325"/>
      <c r="AM8" s="779">
        <v>109</v>
      </c>
      <c r="AN8" s="793">
        <v>12</v>
      </c>
      <c r="AO8" s="793">
        <v>62</v>
      </c>
      <c r="AP8" s="793">
        <v>28</v>
      </c>
      <c r="AQ8" s="793">
        <v>7</v>
      </c>
      <c r="AR8" s="850">
        <f t="shared" ref="AR8:AR71" si="2">(5*AN8+4*AO8+3*AP8+2*AQ8)/AM8</f>
        <v>3.7247706422018347</v>
      </c>
      <c r="AS8" s="836">
        <v>109</v>
      </c>
      <c r="AT8" s="873">
        <v>14</v>
      </c>
      <c r="AU8" s="873">
        <v>32</v>
      </c>
      <c r="AV8" s="873">
        <v>59</v>
      </c>
      <c r="AW8" s="873">
        <v>4</v>
      </c>
      <c r="AX8" s="105">
        <f t="shared" ref="AX8:AX71" si="3">(5*AT8+4*AU8+3*AV8+2*AW8)/AS8</f>
        <v>3.5137614678899083</v>
      </c>
      <c r="AY8" s="951">
        <v>24</v>
      </c>
      <c r="AZ8" s="958"/>
      <c r="BA8" s="958">
        <v>4</v>
      </c>
      <c r="BB8" s="958">
        <v>18</v>
      </c>
      <c r="BC8" s="958">
        <v>2</v>
      </c>
      <c r="BD8" s="952">
        <f t="shared" ref="BD8:BD71" si="4">(2*AZ8+3*BA8+4*BB8+5*BC8)/AY8</f>
        <v>3.9166666666666665</v>
      </c>
      <c r="BE8" s="490">
        <v>26</v>
      </c>
      <c r="BF8" s="751">
        <v>2</v>
      </c>
      <c r="BG8" s="751">
        <v>5</v>
      </c>
      <c r="BH8" s="751">
        <v>14</v>
      </c>
      <c r="BI8" s="751">
        <v>4</v>
      </c>
      <c r="BJ8" s="751">
        <v>1</v>
      </c>
      <c r="BK8" s="232"/>
      <c r="BL8" s="460">
        <v>46</v>
      </c>
      <c r="BM8" s="467">
        <v>48</v>
      </c>
      <c r="BN8" s="260"/>
      <c r="BO8" s="260"/>
      <c r="BP8" s="260">
        <v>38</v>
      </c>
      <c r="BQ8" s="260">
        <v>7</v>
      </c>
      <c r="BR8" s="260">
        <v>3</v>
      </c>
      <c r="BS8" s="260"/>
      <c r="BT8" s="457">
        <v>62</v>
      </c>
    </row>
    <row r="9" spans="1:72" s="1" customFormat="1" ht="15" customHeight="1" x14ac:dyDescent="0.25">
      <c r="A9" s="660">
        <v>3</v>
      </c>
      <c r="B9" s="671">
        <v>10090</v>
      </c>
      <c r="C9" s="656" t="s">
        <v>1</v>
      </c>
      <c r="D9" s="668" t="s">
        <v>16</v>
      </c>
      <c r="E9" s="677">
        <v>183</v>
      </c>
      <c r="F9" s="678">
        <v>2.19</v>
      </c>
      <c r="G9" s="678">
        <v>20.77</v>
      </c>
      <c r="H9" s="678">
        <v>46.99</v>
      </c>
      <c r="I9" s="678">
        <v>30.05</v>
      </c>
      <c r="J9" s="18">
        <f t="shared" si="1"/>
        <v>4.0489999999999995</v>
      </c>
      <c r="K9" s="704">
        <v>187</v>
      </c>
      <c r="L9" s="725">
        <v>2.67</v>
      </c>
      <c r="M9" s="725">
        <v>24.6</v>
      </c>
      <c r="N9" s="725">
        <v>54.55</v>
      </c>
      <c r="O9" s="725">
        <v>18.18</v>
      </c>
      <c r="P9" s="20">
        <f t="shared" ref="P9:P65" si="5">(2*L9+3*M9+4*N9+5*O9)/100</f>
        <v>3.8824000000000001</v>
      </c>
      <c r="Q9" s="589">
        <v>110</v>
      </c>
      <c r="R9" s="590"/>
      <c r="S9" s="590">
        <v>10</v>
      </c>
      <c r="T9" s="590">
        <v>63.64</v>
      </c>
      <c r="U9" s="590">
        <v>26.36</v>
      </c>
      <c r="V9" s="20">
        <f>(2*R9+3*S9+4*T9+5*U9)/100</f>
        <v>4.1635999999999997</v>
      </c>
      <c r="W9" s="373"/>
      <c r="X9" s="374"/>
      <c r="Y9" s="375"/>
      <c r="Z9" s="376"/>
      <c r="AA9" s="375"/>
      <c r="AB9" s="376"/>
      <c r="AC9" s="375"/>
      <c r="AD9" s="330"/>
      <c r="AE9" s="339"/>
      <c r="AF9" s="340"/>
      <c r="AG9" s="341"/>
      <c r="AH9" s="339"/>
      <c r="AI9" s="342"/>
      <c r="AJ9" s="344"/>
      <c r="AK9" s="343"/>
      <c r="AL9" s="325"/>
      <c r="AM9" s="779">
        <v>166</v>
      </c>
      <c r="AN9" s="793">
        <v>17</v>
      </c>
      <c r="AO9" s="793">
        <v>103</v>
      </c>
      <c r="AP9" s="793">
        <v>31</v>
      </c>
      <c r="AQ9" s="793">
        <v>15</v>
      </c>
      <c r="AR9" s="847">
        <f t="shared" si="2"/>
        <v>3.7349397590361444</v>
      </c>
      <c r="AS9" s="836">
        <v>164</v>
      </c>
      <c r="AT9" s="873">
        <v>17</v>
      </c>
      <c r="AU9" s="873">
        <v>60</v>
      </c>
      <c r="AV9" s="873">
        <v>71</v>
      </c>
      <c r="AW9" s="873">
        <v>16</v>
      </c>
      <c r="AX9" s="106">
        <f t="shared" si="3"/>
        <v>3.475609756097561</v>
      </c>
      <c r="AY9" s="940">
        <v>43</v>
      </c>
      <c r="AZ9" s="955">
        <v>2</v>
      </c>
      <c r="BA9" s="955">
        <v>10</v>
      </c>
      <c r="BB9" s="955">
        <v>19</v>
      </c>
      <c r="BC9" s="955">
        <v>12</v>
      </c>
      <c r="BD9" s="952">
        <f t="shared" si="4"/>
        <v>3.9534883720930232</v>
      </c>
      <c r="BE9" s="490">
        <v>41</v>
      </c>
      <c r="BF9" s="751">
        <v>5</v>
      </c>
      <c r="BG9" s="751">
        <v>3</v>
      </c>
      <c r="BH9" s="751">
        <v>21</v>
      </c>
      <c r="BI9" s="751">
        <v>8</v>
      </c>
      <c r="BJ9" s="751">
        <v>4</v>
      </c>
      <c r="BK9" s="232"/>
      <c r="BL9" s="459">
        <v>52</v>
      </c>
      <c r="BM9" s="471">
        <v>84</v>
      </c>
      <c r="BN9" s="260">
        <v>1</v>
      </c>
      <c r="BO9" s="260">
        <v>3</v>
      </c>
      <c r="BP9" s="260">
        <v>65</v>
      </c>
      <c r="BQ9" s="260">
        <v>12</v>
      </c>
      <c r="BR9" s="260">
        <v>3</v>
      </c>
      <c r="BS9" s="260"/>
      <c r="BT9" s="457">
        <v>56</v>
      </c>
    </row>
    <row r="10" spans="1:72" s="1" customFormat="1" ht="15" customHeight="1" x14ac:dyDescent="0.25">
      <c r="A10" s="660">
        <v>4</v>
      </c>
      <c r="B10" s="671">
        <v>10004</v>
      </c>
      <c r="C10" s="656" t="s">
        <v>1</v>
      </c>
      <c r="D10" s="670" t="s">
        <v>15</v>
      </c>
      <c r="E10" s="677">
        <v>139</v>
      </c>
      <c r="F10" s="678"/>
      <c r="G10" s="678">
        <v>2.88</v>
      </c>
      <c r="H10" s="678">
        <v>25.9</v>
      </c>
      <c r="I10" s="678">
        <v>71.22</v>
      </c>
      <c r="J10" s="18">
        <f>(2*F10+3*G10+4*H10+5*I10)/100</f>
        <v>4.6834000000000007</v>
      </c>
      <c r="K10" s="704">
        <v>139</v>
      </c>
      <c r="L10" s="725">
        <v>2.88</v>
      </c>
      <c r="M10" s="725">
        <v>24.46</v>
      </c>
      <c r="N10" s="725">
        <v>37.409999999999997</v>
      </c>
      <c r="O10" s="725">
        <v>35.25</v>
      </c>
      <c r="P10" s="18">
        <f>(2*L10+3*M10+4*N10+5*O10)/100</f>
        <v>4.0503</v>
      </c>
      <c r="Q10" s="589">
        <v>81</v>
      </c>
      <c r="R10" s="590"/>
      <c r="S10" s="590">
        <v>3.7</v>
      </c>
      <c r="T10" s="590">
        <v>40.74</v>
      </c>
      <c r="U10" s="590">
        <v>55.56</v>
      </c>
      <c r="V10" s="18">
        <f t="shared" ref="V10:V65" si="6">(2*R10+3*S10+4*T10+5*U10)/100</f>
        <v>4.5186000000000002</v>
      </c>
      <c r="W10" s="377"/>
      <c r="X10" s="378"/>
      <c r="Y10" s="375"/>
      <c r="Z10" s="379"/>
      <c r="AA10" s="380"/>
      <c r="AB10" s="379"/>
      <c r="AC10" s="380"/>
      <c r="AD10" s="331"/>
      <c r="AE10" s="339"/>
      <c r="AF10" s="340"/>
      <c r="AG10" s="341"/>
      <c r="AH10" s="339"/>
      <c r="AI10" s="342"/>
      <c r="AJ10" s="339"/>
      <c r="AK10" s="343"/>
      <c r="AL10" s="325"/>
      <c r="AM10" s="780">
        <v>169</v>
      </c>
      <c r="AN10" s="794">
        <v>48</v>
      </c>
      <c r="AO10" s="794">
        <v>95</v>
      </c>
      <c r="AP10" s="794">
        <v>25</v>
      </c>
      <c r="AQ10" s="794">
        <v>1</v>
      </c>
      <c r="AR10" s="845">
        <f t="shared" si="2"/>
        <v>4.1242603550295858</v>
      </c>
      <c r="AS10" s="810">
        <v>169</v>
      </c>
      <c r="AT10" s="874">
        <v>38</v>
      </c>
      <c r="AU10" s="874">
        <v>64</v>
      </c>
      <c r="AV10" s="874">
        <v>65</v>
      </c>
      <c r="AW10" s="874">
        <v>2</v>
      </c>
      <c r="AX10" s="598">
        <f t="shared" si="3"/>
        <v>3.8165680473372783</v>
      </c>
      <c r="AY10" s="940">
        <v>33</v>
      </c>
      <c r="AZ10" s="956"/>
      <c r="BA10" s="956">
        <v>2</v>
      </c>
      <c r="BB10" s="956">
        <v>12</v>
      </c>
      <c r="BC10" s="956">
        <v>19</v>
      </c>
      <c r="BD10" s="952">
        <f t="shared" si="4"/>
        <v>4.5151515151515156</v>
      </c>
      <c r="BE10" s="490">
        <v>65</v>
      </c>
      <c r="BF10" s="751">
        <v>1</v>
      </c>
      <c r="BG10" s="751">
        <v>2</v>
      </c>
      <c r="BH10" s="751">
        <v>22</v>
      </c>
      <c r="BI10" s="751">
        <v>26</v>
      </c>
      <c r="BJ10" s="751">
        <v>14</v>
      </c>
      <c r="BK10" s="232"/>
      <c r="BL10" s="469">
        <v>67.7</v>
      </c>
      <c r="BM10" s="470">
        <v>97</v>
      </c>
      <c r="BN10" s="260"/>
      <c r="BO10" s="260">
        <v>1</v>
      </c>
      <c r="BP10" s="260">
        <v>55</v>
      </c>
      <c r="BQ10" s="260">
        <v>26</v>
      </c>
      <c r="BR10" s="260">
        <v>15</v>
      </c>
      <c r="BS10" s="260"/>
      <c r="BT10" s="478">
        <v>66.3</v>
      </c>
    </row>
    <row r="11" spans="1:72" s="1" customFormat="1" ht="15" customHeight="1" x14ac:dyDescent="0.25">
      <c r="A11" s="660">
        <v>5</v>
      </c>
      <c r="B11" s="675">
        <v>10001</v>
      </c>
      <c r="C11" s="663" t="s">
        <v>1</v>
      </c>
      <c r="D11" s="668" t="s">
        <v>175</v>
      </c>
      <c r="E11" s="677">
        <v>112</v>
      </c>
      <c r="F11" s="678"/>
      <c r="G11" s="678">
        <v>8.93</v>
      </c>
      <c r="H11" s="678">
        <v>37.5</v>
      </c>
      <c r="I11" s="678">
        <v>53.57</v>
      </c>
      <c r="J11" s="20">
        <f>(2*F11+3*G11+4*H11+5*I11)/100</f>
        <v>4.4463999999999997</v>
      </c>
      <c r="K11" s="704">
        <v>112</v>
      </c>
      <c r="L11" s="725"/>
      <c r="M11" s="725">
        <v>23.21</v>
      </c>
      <c r="N11" s="725">
        <v>51.79</v>
      </c>
      <c r="O11" s="725">
        <v>25</v>
      </c>
      <c r="P11" s="18">
        <f t="shared" ref="P11:P12" si="7">(2*L11+3*M11+4*N11+5*O11)/100</f>
        <v>4.0179</v>
      </c>
      <c r="Q11" s="589">
        <v>73</v>
      </c>
      <c r="R11" s="590"/>
      <c r="S11" s="590">
        <v>5.48</v>
      </c>
      <c r="T11" s="590">
        <v>47.95</v>
      </c>
      <c r="U11" s="590">
        <v>46.58</v>
      </c>
      <c r="V11" s="18">
        <f t="shared" si="6"/>
        <v>4.4113999999999995</v>
      </c>
      <c r="W11" s="373"/>
      <c r="X11" s="374"/>
      <c r="Y11" s="375"/>
      <c r="Z11" s="376"/>
      <c r="AA11" s="375"/>
      <c r="AB11" s="376"/>
      <c r="AC11" s="375"/>
      <c r="AD11" s="330"/>
      <c r="AE11" s="339"/>
      <c r="AF11" s="340"/>
      <c r="AG11" s="341"/>
      <c r="AH11" s="339"/>
      <c r="AI11" s="342"/>
      <c r="AJ11" s="339"/>
      <c r="AK11" s="343"/>
      <c r="AL11" s="325"/>
      <c r="AM11" s="778">
        <v>81</v>
      </c>
      <c r="AN11" s="793">
        <v>14</v>
      </c>
      <c r="AO11" s="793">
        <v>47</v>
      </c>
      <c r="AP11" s="793">
        <v>20</v>
      </c>
      <c r="AQ11" s="793"/>
      <c r="AR11" s="605">
        <f t="shared" si="2"/>
        <v>3.925925925925926</v>
      </c>
      <c r="AS11" s="797">
        <v>81</v>
      </c>
      <c r="AT11" s="875">
        <v>12</v>
      </c>
      <c r="AU11" s="875">
        <v>43</v>
      </c>
      <c r="AV11" s="875">
        <v>26</v>
      </c>
      <c r="AW11" s="875"/>
      <c r="AX11" s="599">
        <f t="shared" si="3"/>
        <v>3.8271604938271606</v>
      </c>
      <c r="AY11" s="940">
        <v>12</v>
      </c>
      <c r="AZ11" s="957"/>
      <c r="BA11" s="957"/>
      <c r="BB11" s="957">
        <v>7</v>
      </c>
      <c r="BC11" s="957">
        <v>5</v>
      </c>
      <c r="BD11" s="944">
        <f t="shared" si="4"/>
        <v>4.416666666666667</v>
      </c>
      <c r="BE11" s="491">
        <v>13</v>
      </c>
      <c r="BF11" s="234"/>
      <c r="BG11" s="234">
        <v>1</v>
      </c>
      <c r="BH11" s="234">
        <v>6</v>
      </c>
      <c r="BI11" s="234">
        <v>6</v>
      </c>
      <c r="BJ11" s="234"/>
      <c r="BK11" s="235"/>
      <c r="BL11" s="473">
        <v>58.8</v>
      </c>
      <c r="BM11" s="471">
        <v>25</v>
      </c>
      <c r="BN11" s="262"/>
      <c r="BO11" s="262"/>
      <c r="BP11" s="262">
        <v>18</v>
      </c>
      <c r="BQ11" s="262">
        <v>4</v>
      </c>
      <c r="BR11" s="262">
        <v>3</v>
      </c>
      <c r="BS11" s="262"/>
      <c r="BT11" s="457">
        <v>61.8</v>
      </c>
    </row>
    <row r="12" spans="1:72" s="1" customFormat="1" ht="15" customHeight="1" x14ac:dyDescent="0.25">
      <c r="A12" s="660">
        <v>6</v>
      </c>
      <c r="B12" s="671">
        <v>10120</v>
      </c>
      <c r="C12" s="656" t="s">
        <v>1</v>
      </c>
      <c r="D12" s="668" t="s">
        <v>176</v>
      </c>
      <c r="E12" s="677">
        <v>98</v>
      </c>
      <c r="F12" s="678">
        <v>14.29</v>
      </c>
      <c r="G12" s="678">
        <v>44.9</v>
      </c>
      <c r="H12" s="678">
        <v>36.729999999999997</v>
      </c>
      <c r="I12" s="678">
        <v>4.08</v>
      </c>
      <c r="J12" s="18">
        <f t="shared" si="1"/>
        <v>3.3059999999999992</v>
      </c>
      <c r="K12" s="704">
        <v>88</v>
      </c>
      <c r="L12" s="725">
        <v>23.86</v>
      </c>
      <c r="M12" s="725">
        <v>40.909999999999997</v>
      </c>
      <c r="N12" s="725">
        <v>29.55</v>
      </c>
      <c r="O12" s="725">
        <v>5.68</v>
      </c>
      <c r="P12" s="18">
        <f t="shared" si="7"/>
        <v>3.1704999999999997</v>
      </c>
      <c r="Q12" s="589">
        <v>50</v>
      </c>
      <c r="R12" s="590"/>
      <c r="S12" s="590">
        <v>32</v>
      </c>
      <c r="T12" s="590">
        <v>42</v>
      </c>
      <c r="U12" s="590">
        <v>26</v>
      </c>
      <c r="V12" s="18">
        <f t="shared" si="6"/>
        <v>3.94</v>
      </c>
      <c r="W12" s="373"/>
      <c r="X12" s="374"/>
      <c r="Y12" s="375"/>
      <c r="Z12" s="376"/>
      <c r="AA12" s="375"/>
      <c r="AB12" s="376"/>
      <c r="AC12" s="375"/>
      <c r="AD12" s="330"/>
      <c r="AE12" s="339"/>
      <c r="AF12" s="340"/>
      <c r="AG12" s="341"/>
      <c r="AH12" s="339"/>
      <c r="AI12" s="342"/>
      <c r="AJ12" s="339"/>
      <c r="AK12" s="343"/>
      <c r="AL12" s="325"/>
      <c r="AM12" s="779">
        <v>101</v>
      </c>
      <c r="AN12" s="793">
        <v>1</v>
      </c>
      <c r="AO12" s="793">
        <v>56</v>
      </c>
      <c r="AP12" s="793">
        <v>43</v>
      </c>
      <c r="AQ12" s="793">
        <v>1</v>
      </c>
      <c r="AR12" s="848">
        <f t="shared" si="2"/>
        <v>3.5643564356435644</v>
      </c>
      <c r="AS12" s="836">
        <v>101</v>
      </c>
      <c r="AT12" s="873">
        <v>9</v>
      </c>
      <c r="AU12" s="873">
        <v>25</v>
      </c>
      <c r="AV12" s="873">
        <v>65</v>
      </c>
      <c r="AW12" s="873">
        <v>2</v>
      </c>
      <c r="AX12" s="600">
        <f t="shared" si="3"/>
        <v>3.4059405940594059</v>
      </c>
      <c r="AY12" s="940">
        <v>10</v>
      </c>
      <c r="AZ12" s="955">
        <v>1</v>
      </c>
      <c r="BA12" s="955">
        <v>2</v>
      </c>
      <c r="BB12" s="955">
        <v>2</v>
      </c>
      <c r="BC12" s="955">
        <v>5</v>
      </c>
      <c r="BD12" s="952">
        <f t="shared" si="4"/>
        <v>4.0999999999999996</v>
      </c>
      <c r="BE12" s="490">
        <v>12</v>
      </c>
      <c r="BF12" s="751">
        <v>2</v>
      </c>
      <c r="BG12" s="751">
        <v>4</v>
      </c>
      <c r="BH12" s="751">
        <v>2</v>
      </c>
      <c r="BI12" s="751">
        <v>4</v>
      </c>
      <c r="BJ12" s="751"/>
      <c r="BK12" s="232"/>
      <c r="BL12" s="460">
        <v>45</v>
      </c>
      <c r="BM12" s="471">
        <v>21</v>
      </c>
      <c r="BN12" s="260"/>
      <c r="BO12" s="260">
        <v>1</v>
      </c>
      <c r="BP12" s="260">
        <v>19</v>
      </c>
      <c r="BQ12" s="260">
        <v>1</v>
      </c>
      <c r="BR12" s="260"/>
      <c r="BS12" s="260"/>
      <c r="BT12" s="479">
        <v>57</v>
      </c>
    </row>
    <row r="13" spans="1:72" s="1" customFormat="1" ht="15" customHeight="1" x14ac:dyDescent="0.25">
      <c r="A13" s="660">
        <v>7</v>
      </c>
      <c r="B13" s="671">
        <v>10190</v>
      </c>
      <c r="C13" s="656" t="s">
        <v>1</v>
      </c>
      <c r="D13" s="668" t="s">
        <v>177</v>
      </c>
      <c r="E13" s="677">
        <v>117</v>
      </c>
      <c r="F13" s="678">
        <v>5.98</v>
      </c>
      <c r="G13" s="678">
        <v>22.22</v>
      </c>
      <c r="H13" s="678">
        <v>38.46</v>
      </c>
      <c r="I13" s="678">
        <v>33.33</v>
      </c>
      <c r="J13" s="18">
        <f t="shared" si="1"/>
        <v>3.9911000000000003</v>
      </c>
      <c r="K13" s="704">
        <v>114</v>
      </c>
      <c r="L13" s="725">
        <v>7.89</v>
      </c>
      <c r="M13" s="725">
        <v>35.96</v>
      </c>
      <c r="N13" s="725">
        <v>39.47</v>
      </c>
      <c r="O13" s="725">
        <v>16.670000000000002</v>
      </c>
      <c r="P13" s="18">
        <f t="shared" si="5"/>
        <v>3.6488999999999998</v>
      </c>
      <c r="Q13" s="589">
        <v>67</v>
      </c>
      <c r="R13" s="590">
        <v>2.99</v>
      </c>
      <c r="S13" s="590">
        <v>22.39</v>
      </c>
      <c r="T13" s="590">
        <v>55.22</v>
      </c>
      <c r="U13" s="590">
        <v>19.399999999999999</v>
      </c>
      <c r="V13" s="18">
        <f t="shared" si="6"/>
        <v>3.9102999999999999</v>
      </c>
      <c r="W13" s="373"/>
      <c r="X13" s="374"/>
      <c r="Y13" s="375"/>
      <c r="Z13" s="376"/>
      <c r="AA13" s="375"/>
      <c r="AB13" s="376"/>
      <c r="AC13" s="375"/>
      <c r="AD13" s="330"/>
      <c r="AE13" s="339"/>
      <c r="AF13" s="340"/>
      <c r="AG13" s="341"/>
      <c r="AH13" s="339"/>
      <c r="AI13" s="342"/>
      <c r="AJ13" s="339"/>
      <c r="AK13" s="343"/>
      <c r="AL13" s="325"/>
      <c r="AM13" s="779">
        <v>116</v>
      </c>
      <c r="AN13" s="795">
        <v>10</v>
      </c>
      <c r="AO13" s="795">
        <v>79</v>
      </c>
      <c r="AP13" s="795">
        <v>18</v>
      </c>
      <c r="AQ13" s="795">
        <v>9</v>
      </c>
      <c r="AR13" s="847">
        <f t="shared" si="2"/>
        <v>3.7758620689655173</v>
      </c>
      <c r="AS13" s="836">
        <v>116</v>
      </c>
      <c r="AT13" s="873">
        <v>8</v>
      </c>
      <c r="AU13" s="873">
        <v>38</v>
      </c>
      <c r="AV13" s="873">
        <v>63</v>
      </c>
      <c r="AW13" s="873">
        <v>7</v>
      </c>
      <c r="AX13" s="106">
        <f t="shared" si="3"/>
        <v>3.4051724137931036</v>
      </c>
      <c r="AY13" s="940">
        <v>14</v>
      </c>
      <c r="AZ13" s="955"/>
      <c r="BA13" s="955">
        <v>3</v>
      </c>
      <c r="BB13" s="955">
        <v>7</v>
      </c>
      <c r="BC13" s="955">
        <v>4</v>
      </c>
      <c r="BD13" s="952">
        <f t="shared" si="4"/>
        <v>4.0714285714285712</v>
      </c>
      <c r="BE13" s="490">
        <v>28</v>
      </c>
      <c r="BF13" s="751">
        <v>1</v>
      </c>
      <c r="BG13" s="751">
        <v>1</v>
      </c>
      <c r="BH13" s="751">
        <v>14</v>
      </c>
      <c r="BI13" s="751">
        <v>8</v>
      </c>
      <c r="BJ13" s="751">
        <v>4</v>
      </c>
      <c r="BK13" s="232"/>
      <c r="BL13" s="469">
        <v>58</v>
      </c>
      <c r="BM13" s="471">
        <v>42</v>
      </c>
      <c r="BN13" s="260"/>
      <c r="BO13" s="260">
        <v>1</v>
      </c>
      <c r="BP13" s="260">
        <v>30</v>
      </c>
      <c r="BQ13" s="260">
        <v>5</v>
      </c>
      <c r="BR13" s="260">
        <v>6</v>
      </c>
      <c r="BS13" s="260"/>
      <c r="BT13" s="464">
        <v>60</v>
      </c>
    </row>
    <row r="14" spans="1:72" s="1" customFormat="1" ht="15" customHeight="1" x14ac:dyDescent="0.25">
      <c r="A14" s="660">
        <v>8</v>
      </c>
      <c r="B14" s="671">
        <v>10320</v>
      </c>
      <c r="C14" s="656" t="s">
        <v>1</v>
      </c>
      <c r="D14" s="668" t="s">
        <v>17</v>
      </c>
      <c r="E14" s="677">
        <v>116</v>
      </c>
      <c r="F14" s="678">
        <v>0.86</v>
      </c>
      <c r="G14" s="678">
        <v>24.14</v>
      </c>
      <c r="H14" s="678">
        <v>56.9</v>
      </c>
      <c r="I14" s="678">
        <v>18.100000000000001</v>
      </c>
      <c r="J14" s="398">
        <f t="shared" si="1"/>
        <v>3.9224000000000001</v>
      </c>
      <c r="K14" s="704">
        <v>116</v>
      </c>
      <c r="L14" s="725">
        <v>12.07</v>
      </c>
      <c r="M14" s="725">
        <v>41.38</v>
      </c>
      <c r="N14" s="725">
        <v>43.97</v>
      </c>
      <c r="O14" s="725">
        <v>2.59</v>
      </c>
      <c r="P14" s="18">
        <f t="shared" si="5"/>
        <v>3.3711000000000002</v>
      </c>
      <c r="Q14" s="589">
        <v>72</v>
      </c>
      <c r="R14" s="590">
        <v>1.39</v>
      </c>
      <c r="S14" s="590">
        <v>5.56</v>
      </c>
      <c r="T14" s="590">
        <v>62.5</v>
      </c>
      <c r="U14" s="590">
        <v>30.56</v>
      </c>
      <c r="V14" s="18">
        <f t="shared" si="6"/>
        <v>4.2225999999999999</v>
      </c>
      <c r="W14" s="373"/>
      <c r="X14" s="374"/>
      <c r="Y14" s="375"/>
      <c r="Z14" s="376"/>
      <c r="AA14" s="375"/>
      <c r="AB14" s="376"/>
      <c r="AC14" s="375"/>
      <c r="AD14" s="330"/>
      <c r="AE14" s="339"/>
      <c r="AF14" s="340"/>
      <c r="AG14" s="341"/>
      <c r="AH14" s="339"/>
      <c r="AI14" s="342"/>
      <c r="AJ14" s="339"/>
      <c r="AK14" s="343"/>
      <c r="AL14" s="325"/>
      <c r="AM14" s="779">
        <v>102</v>
      </c>
      <c r="AN14" s="793">
        <v>5</v>
      </c>
      <c r="AO14" s="793">
        <v>78</v>
      </c>
      <c r="AP14" s="793">
        <v>17</v>
      </c>
      <c r="AQ14" s="793">
        <v>2</v>
      </c>
      <c r="AR14" s="605">
        <f t="shared" si="2"/>
        <v>3.8431372549019609</v>
      </c>
      <c r="AS14" s="836">
        <v>103</v>
      </c>
      <c r="AT14" s="876">
        <v>8</v>
      </c>
      <c r="AU14" s="876">
        <v>31</v>
      </c>
      <c r="AV14" s="876">
        <v>63</v>
      </c>
      <c r="AW14" s="876">
        <v>1</v>
      </c>
      <c r="AX14" s="112">
        <f t="shared" si="3"/>
        <v>3.4466019417475726</v>
      </c>
      <c r="AY14" s="940">
        <v>16</v>
      </c>
      <c r="AZ14" s="955">
        <v>1</v>
      </c>
      <c r="BA14" s="955">
        <v>3</v>
      </c>
      <c r="BB14" s="955">
        <v>8</v>
      </c>
      <c r="BC14" s="955">
        <v>4</v>
      </c>
      <c r="BD14" s="952">
        <f t="shared" si="4"/>
        <v>3.9375</v>
      </c>
      <c r="BE14" s="490">
        <v>15</v>
      </c>
      <c r="BF14" s="751">
        <v>1</v>
      </c>
      <c r="BG14" s="751">
        <v>2</v>
      </c>
      <c r="BH14" s="751">
        <v>7</v>
      </c>
      <c r="BI14" s="751">
        <v>4</v>
      </c>
      <c r="BJ14" s="751">
        <v>1</v>
      </c>
      <c r="BK14" s="232"/>
      <c r="BL14" s="460">
        <v>55.1</v>
      </c>
      <c r="BM14" s="471">
        <v>30</v>
      </c>
      <c r="BN14" s="260"/>
      <c r="BO14" s="260">
        <v>5</v>
      </c>
      <c r="BP14" s="260">
        <v>17</v>
      </c>
      <c r="BQ14" s="260">
        <v>4</v>
      </c>
      <c r="BR14" s="260">
        <v>4</v>
      </c>
      <c r="BS14" s="260"/>
      <c r="BT14" s="479">
        <v>55.5</v>
      </c>
    </row>
    <row r="15" spans="1:72" s="1" customFormat="1" ht="15" customHeight="1" thickBot="1" x14ac:dyDescent="0.3">
      <c r="A15" s="661">
        <v>9</v>
      </c>
      <c r="B15" s="674">
        <v>10860</v>
      </c>
      <c r="C15" s="662" t="s">
        <v>1</v>
      </c>
      <c r="D15" s="669" t="s">
        <v>165</v>
      </c>
      <c r="E15" s="680">
        <v>93</v>
      </c>
      <c r="F15" s="681"/>
      <c r="G15" s="681">
        <v>29.03</v>
      </c>
      <c r="H15" s="681">
        <v>54.84</v>
      </c>
      <c r="I15" s="681">
        <v>16.13</v>
      </c>
      <c r="J15" s="19">
        <f t="shared" si="1"/>
        <v>3.8710000000000004</v>
      </c>
      <c r="K15" s="728">
        <v>91</v>
      </c>
      <c r="L15" s="727">
        <v>2.2000000000000002</v>
      </c>
      <c r="M15" s="727">
        <v>45.05</v>
      </c>
      <c r="N15" s="727">
        <v>48.35</v>
      </c>
      <c r="O15" s="727">
        <v>4.4000000000000004</v>
      </c>
      <c r="P15" s="19">
        <f t="shared" si="5"/>
        <v>3.5495000000000001</v>
      </c>
      <c r="Q15" s="589">
        <v>46</v>
      </c>
      <c r="R15" s="590"/>
      <c r="S15" s="590">
        <v>13.04</v>
      </c>
      <c r="T15" s="590">
        <v>73.91</v>
      </c>
      <c r="U15" s="590">
        <v>13.04</v>
      </c>
      <c r="V15" s="19">
        <f t="shared" si="6"/>
        <v>3.9995999999999996</v>
      </c>
      <c r="W15" s="381"/>
      <c r="X15" s="382"/>
      <c r="Y15" s="383"/>
      <c r="Z15" s="384"/>
      <c r="AA15" s="383"/>
      <c r="AB15" s="384"/>
      <c r="AC15" s="383"/>
      <c r="AD15" s="332"/>
      <c r="AE15" s="345"/>
      <c r="AF15" s="346"/>
      <c r="AG15" s="347"/>
      <c r="AH15" s="348"/>
      <c r="AI15" s="349"/>
      <c r="AJ15" s="348"/>
      <c r="AK15" s="350"/>
      <c r="AL15" s="326"/>
      <c r="AM15" s="785">
        <v>57</v>
      </c>
      <c r="AN15" s="796">
        <v>2</v>
      </c>
      <c r="AO15" s="796">
        <v>37</v>
      </c>
      <c r="AP15" s="796">
        <v>13</v>
      </c>
      <c r="AQ15" s="796">
        <v>5</v>
      </c>
      <c r="AR15" s="817">
        <f t="shared" si="2"/>
        <v>3.6315789473684212</v>
      </c>
      <c r="AS15" s="787">
        <v>58</v>
      </c>
      <c r="AT15" s="798">
        <v>5</v>
      </c>
      <c r="AU15" s="798">
        <v>16</v>
      </c>
      <c r="AV15" s="798">
        <v>32</v>
      </c>
      <c r="AW15" s="798">
        <v>5</v>
      </c>
      <c r="AX15" s="601">
        <f t="shared" si="3"/>
        <v>3.3620689655172415</v>
      </c>
      <c r="AY15" s="942">
        <v>13</v>
      </c>
      <c r="AZ15" s="943"/>
      <c r="BA15" s="943">
        <v>5</v>
      </c>
      <c r="BB15" s="943">
        <v>5</v>
      </c>
      <c r="BC15" s="959">
        <v>3</v>
      </c>
      <c r="BD15" s="953">
        <f t="shared" si="4"/>
        <v>3.8461538461538463</v>
      </c>
      <c r="BE15" s="492">
        <v>12</v>
      </c>
      <c r="BF15" s="236">
        <v>2</v>
      </c>
      <c r="BG15" s="236">
        <v>4</v>
      </c>
      <c r="BH15" s="236">
        <v>5</v>
      </c>
      <c r="BI15" s="236">
        <v>1</v>
      </c>
      <c r="BJ15" s="236"/>
      <c r="BK15" s="237"/>
      <c r="BL15" s="463">
        <v>42</v>
      </c>
      <c r="BM15" s="477">
        <v>23</v>
      </c>
      <c r="BN15" s="264"/>
      <c r="BO15" s="264">
        <v>6</v>
      </c>
      <c r="BP15" s="264">
        <v>14</v>
      </c>
      <c r="BQ15" s="264">
        <v>3</v>
      </c>
      <c r="BR15" s="264"/>
      <c r="BS15" s="264"/>
      <c r="BT15" s="468">
        <v>49.78</v>
      </c>
    </row>
    <row r="16" spans="1:72" s="1" customFormat="1" ht="15" customHeight="1" x14ac:dyDescent="0.25">
      <c r="A16" s="667">
        <v>1</v>
      </c>
      <c r="B16" s="675">
        <v>20040</v>
      </c>
      <c r="C16" s="663" t="s">
        <v>3</v>
      </c>
      <c r="D16" s="665" t="s">
        <v>18</v>
      </c>
      <c r="E16" s="641">
        <v>107</v>
      </c>
      <c r="F16" s="642"/>
      <c r="G16" s="642">
        <v>40.19</v>
      </c>
      <c r="H16" s="642">
        <v>39.25</v>
      </c>
      <c r="I16" s="642">
        <v>20.56</v>
      </c>
      <c r="J16" s="20">
        <f t="shared" si="1"/>
        <v>3.8037000000000001</v>
      </c>
      <c r="K16" s="733">
        <v>109</v>
      </c>
      <c r="L16" s="732">
        <v>0.92</v>
      </c>
      <c r="M16" s="732">
        <v>43.12</v>
      </c>
      <c r="N16" s="732">
        <v>41.28</v>
      </c>
      <c r="O16" s="732">
        <v>14.68</v>
      </c>
      <c r="P16" s="20">
        <f t="shared" si="5"/>
        <v>3.6972000000000005</v>
      </c>
      <c r="Q16" s="509">
        <v>55</v>
      </c>
      <c r="R16" s="510"/>
      <c r="S16" s="510">
        <v>5.45</v>
      </c>
      <c r="T16" s="510">
        <v>50.91</v>
      </c>
      <c r="U16" s="510">
        <v>43.64</v>
      </c>
      <c r="V16" s="507">
        <f t="shared" si="6"/>
        <v>4.381899999999999</v>
      </c>
      <c r="W16" s="369"/>
      <c r="X16" s="511"/>
      <c r="Y16" s="512"/>
      <c r="Z16" s="513"/>
      <c r="AA16" s="512"/>
      <c r="AB16" s="513"/>
      <c r="AC16" s="512"/>
      <c r="AD16" s="514"/>
      <c r="AE16" s="515"/>
      <c r="AF16" s="516"/>
      <c r="AG16" s="517"/>
      <c r="AH16" s="515"/>
      <c r="AI16" s="518"/>
      <c r="AJ16" s="515"/>
      <c r="AK16" s="519"/>
      <c r="AL16" s="520"/>
      <c r="AM16" s="791">
        <v>80</v>
      </c>
      <c r="AN16" s="801">
        <v>7</v>
      </c>
      <c r="AO16" s="801">
        <v>61</v>
      </c>
      <c r="AP16" s="801">
        <v>12</v>
      </c>
      <c r="AQ16" s="801"/>
      <c r="AR16" s="851">
        <f t="shared" si="2"/>
        <v>3.9375</v>
      </c>
      <c r="AS16" s="841">
        <v>81</v>
      </c>
      <c r="AT16" s="859">
        <v>9</v>
      </c>
      <c r="AU16" s="859">
        <v>36</v>
      </c>
      <c r="AV16" s="859">
        <v>35</v>
      </c>
      <c r="AW16" s="859">
        <v>1</v>
      </c>
      <c r="AX16" s="523">
        <f t="shared" si="3"/>
        <v>3.6543209876543208</v>
      </c>
      <c r="AY16" s="947">
        <v>25</v>
      </c>
      <c r="AZ16" s="948"/>
      <c r="BA16" s="948">
        <v>10</v>
      </c>
      <c r="BB16" s="948">
        <v>7</v>
      </c>
      <c r="BC16" s="958">
        <v>8</v>
      </c>
      <c r="BD16" s="609">
        <f t="shared" si="4"/>
        <v>3.92</v>
      </c>
      <c r="BE16" s="491">
        <v>20</v>
      </c>
      <c r="BF16" s="234">
        <v>1</v>
      </c>
      <c r="BG16" s="234">
        <v>4</v>
      </c>
      <c r="BH16" s="234">
        <v>11</v>
      </c>
      <c r="BI16" s="234">
        <v>4</v>
      </c>
      <c r="BJ16" s="234"/>
      <c r="BK16" s="235"/>
      <c r="BL16" s="474">
        <v>52.2</v>
      </c>
      <c r="BM16" s="499">
        <v>45</v>
      </c>
      <c r="BN16" s="262"/>
      <c r="BO16" s="262">
        <v>6</v>
      </c>
      <c r="BP16" s="262">
        <v>31</v>
      </c>
      <c r="BQ16" s="262">
        <v>3</v>
      </c>
      <c r="BR16" s="262">
        <v>5</v>
      </c>
      <c r="BS16" s="262"/>
      <c r="BT16" s="484">
        <v>56.7</v>
      </c>
    </row>
    <row r="17" spans="1:72" s="1" customFormat="1" ht="15" customHeight="1" x14ac:dyDescent="0.25">
      <c r="A17" s="11">
        <v>2</v>
      </c>
      <c r="B17" s="241">
        <v>20061</v>
      </c>
      <c r="C17" s="5" t="s">
        <v>3</v>
      </c>
      <c r="D17" s="649" t="s">
        <v>19</v>
      </c>
      <c r="E17" s="650">
        <v>65</v>
      </c>
      <c r="F17" s="651"/>
      <c r="G17" s="651">
        <v>21.54</v>
      </c>
      <c r="H17" s="651">
        <v>53.85</v>
      </c>
      <c r="I17" s="651">
        <v>24.62</v>
      </c>
      <c r="J17" s="18">
        <f>(2*F17+3*G17+4*H17+5*I17)/100</f>
        <v>4.0312000000000001</v>
      </c>
      <c r="K17" s="704">
        <v>65</v>
      </c>
      <c r="L17" s="725"/>
      <c r="M17" s="725">
        <v>23.08</v>
      </c>
      <c r="N17" s="725">
        <v>61.54</v>
      </c>
      <c r="O17" s="725">
        <v>15.38</v>
      </c>
      <c r="P17" s="18">
        <f>(2*L17+3*M17+4*N17+5*O17)/100</f>
        <v>3.9229999999999996</v>
      </c>
      <c r="Q17" s="400">
        <v>42</v>
      </c>
      <c r="R17" s="401"/>
      <c r="S17" s="401">
        <v>14.29</v>
      </c>
      <c r="T17" s="401">
        <v>64.290000000000006</v>
      </c>
      <c r="U17" s="401">
        <v>21.43</v>
      </c>
      <c r="V17" s="18">
        <f>(2*R17+3*S17+4*T17+5*U17)/100</f>
        <v>4.0718000000000005</v>
      </c>
      <c r="W17" s="373"/>
      <c r="X17" s="374"/>
      <c r="Y17" s="375"/>
      <c r="Z17" s="376"/>
      <c r="AA17" s="375"/>
      <c r="AB17" s="376"/>
      <c r="AC17" s="375"/>
      <c r="AD17" s="330"/>
      <c r="AE17" s="339"/>
      <c r="AF17" s="340"/>
      <c r="AG17" s="341"/>
      <c r="AH17" s="339"/>
      <c r="AI17" s="342"/>
      <c r="AJ17" s="339"/>
      <c r="AK17" s="343"/>
      <c r="AL17" s="325"/>
      <c r="AM17" s="792">
        <v>70</v>
      </c>
      <c r="AN17" s="802">
        <v>15</v>
      </c>
      <c r="AO17" s="802">
        <v>44</v>
      </c>
      <c r="AP17" s="802">
        <v>10</v>
      </c>
      <c r="AQ17" s="802">
        <v>1</v>
      </c>
      <c r="AR17" s="847">
        <f t="shared" si="2"/>
        <v>4.0428571428571427</v>
      </c>
      <c r="AS17" s="838">
        <v>70</v>
      </c>
      <c r="AT17" s="860">
        <v>10</v>
      </c>
      <c r="AU17" s="860">
        <v>31</v>
      </c>
      <c r="AV17" s="860">
        <v>29</v>
      </c>
      <c r="AW17" s="860"/>
      <c r="AX17" s="102">
        <f t="shared" si="3"/>
        <v>3.7285714285714286</v>
      </c>
      <c r="AY17" s="945">
        <v>10</v>
      </c>
      <c r="AZ17" s="946"/>
      <c r="BA17" s="946"/>
      <c r="BB17" s="946">
        <v>5</v>
      </c>
      <c r="BC17" s="946">
        <v>5</v>
      </c>
      <c r="BD17" s="608">
        <f t="shared" si="4"/>
        <v>4.5</v>
      </c>
      <c r="BE17" s="490">
        <v>14</v>
      </c>
      <c r="BF17" s="751"/>
      <c r="BG17" s="751">
        <v>1</v>
      </c>
      <c r="BH17" s="751">
        <v>8</v>
      </c>
      <c r="BI17" s="751">
        <v>3</v>
      </c>
      <c r="BJ17" s="751">
        <v>2</v>
      </c>
      <c r="BK17" s="232"/>
      <c r="BL17" s="460">
        <v>62</v>
      </c>
      <c r="BM17" s="467">
        <v>24</v>
      </c>
      <c r="BN17" s="260"/>
      <c r="BO17" s="260"/>
      <c r="BP17" s="260">
        <v>15</v>
      </c>
      <c r="BQ17" s="260">
        <v>5</v>
      </c>
      <c r="BR17" s="260">
        <v>4</v>
      </c>
      <c r="BS17" s="260"/>
      <c r="BT17" s="479">
        <v>66</v>
      </c>
    </row>
    <row r="18" spans="1:72" s="1" customFormat="1" ht="15" customHeight="1" x14ac:dyDescent="0.25">
      <c r="A18" s="11">
        <v>3</v>
      </c>
      <c r="B18" s="241">
        <v>21020</v>
      </c>
      <c r="C18" s="5" t="s">
        <v>3</v>
      </c>
      <c r="D18" s="649" t="s">
        <v>22</v>
      </c>
      <c r="E18" s="650">
        <v>99</v>
      </c>
      <c r="F18" s="651">
        <v>5.05</v>
      </c>
      <c r="G18" s="651">
        <v>19.190000000000001</v>
      </c>
      <c r="H18" s="651">
        <v>56.57</v>
      </c>
      <c r="I18" s="651">
        <v>19.190000000000001</v>
      </c>
      <c r="J18" s="18">
        <f>(2*F18+3*G18+4*H18+5*I18)/100</f>
        <v>3.8989999999999996</v>
      </c>
      <c r="K18" s="704">
        <v>78</v>
      </c>
      <c r="L18" s="725">
        <v>5.13</v>
      </c>
      <c r="M18" s="725">
        <v>24.36</v>
      </c>
      <c r="N18" s="725">
        <v>46.15</v>
      </c>
      <c r="O18" s="725">
        <v>24.36</v>
      </c>
      <c r="P18" s="18">
        <f>(2*L18+3*M18+4*N18+5*O18)/100</f>
        <v>3.8974000000000002</v>
      </c>
      <c r="Q18" s="400">
        <v>53</v>
      </c>
      <c r="R18" s="401"/>
      <c r="S18" s="401">
        <v>7.55</v>
      </c>
      <c r="T18" s="401">
        <v>54.72</v>
      </c>
      <c r="U18" s="401">
        <v>37.74</v>
      </c>
      <c r="V18" s="18">
        <f>(2*R18+3*S18+4*T18+5*U18)/100</f>
        <v>4.3022999999999998</v>
      </c>
      <c r="W18" s="373"/>
      <c r="X18" s="374"/>
      <c r="Y18" s="375"/>
      <c r="Z18" s="376"/>
      <c r="AA18" s="375"/>
      <c r="AB18" s="376"/>
      <c r="AC18" s="375"/>
      <c r="AD18" s="330"/>
      <c r="AE18" s="339"/>
      <c r="AF18" s="340"/>
      <c r="AG18" s="341"/>
      <c r="AH18" s="339"/>
      <c r="AI18" s="342"/>
      <c r="AJ18" s="339"/>
      <c r="AK18" s="343"/>
      <c r="AL18" s="325"/>
      <c r="AM18" s="792">
        <v>78</v>
      </c>
      <c r="AN18" s="802">
        <v>6</v>
      </c>
      <c r="AO18" s="802">
        <v>62</v>
      </c>
      <c r="AP18" s="802">
        <v>9</v>
      </c>
      <c r="AQ18" s="802">
        <v>1</v>
      </c>
      <c r="AR18" s="847">
        <f t="shared" si="2"/>
        <v>3.9358974358974357</v>
      </c>
      <c r="AS18" s="838">
        <v>78</v>
      </c>
      <c r="AT18" s="860">
        <v>19</v>
      </c>
      <c r="AU18" s="860">
        <v>24</v>
      </c>
      <c r="AV18" s="860">
        <v>34</v>
      </c>
      <c r="AW18" s="860">
        <v>1</v>
      </c>
      <c r="AX18" s="102">
        <f t="shared" si="3"/>
        <v>3.7820512820512819</v>
      </c>
      <c r="AY18" s="945">
        <v>26</v>
      </c>
      <c r="AZ18" s="946"/>
      <c r="BA18" s="946">
        <v>3</v>
      </c>
      <c r="BB18" s="946">
        <v>14</v>
      </c>
      <c r="BC18" s="946">
        <v>9</v>
      </c>
      <c r="BD18" s="608">
        <f t="shared" si="4"/>
        <v>4.2307692307692308</v>
      </c>
      <c r="BE18" s="490">
        <v>29</v>
      </c>
      <c r="BF18" s="751"/>
      <c r="BG18" s="751"/>
      <c r="BH18" s="751">
        <v>12</v>
      </c>
      <c r="BI18" s="751">
        <v>8</v>
      </c>
      <c r="BJ18" s="751">
        <v>9</v>
      </c>
      <c r="BK18" s="232"/>
      <c r="BL18" s="469">
        <v>69.599999999999994</v>
      </c>
      <c r="BM18" s="470">
        <v>55</v>
      </c>
      <c r="BN18" s="260"/>
      <c r="BO18" s="260">
        <v>1</v>
      </c>
      <c r="BP18" s="260">
        <v>32</v>
      </c>
      <c r="BQ18" s="260">
        <v>16</v>
      </c>
      <c r="BR18" s="260">
        <v>6</v>
      </c>
      <c r="BS18" s="260"/>
      <c r="BT18" s="478">
        <v>64.2</v>
      </c>
    </row>
    <row r="19" spans="1:72" s="1" customFormat="1" ht="15" customHeight="1" x14ac:dyDescent="0.25">
      <c r="A19" s="11">
        <v>4</v>
      </c>
      <c r="B19" s="241">
        <v>20060</v>
      </c>
      <c r="C19" s="5" t="s">
        <v>3</v>
      </c>
      <c r="D19" s="649" t="s">
        <v>138</v>
      </c>
      <c r="E19" s="650">
        <v>181</v>
      </c>
      <c r="F19" s="651"/>
      <c r="G19" s="651">
        <v>6.08</v>
      </c>
      <c r="H19" s="651">
        <v>38.119999999999997</v>
      </c>
      <c r="I19" s="651">
        <v>55.8</v>
      </c>
      <c r="J19" s="18">
        <f t="shared" si="1"/>
        <v>4.4972000000000003</v>
      </c>
      <c r="K19" s="704">
        <v>181</v>
      </c>
      <c r="L19" s="725">
        <v>2.76</v>
      </c>
      <c r="M19" s="725">
        <v>26.52</v>
      </c>
      <c r="N19" s="725">
        <v>53.59</v>
      </c>
      <c r="O19" s="725">
        <v>17.13</v>
      </c>
      <c r="P19" s="18">
        <f t="shared" si="5"/>
        <v>3.8508999999999998</v>
      </c>
      <c r="Q19" s="400">
        <v>107</v>
      </c>
      <c r="R19" s="401"/>
      <c r="S19" s="401">
        <v>4.67</v>
      </c>
      <c r="T19" s="401">
        <v>58.88</v>
      </c>
      <c r="U19" s="401">
        <v>36.450000000000003</v>
      </c>
      <c r="V19" s="18">
        <f t="shared" si="6"/>
        <v>4.3178000000000001</v>
      </c>
      <c r="W19" s="373"/>
      <c r="X19" s="374"/>
      <c r="Y19" s="375"/>
      <c r="Z19" s="376"/>
      <c r="AA19" s="375"/>
      <c r="AB19" s="376"/>
      <c r="AC19" s="375"/>
      <c r="AD19" s="330"/>
      <c r="AE19" s="339"/>
      <c r="AF19" s="340"/>
      <c r="AG19" s="341"/>
      <c r="AH19" s="339"/>
      <c r="AI19" s="342"/>
      <c r="AJ19" s="339"/>
      <c r="AK19" s="343"/>
      <c r="AL19" s="325"/>
      <c r="AM19" s="792">
        <v>164</v>
      </c>
      <c r="AN19" s="802">
        <v>14</v>
      </c>
      <c r="AO19" s="802">
        <v>121</v>
      </c>
      <c r="AP19" s="802">
        <v>27</v>
      </c>
      <c r="AQ19" s="802">
        <v>2</v>
      </c>
      <c r="AR19" s="848">
        <f t="shared" si="2"/>
        <v>3.8963414634146343</v>
      </c>
      <c r="AS19" s="838">
        <v>164</v>
      </c>
      <c r="AT19" s="861">
        <v>21</v>
      </c>
      <c r="AU19" s="861">
        <v>69</v>
      </c>
      <c r="AV19" s="861">
        <v>71</v>
      </c>
      <c r="AW19" s="861">
        <v>3</v>
      </c>
      <c r="AX19" s="478">
        <f t="shared" si="3"/>
        <v>3.6585365853658538</v>
      </c>
      <c r="AY19" s="945">
        <v>28</v>
      </c>
      <c r="AZ19" s="946"/>
      <c r="BA19" s="946"/>
      <c r="BB19" s="946">
        <v>15</v>
      </c>
      <c r="BC19" s="946">
        <v>13</v>
      </c>
      <c r="BD19" s="608">
        <f t="shared" si="4"/>
        <v>4.4642857142857144</v>
      </c>
      <c r="BE19" s="490">
        <v>53</v>
      </c>
      <c r="BF19" s="751">
        <v>1</v>
      </c>
      <c r="BG19" s="751">
        <v>4</v>
      </c>
      <c r="BH19" s="751">
        <v>21</v>
      </c>
      <c r="BI19" s="751">
        <v>21</v>
      </c>
      <c r="BJ19" s="751">
        <v>6</v>
      </c>
      <c r="BK19" s="232"/>
      <c r="BL19" s="469">
        <v>62</v>
      </c>
      <c r="BM19" s="471">
        <v>81</v>
      </c>
      <c r="BN19" s="260"/>
      <c r="BO19" s="260"/>
      <c r="BP19" s="260">
        <v>53</v>
      </c>
      <c r="BQ19" s="260">
        <v>18</v>
      </c>
      <c r="BR19" s="260">
        <v>10</v>
      </c>
      <c r="BS19" s="260"/>
      <c r="BT19" s="457">
        <v>65</v>
      </c>
    </row>
    <row r="20" spans="1:72" s="1" customFormat="1" ht="15" customHeight="1" x14ac:dyDescent="0.25">
      <c r="A20" s="11">
        <v>5</v>
      </c>
      <c r="B20" s="241">
        <v>20400</v>
      </c>
      <c r="C20" s="5" t="s">
        <v>3</v>
      </c>
      <c r="D20" s="649" t="s">
        <v>20</v>
      </c>
      <c r="E20" s="650">
        <v>166</v>
      </c>
      <c r="F20" s="651"/>
      <c r="G20" s="651">
        <v>9.0399999999999991</v>
      </c>
      <c r="H20" s="651">
        <v>53.61</v>
      </c>
      <c r="I20" s="651">
        <v>37.35</v>
      </c>
      <c r="J20" s="318">
        <f>(2*F20+3*G20+4*H20+5*I20)/100</f>
        <v>4.2831000000000001</v>
      </c>
      <c r="K20" s="704">
        <v>168</v>
      </c>
      <c r="L20" s="725">
        <v>1.79</v>
      </c>
      <c r="M20" s="725">
        <v>26.19</v>
      </c>
      <c r="N20" s="725">
        <v>48.21</v>
      </c>
      <c r="O20" s="725">
        <v>23.81</v>
      </c>
      <c r="P20" s="319">
        <f t="shared" si="5"/>
        <v>3.9404000000000003</v>
      </c>
      <c r="Q20" s="400">
        <v>96</v>
      </c>
      <c r="R20" s="401"/>
      <c r="S20" s="401">
        <v>4.17</v>
      </c>
      <c r="T20" s="401">
        <v>54.17</v>
      </c>
      <c r="U20" s="401">
        <v>41.67</v>
      </c>
      <c r="V20" s="18">
        <f>(2*R20+3*S20+4*T20+5*U20)/100</f>
        <v>4.3754</v>
      </c>
      <c r="W20" s="373"/>
      <c r="X20" s="374"/>
      <c r="Y20" s="375"/>
      <c r="Z20" s="376"/>
      <c r="AA20" s="375"/>
      <c r="AB20" s="376"/>
      <c r="AC20" s="375"/>
      <c r="AD20" s="330"/>
      <c r="AE20" s="339"/>
      <c r="AF20" s="340"/>
      <c r="AG20" s="341"/>
      <c r="AH20" s="339"/>
      <c r="AI20" s="342"/>
      <c r="AJ20" s="339"/>
      <c r="AK20" s="343"/>
      <c r="AL20" s="325"/>
      <c r="AM20" s="792">
        <v>113</v>
      </c>
      <c r="AN20" s="802">
        <v>8</v>
      </c>
      <c r="AO20" s="802">
        <v>76</v>
      </c>
      <c r="AP20" s="802">
        <v>26</v>
      </c>
      <c r="AQ20" s="802">
        <v>3</v>
      </c>
      <c r="AR20" s="605">
        <f t="shared" si="2"/>
        <v>3.7876106194690267</v>
      </c>
      <c r="AS20" s="838">
        <v>112</v>
      </c>
      <c r="AT20" s="860">
        <v>18</v>
      </c>
      <c r="AU20" s="860">
        <v>43</v>
      </c>
      <c r="AV20" s="860">
        <v>51</v>
      </c>
      <c r="AW20" s="860"/>
      <c r="AX20" s="102">
        <f t="shared" si="3"/>
        <v>3.7053571428571428</v>
      </c>
      <c r="AY20" s="945">
        <v>13</v>
      </c>
      <c r="AZ20" s="946"/>
      <c r="BA20" s="946">
        <v>2</v>
      </c>
      <c r="BB20" s="946">
        <v>7</v>
      </c>
      <c r="BC20" s="946">
        <v>4</v>
      </c>
      <c r="BD20" s="608">
        <f t="shared" si="4"/>
        <v>4.1538461538461542</v>
      </c>
      <c r="BE20" s="490">
        <v>14</v>
      </c>
      <c r="BF20" s="751">
        <v>1</v>
      </c>
      <c r="BG20" s="751"/>
      <c r="BH20" s="751">
        <v>8</v>
      </c>
      <c r="BI20" s="751">
        <v>5</v>
      </c>
      <c r="BJ20" s="751"/>
      <c r="BK20" s="232"/>
      <c r="BL20" s="469">
        <v>55.9</v>
      </c>
      <c r="BM20" s="471">
        <v>27</v>
      </c>
      <c r="BN20" s="260"/>
      <c r="BO20" s="260">
        <v>1</v>
      </c>
      <c r="BP20" s="260">
        <v>18</v>
      </c>
      <c r="BQ20" s="260">
        <v>5</v>
      </c>
      <c r="BR20" s="260">
        <v>3</v>
      </c>
      <c r="BS20" s="260"/>
      <c r="BT20" s="457">
        <v>62.7</v>
      </c>
    </row>
    <row r="21" spans="1:72" s="1" customFormat="1" ht="15" customHeight="1" x14ac:dyDescent="0.25">
      <c r="A21" s="11">
        <v>6</v>
      </c>
      <c r="B21" s="241">
        <v>20080</v>
      </c>
      <c r="C21" s="5" t="s">
        <v>3</v>
      </c>
      <c r="D21" s="649" t="s">
        <v>178</v>
      </c>
      <c r="E21" s="650">
        <v>86</v>
      </c>
      <c r="F21" s="651"/>
      <c r="G21" s="651">
        <v>34.880000000000003</v>
      </c>
      <c r="H21" s="651">
        <v>47.67</v>
      </c>
      <c r="I21" s="651">
        <v>17.440000000000001</v>
      </c>
      <c r="J21" s="18">
        <f t="shared" si="1"/>
        <v>3.8252000000000006</v>
      </c>
      <c r="K21" s="704">
        <v>85</v>
      </c>
      <c r="L21" s="725">
        <v>4.71</v>
      </c>
      <c r="M21" s="725">
        <v>42.35</v>
      </c>
      <c r="N21" s="725">
        <v>43.53</v>
      </c>
      <c r="O21" s="725">
        <v>9.41</v>
      </c>
      <c r="P21" s="18">
        <f t="shared" si="5"/>
        <v>3.5764000000000005</v>
      </c>
      <c r="Q21" s="400">
        <v>42</v>
      </c>
      <c r="R21" s="401"/>
      <c r="S21" s="401">
        <v>38.1</v>
      </c>
      <c r="T21" s="401">
        <v>59.52</v>
      </c>
      <c r="U21" s="401">
        <v>2.38</v>
      </c>
      <c r="V21" s="18">
        <f t="shared" si="6"/>
        <v>3.6427999999999998</v>
      </c>
      <c r="W21" s="373"/>
      <c r="X21" s="374"/>
      <c r="Y21" s="375"/>
      <c r="Z21" s="376"/>
      <c r="AA21" s="375"/>
      <c r="AB21" s="376"/>
      <c r="AC21" s="375"/>
      <c r="AD21" s="330"/>
      <c r="AE21" s="339"/>
      <c r="AF21" s="340"/>
      <c r="AG21" s="341"/>
      <c r="AH21" s="339"/>
      <c r="AI21" s="342"/>
      <c r="AJ21" s="339"/>
      <c r="AK21" s="343"/>
      <c r="AL21" s="325"/>
      <c r="AM21" s="792">
        <v>76</v>
      </c>
      <c r="AN21" s="802">
        <v>8</v>
      </c>
      <c r="AO21" s="802">
        <v>40</v>
      </c>
      <c r="AP21" s="802">
        <v>23</v>
      </c>
      <c r="AQ21" s="802">
        <v>5</v>
      </c>
      <c r="AR21" s="605">
        <f t="shared" si="2"/>
        <v>3.6710526315789473</v>
      </c>
      <c r="AS21" s="838">
        <v>75</v>
      </c>
      <c r="AT21" s="860">
        <v>6</v>
      </c>
      <c r="AU21" s="860">
        <v>23</v>
      </c>
      <c r="AV21" s="860">
        <v>41</v>
      </c>
      <c r="AW21" s="860">
        <v>5</v>
      </c>
      <c r="AX21" s="599">
        <f t="shared" si="3"/>
        <v>3.4</v>
      </c>
      <c r="AY21" s="945">
        <v>11</v>
      </c>
      <c r="AZ21" s="946"/>
      <c r="BA21" s="946">
        <v>2</v>
      </c>
      <c r="BB21" s="946">
        <v>4</v>
      </c>
      <c r="BC21" s="946">
        <v>5</v>
      </c>
      <c r="BD21" s="608">
        <f t="shared" si="4"/>
        <v>4.2727272727272725</v>
      </c>
      <c r="BE21" s="490">
        <v>11</v>
      </c>
      <c r="BF21" s="751"/>
      <c r="BG21" s="751">
        <v>1</v>
      </c>
      <c r="BH21" s="751">
        <v>4</v>
      </c>
      <c r="BI21" s="751">
        <v>6</v>
      </c>
      <c r="BJ21" s="751"/>
      <c r="BK21" s="232"/>
      <c r="BL21" s="459">
        <v>61.7</v>
      </c>
      <c r="BM21" s="471">
        <v>22</v>
      </c>
      <c r="BN21" s="260"/>
      <c r="BO21" s="260"/>
      <c r="BP21" s="260">
        <v>17</v>
      </c>
      <c r="BQ21" s="260">
        <v>3</v>
      </c>
      <c r="BR21" s="260">
        <v>2</v>
      </c>
      <c r="BS21" s="260"/>
      <c r="BT21" s="457">
        <v>59.1</v>
      </c>
    </row>
    <row r="22" spans="1:72" s="1" customFormat="1" ht="15" customHeight="1" x14ac:dyDescent="0.25">
      <c r="A22" s="11">
        <v>7</v>
      </c>
      <c r="B22" s="241">
        <v>20460</v>
      </c>
      <c r="C22" s="5" t="s">
        <v>3</v>
      </c>
      <c r="D22" s="649" t="s">
        <v>179</v>
      </c>
      <c r="E22" s="650">
        <v>95</v>
      </c>
      <c r="F22" s="651">
        <v>3.16</v>
      </c>
      <c r="G22" s="651">
        <v>34.74</v>
      </c>
      <c r="H22" s="651">
        <v>42.11</v>
      </c>
      <c r="I22" s="651">
        <v>20</v>
      </c>
      <c r="J22" s="18">
        <f t="shared" si="1"/>
        <v>3.7898000000000001</v>
      </c>
      <c r="K22" s="704">
        <v>95</v>
      </c>
      <c r="L22" s="725">
        <v>3.16</v>
      </c>
      <c r="M22" s="725">
        <v>38.950000000000003</v>
      </c>
      <c r="N22" s="725">
        <v>42.11</v>
      </c>
      <c r="O22" s="725">
        <v>15.79</v>
      </c>
      <c r="P22" s="18">
        <f t="shared" si="5"/>
        <v>3.7056</v>
      </c>
      <c r="Q22" s="400">
        <v>43</v>
      </c>
      <c r="R22" s="401">
        <v>2.33</v>
      </c>
      <c r="S22" s="401">
        <v>37.21</v>
      </c>
      <c r="T22" s="401">
        <v>46.51</v>
      </c>
      <c r="U22" s="401">
        <v>13.95</v>
      </c>
      <c r="V22" s="18">
        <f t="shared" si="6"/>
        <v>3.7207999999999997</v>
      </c>
      <c r="W22" s="373"/>
      <c r="X22" s="374"/>
      <c r="Y22" s="375"/>
      <c r="Z22" s="376"/>
      <c r="AA22" s="375"/>
      <c r="AB22" s="376"/>
      <c r="AC22" s="375"/>
      <c r="AD22" s="330"/>
      <c r="AE22" s="339"/>
      <c r="AF22" s="340"/>
      <c r="AG22" s="341"/>
      <c r="AH22" s="339"/>
      <c r="AI22" s="342"/>
      <c r="AJ22" s="339"/>
      <c r="AK22" s="343"/>
      <c r="AL22" s="325"/>
      <c r="AM22" s="792">
        <v>110</v>
      </c>
      <c r="AN22" s="802">
        <v>11</v>
      </c>
      <c r="AO22" s="802">
        <v>70</v>
      </c>
      <c r="AP22" s="802">
        <v>29</v>
      </c>
      <c r="AQ22" s="802"/>
      <c r="AR22" s="847">
        <f t="shared" si="2"/>
        <v>3.8363636363636364</v>
      </c>
      <c r="AS22" s="838">
        <v>110</v>
      </c>
      <c r="AT22" s="860">
        <v>6</v>
      </c>
      <c r="AU22" s="860">
        <v>38</v>
      </c>
      <c r="AV22" s="860">
        <v>65</v>
      </c>
      <c r="AW22" s="860">
        <v>1</v>
      </c>
      <c r="AX22" s="102">
        <f t="shared" si="3"/>
        <v>3.4454545454545453</v>
      </c>
      <c r="AY22" s="945">
        <v>28</v>
      </c>
      <c r="AZ22" s="946">
        <v>3</v>
      </c>
      <c r="BA22" s="946">
        <v>4</v>
      </c>
      <c r="BB22" s="946">
        <v>11</v>
      </c>
      <c r="BC22" s="946">
        <v>10</v>
      </c>
      <c r="BD22" s="608">
        <f t="shared" si="4"/>
        <v>4</v>
      </c>
      <c r="BE22" s="490">
        <v>21</v>
      </c>
      <c r="BF22" s="751"/>
      <c r="BG22" s="751">
        <v>2</v>
      </c>
      <c r="BH22" s="751">
        <v>8</v>
      </c>
      <c r="BI22" s="751">
        <v>9</v>
      </c>
      <c r="BJ22" s="751">
        <v>2</v>
      </c>
      <c r="BK22" s="232"/>
      <c r="BL22" s="469">
        <v>62.4</v>
      </c>
      <c r="BM22" s="471">
        <v>49</v>
      </c>
      <c r="BN22" s="260">
        <v>1</v>
      </c>
      <c r="BO22" s="260">
        <v>3</v>
      </c>
      <c r="BP22" s="260">
        <v>39</v>
      </c>
      <c r="BQ22" s="260">
        <v>4</v>
      </c>
      <c r="BR22" s="260">
        <v>2</v>
      </c>
      <c r="BS22" s="260"/>
      <c r="BT22" s="479">
        <v>57.2</v>
      </c>
    </row>
    <row r="23" spans="1:72" s="1" customFormat="1" ht="15" customHeight="1" x14ac:dyDescent="0.25">
      <c r="A23" s="11">
        <v>8</v>
      </c>
      <c r="B23" s="241">
        <v>20550</v>
      </c>
      <c r="C23" s="5" t="s">
        <v>3</v>
      </c>
      <c r="D23" s="649" t="s">
        <v>21</v>
      </c>
      <c r="E23" s="650">
        <v>64</v>
      </c>
      <c r="F23" s="651">
        <v>1.56</v>
      </c>
      <c r="G23" s="651">
        <v>21.88</v>
      </c>
      <c r="H23" s="651">
        <v>50</v>
      </c>
      <c r="I23" s="651">
        <v>26.56</v>
      </c>
      <c r="J23" s="18">
        <f t="shared" si="1"/>
        <v>4.0155999999999992</v>
      </c>
      <c r="K23" s="704">
        <v>66</v>
      </c>
      <c r="L23" s="725">
        <v>6.06</v>
      </c>
      <c r="M23" s="725">
        <v>60.61</v>
      </c>
      <c r="N23" s="725">
        <v>27.27</v>
      </c>
      <c r="O23" s="725">
        <v>6.06</v>
      </c>
      <c r="P23" s="18">
        <f t="shared" si="5"/>
        <v>3.3332999999999999</v>
      </c>
      <c r="Q23" s="400">
        <v>43</v>
      </c>
      <c r="R23" s="401"/>
      <c r="S23" s="401">
        <v>20.93</v>
      </c>
      <c r="T23" s="401">
        <v>65.12</v>
      </c>
      <c r="U23" s="401">
        <v>13.95</v>
      </c>
      <c r="V23" s="18">
        <f t="shared" si="6"/>
        <v>3.9302000000000006</v>
      </c>
      <c r="W23" s="373"/>
      <c r="X23" s="374"/>
      <c r="Y23" s="375"/>
      <c r="Z23" s="376"/>
      <c r="AA23" s="375"/>
      <c r="AB23" s="376"/>
      <c r="AC23" s="375"/>
      <c r="AD23" s="330"/>
      <c r="AE23" s="339"/>
      <c r="AF23" s="340"/>
      <c r="AG23" s="341"/>
      <c r="AH23" s="339"/>
      <c r="AI23" s="342"/>
      <c r="AJ23" s="339"/>
      <c r="AK23" s="343"/>
      <c r="AL23" s="325"/>
      <c r="AM23" s="792">
        <v>46</v>
      </c>
      <c r="AN23" s="802">
        <v>3</v>
      </c>
      <c r="AO23" s="802">
        <v>30</v>
      </c>
      <c r="AP23" s="802">
        <v>12</v>
      </c>
      <c r="AQ23" s="802">
        <v>1</v>
      </c>
      <c r="AR23" s="605">
        <f t="shared" si="2"/>
        <v>3.7608695652173911</v>
      </c>
      <c r="AS23" s="838">
        <v>46</v>
      </c>
      <c r="AT23" s="860">
        <v>4</v>
      </c>
      <c r="AU23" s="860">
        <v>16</v>
      </c>
      <c r="AV23" s="860">
        <v>25</v>
      </c>
      <c r="AW23" s="860">
        <v>1</v>
      </c>
      <c r="AX23" s="599">
        <f t="shared" si="3"/>
        <v>3.5</v>
      </c>
      <c r="AY23" s="945">
        <v>12</v>
      </c>
      <c r="AZ23" s="949">
        <v>1</v>
      </c>
      <c r="BA23" s="949">
        <v>3</v>
      </c>
      <c r="BB23" s="949">
        <v>4</v>
      </c>
      <c r="BC23" s="950">
        <v>4</v>
      </c>
      <c r="BD23" s="608">
        <f t="shared" si="4"/>
        <v>3.9166666666666665</v>
      </c>
      <c r="BE23" s="490">
        <v>11</v>
      </c>
      <c r="BF23" s="751">
        <v>2</v>
      </c>
      <c r="BG23" s="751">
        <v>2</v>
      </c>
      <c r="BH23" s="751">
        <v>2</v>
      </c>
      <c r="BI23" s="751">
        <v>4</v>
      </c>
      <c r="BJ23" s="751">
        <v>1</v>
      </c>
      <c r="BK23" s="232"/>
      <c r="BL23" s="462">
        <v>50</v>
      </c>
      <c r="BM23" s="495">
        <v>23</v>
      </c>
      <c r="BN23" s="260"/>
      <c r="BO23" s="260">
        <v>3</v>
      </c>
      <c r="BP23" s="260">
        <v>15</v>
      </c>
      <c r="BQ23" s="260">
        <v>3</v>
      </c>
      <c r="BR23" s="260">
        <v>2</v>
      </c>
      <c r="BS23" s="260"/>
      <c r="BT23" s="261">
        <v>55</v>
      </c>
    </row>
    <row r="24" spans="1:72" s="1" customFormat="1" ht="15" customHeight="1" x14ac:dyDescent="0.25">
      <c r="A24" s="11">
        <v>9</v>
      </c>
      <c r="B24" s="241">
        <v>20630</v>
      </c>
      <c r="C24" s="5" t="s">
        <v>3</v>
      </c>
      <c r="D24" s="649" t="s">
        <v>230</v>
      </c>
      <c r="E24" s="650">
        <v>91</v>
      </c>
      <c r="F24" s="651">
        <v>3.3</v>
      </c>
      <c r="G24" s="651">
        <v>17.579999999999998</v>
      </c>
      <c r="H24" s="651">
        <v>57.14</v>
      </c>
      <c r="I24" s="651">
        <v>21.98</v>
      </c>
      <c r="J24" s="18">
        <f t="shared" si="1"/>
        <v>3.9779999999999998</v>
      </c>
      <c r="K24" s="704">
        <v>87</v>
      </c>
      <c r="L24" s="725">
        <v>6.9</v>
      </c>
      <c r="M24" s="725">
        <v>44.83</v>
      </c>
      <c r="N24" s="725">
        <v>37.93</v>
      </c>
      <c r="O24" s="725">
        <v>10.34</v>
      </c>
      <c r="P24" s="18">
        <f t="shared" si="5"/>
        <v>3.5170999999999997</v>
      </c>
      <c r="Q24" s="400">
        <v>49</v>
      </c>
      <c r="R24" s="401"/>
      <c r="S24" s="401">
        <v>14.29</v>
      </c>
      <c r="T24" s="401">
        <v>48.98</v>
      </c>
      <c r="U24" s="401">
        <v>36.729999999999997</v>
      </c>
      <c r="V24" s="18">
        <f t="shared" si="6"/>
        <v>4.2243999999999993</v>
      </c>
      <c r="W24" s="373"/>
      <c r="X24" s="374"/>
      <c r="Y24" s="375"/>
      <c r="Z24" s="376"/>
      <c r="AA24" s="375"/>
      <c r="AB24" s="376"/>
      <c r="AC24" s="375"/>
      <c r="AD24" s="330"/>
      <c r="AE24" s="339"/>
      <c r="AF24" s="340"/>
      <c r="AG24" s="341"/>
      <c r="AH24" s="339"/>
      <c r="AI24" s="342"/>
      <c r="AJ24" s="339"/>
      <c r="AK24" s="343"/>
      <c r="AL24" s="325"/>
      <c r="AM24" s="792">
        <v>95</v>
      </c>
      <c r="AN24" s="802">
        <v>0</v>
      </c>
      <c r="AO24" s="802">
        <v>66</v>
      </c>
      <c r="AP24" s="802">
        <v>27</v>
      </c>
      <c r="AQ24" s="802">
        <v>2</v>
      </c>
      <c r="AR24" s="605">
        <f t="shared" si="2"/>
        <v>3.6736842105263157</v>
      </c>
      <c r="AS24" s="838">
        <v>95</v>
      </c>
      <c r="AT24" s="860">
        <v>3</v>
      </c>
      <c r="AU24" s="860">
        <v>17</v>
      </c>
      <c r="AV24" s="860">
        <v>72</v>
      </c>
      <c r="AW24" s="860">
        <v>3</v>
      </c>
      <c r="AX24" s="599">
        <f t="shared" si="3"/>
        <v>3.2105263157894739</v>
      </c>
      <c r="AY24" s="945">
        <v>11</v>
      </c>
      <c r="AZ24" s="946">
        <v>1</v>
      </c>
      <c r="BA24" s="946">
        <v>3</v>
      </c>
      <c r="BB24" s="946">
        <v>5</v>
      </c>
      <c r="BC24" s="946">
        <v>2</v>
      </c>
      <c r="BD24" s="608">
        <f t="shared" si="4"/>
        <v>3.7272727272727271</v>
      </c>
      <c r="BE24" s="490">
        <v>8</v>
      </c>
      <c r="BF24" s="751"/>
      <c r="BG24" s="751">
        <v>1</v>
      </c>
      <c r="BH24" s="751">
        <v>6</v>
      </c>
      <c r="BI24" s="751">
        <v>1</v>
      </c>
      <c r="BJ24" s="751"/>
      <c r="BK24" s="232"/>
      <c r="BL24" s="469">
        <v>51.1</v>
      </c>
      <c r="BM24" s="467">
        <v>19</v>
      </c>
      <c r="BN24" s="260"/>
      <c r="BO24" s="260">
        <v>4</v>
      </c>
      <c r="BP24" s="260">
        <v>12</v>
      </c>
      <c r="BQ24" s="260">
        <v>3</v>
      </c>
      <c r="BR24" s="260"/>
      <c r="BS24" s="260"/>
      <c r="BT24" s="479">
        <v>49.9</v>
      </c>
    </row>
    <row r="25" spans="1:72" s="1" customFormat="1" ht="15" customHeight="1" x14ac:dyDescent="0.25">
      <c r="A25" s="11">
        <v>10</v>
      </c>
      <c r="B25" s="241">
        <v>20810</v>
      </c>
      <c r="C25" s="5" t="s">
        <v>3</v>
      </c>
      <c r="D25" s="649" t="s">
        <v>180</v>
      </c>
      <c r="E25" s="650">
        <v>117</v>
      </c>
      <c r="F25" s="651">
        <v>4.2699999999999996</v>
      </c>
      <c r="G25" s="651">
        <v>31.62</v>
      </c>
      <c r="H25" s="651">
        <v>47.86</v>
      </c>
      <c r="I25" s="651">
        <v>16.239999999999998</v>
      </c>
      <c r="J25" s="18">
        <f t="shared" si="1"/>
        <v>3.7604000000000002</v>
      </c>
      <c r="K25" s="704">
        <v>115</v>
      </c>
      <c r="L25" s="725">
        <v>6.09</v>
      </c>
      <c r="M25" s="725">
        <v>46.96</v>
      </c>
      <c r="N25" s="725">
        <v>35.65</v>
      </c>
      <c r="O25" s="725">
        <v>11.3</v>
      </c>
      <c r="P25" s="18">
        <f t="shared" si="5"/>
        <v>3.5215999999999998</v>
      </c>
      <c r="Q25" s="400">
        <v>71</v>
      </c>
      <c r="R25" s="401">
        <v>1.41</v>
      </c>
      <c r="S25" s="401">
        <v>25.35</v>
      </c>
      <c r="T25" s="401">
        <v>47.89</v>
      </c>
      <c r="U25" s="401">
        <v>25.35</v>
      </c>
      <c r="V25" s="18">
        <f t="shared" si="6"/>
        <v>3.9718</v>
      </c>
      <c r="W25" s="373"/>
      <c r="X25" s="374"/>
      <c r="Y25" s="375"/>
      <c r="Z25" s="376"/>
      <c r="AA25" s="375"/>
      <c r="AB25" s="376"/>
      <c r="AC25" s="375"/>
      <c r="AD25" s="330"/>
      <c r="AE25" s="339"/>
      <c r="AF25" s="340"/>
      <c r="AG25" s="341"/>
      <c r="AH25" s="339"/>
      <c r="AI25" s="342"/>
      <c r="AJ25" s="339"/>
      <c r="AK25" s="343"/>
      <c r="AL25" s="325"/>
      <c r="AM25" s="792">
        <v>66</v>
      </c>
      <c r="AN25" s="802">
        <v>0</v>
      </c>
      <c r="AO25" s="802">
        <v>36</v>
      </c>
      <c r="AP25" s="802">
        <v>22</v>
      </c>
      <c r="AQ25" s="802">
        <v>8</v>
      </c>
      <c r="AR25" s="847">
        <f t="shared" si="2"/>
        <v>3.4242424242424243</v>
      </c>
      <c r="AS25" s="838">
        <v>66</v>
      </c>
      <c r="AT25" s="860"/>
      <c r="AU25" s="860">
        <v>6</v>
      </c>
      <c r="AV25" s="860">
        <v>50</v>
      </c>
      <c r="AW25" s="860">
        <v>10</v>
      </c>
      <c r="AX25" s="102">
        <f t="shared" si="3"/>
        <v>2.9393939393939394</v>
      </c>
      <c r="AY25" s="945"/>
      <c r="AZ25" s="946"/>
      <c r="BA25" s="946"/>
      <c r="BB25" s="946"/>
      <c r="BC25" s="946"/>
      <c r="BD25" s="608"/>
      <c r="BE25" s="490"/>
      <c r="BF25" s="231"/>
      <c r="BG25" s="231"/>
      <c r="BH25" s="231"/>
      <c r="BI25" s="231"/>
      <c r="BJ25" s="231"/>
      <c r="BK25" s="232"/>
      <c r="BL25" s="460"/>
      <c r="BM25" s="471"/>
      <c r="BN25" s="260"/>
      <c r="BO25" s="260"/>
      <c r="BP25" s="260"/>
      <c r="BQ25" s="260"/>
      <c r="BR25" s="260"/>
      <c r="BS25" s="260"/>
      <c r="BT25" s="479"/>
    </row>
    <row r="26" spans="1:72" s="1" customFormat="1" ht="15" customHeight="1" x14ac:dyDescent="0.25">
      <c r="A26" s="11">
        <v>11</v>
      </c>
      <c r="B26" s="241">
        <v>20900</v>
      </c>
      <c r="C26" s="5" t="s">
        <v>3</v>
      </c>
      <c r="D26" s="649" t="s">
        <v>181</v>
      </c>
      <c r="E26" s="650">
        <v>152</v>
      </c>
      <c r="F26" s="651">
        <v>1.32</v>
      </c>
      <c r="G26" s="651">
        <v>26.97</v>
      </c>
      <c r="H26" s="651">
        <v>51.32</v>
      </c>
      <c r="I26" s="651">
        <v>20.39</v>
      </c>
      <c r="J26" s="18">
        <f t="shared" si="1"/>
        <v>3.9077999999999999</v>
      </c>
      <c r="K26" s="704">
        <v>146</v>
      </c>
      <c r="L26" s="725">
        <v>0.68</v>
      </c>
      <c r="M26" s="725">
        <v>37.67</v>
      </c>
      <c r="N26" s="725">
        <v>49.32</v>
      </c>
      <c r="O26" s="725">
        <v>12.33</v>
      </c>
      <c r="P26" s="18">
        <f t="shared" si="5"/>
        <v>3.7329999999999997</v>
      </c>
      <c r="Q26" s="400">
        <v>65</v>
      </c>
      <c r="R26" s="401"/>
      <c r="S26" s="401">
        <v>15.38</v>
      </c>
      <c r="T26" s="401">
        <v>67.69</v>
      </c>
      <c r="U26" s="401">
        <v>16.920000000000002</v>
      </c>
      <c r="V26" s="18">
        <f t="shared" si="6"/>
        <v>4.0149999999999997</v>
      </c>
      <c r="W26" s="373"/>
      <c r="X26" s="374"/>
      <c r="Y26" s="375"/>
      <c r="Z26" s="376"/>
      <c r="AA26" s="375"/>
      <c r="AB26" s="376"/>
      <c r="AC26" s="375"/>
      <c r="AD26" s="330"/>
      <c r="AE26" s="339"/>
      <c r="AF26" s="340"/>
      <c r="AG26" s="341"/>
      <c r="AH26" s="339"/>
      <c r="AI26" s="342"/>
      <c r="AJ26" s="339"/>
      <c r="AK26" s="343"/>
      <c r="AL26" s="325"/>
      <c r="AM26" s="792">
        <v>149</v>
      </c>
      <c r="AN26" s="802">
        <v>6</v>
      </c>
      <c r="AO26" s="802">
        <v>72</v>
      </c>
      <c r="AP26" s="802">
        <v>70</v>
      </c>
      <c r="AQ26" s="802">
        <v>1</v>
      </c>
      <c r="AR26" s="847">
        <f t="shared" si="2"/>
        <v>3.5570469798657718</v>
      </c>
      <c r="AS26" s="838">
        <v>148</v>
      </c>
      <c r="AT26" s="860">
        <v>9</v>
      </c>
      <c r="AU26" s="860">
        <v>39</v>
      </c>
      <c r="AV26" s="860">
        <v>96</v>
      </c>
      <c r="AW26" s="860">
        <v>4</v>
      </c>
      <c r="AX26" s="102">
        <f t="shared" si="3"/>
        <v>3.3581081081081079</v>
      </c>
      <c r="AY26" s="954">
        <v>47</v>
      </c>
      <c r="AZ26" s="956">
        <v>4</v>
      </c>
      <c r="BA26" s="956">
        <v>11</v>
      </c>
      <c r="BB26" s="956">
        <v>17</v>
      </c>
      <c r="BC26" s="956">
        <v>15</v>
      </c>
      <c r="BD26" s="608">
        <f t="shared" si="4"/>
        <v>3.9148936170212765</v>
      </c>
      <c r="BE26" s="490">
        <v>16</v>
      </c>
      <c r="BF26" s="751"/>
      <c r="BG26" s="751">
        <v>3</v>
      </c>
      <c r="BH26" s="751">
        <v>8</v>
      </c>
      <c r="BI26" s="751">
        <v>4</v>
      </c>
      <c r="BJ26" s="751">
        <v>1</v>
      </c>
      <c r="BK26" s="232"/>
      <c r="BL26" s="460">
        <v>56.8</v>
      </c>
      <c r="BM26" s="471">
        <v>63</v>
      </c>
      <c r="BN26" s="260">
        <v>1</v>
      </c>
      <c r="BO26" s="260">
        <v>12</v>
      </c>
      <c r="BP26" s="260">
        <v>35</v>
      </c>
      <c r="BQ26" s="260">
        <v>7</v>
      </c>
      <c r="BR26" s="260">
        <v>8</v>
      </c>
      <c r="BS26" s="260"/>
      <c r="BT26" s="479">
        <v>56.1</v>
      </c>
    </row>
    <row r="27" spans="1:72" s="1" customFormat="1" ht="15" customHeight="1" thickBot="1" x14ac:dyDescent="0.3">
      <c r="A27" s="666">
        <v>12</v>
      </c>
      <c r="B27" s="673">
        <v>21350</v>
      </c>
      <c r="C27" s="657" t="s">
        <v>3</v>
      </c>
      <c r="D27" s="670" t="s">
        <v>182</v>
      </c>
      <c r="E27" s="648">
        <v>79</v>
      </c>
      <c r="F27" s="643">
        <v>1.27</v>
      </c>
      <c r="G27" s="643">
        <v>25.32</v>
      </c>
      <c r="H27" s="643">
        <v>51.9</v>
      </c>
      <c r="I27" s="643">
        <v>21.52</v>
      </c>
      <c r="J27" s="21">
        <f t="shared" si="1"/>
        <v>3.9370000000000003</v>
      </c>
      <c r="K27" s="734">
        <v>78</v>
      </c>
      <c r="L27" s="723">
        <v>5.13</v>
      </c>
      <c r="M27" s="723">
        <v>37.18</v>
      </c>
      <c r="N27" s="723">
        <v>41.03</v>
      </c>
      <c r="O27" s="723">
        <v>16.670000000000002</v>
      </c>
      <c r="P27" s="21">
        <f t="shared" si="5"/>
        <v>3.6927000000000003</v>
      </c>
      <c r="Q27" s="411">
        <v>53</v>
      </c>
      <c r="R27" s="412"/>
      <c r="S27" s="412">
        <v>20.75</v>
      </c>
      <c r="T27" s="412">
        <v>50.94</v>
      </c>
      <c r="U27" s="413">
        <v>28.3</v>
      </c>
      <c r="V27" s="19">
        <f t="shared" si="6"/>
        <v>4.0750999999999999</v>
      </c>
      <c r="W27" s="381"/>
      <c r="X27" s="382"/>
      <c r="Y27" s="383"/>
      <c r="Z27" s="384"/>
      <c r="AA27" s="383"/>
      <c r="AB27" s="384"/>
      <c r="AC27" s="383"/>
      <c r="AD27" s="332"/>
      <c r="AE27" s="345"/>
      <c r="AF27" s="346"/>
      <c r="AG27" s="347"/>
      <c r="AH27" s="348"/>
      <c r="AI27" s="349"/>
      <c r="AJ27" s="348"/>
      <c r="AK27" s="350"/>
      <c r="AL27" s="326"/>
      <c r="AM27" s="777">
        <v>64</v>
      </c>
      <c r="AN27" s="790">
        <v>4</v>
      </c>
      <c r="AO27" s="790">
        <v>38</v>
      </c>
      <c r="AP27" s="790">
        <v>21</v>
      </c>
      <c r="AQ27" s="790">
        <v>1</v>
      </c>
      <c r="AR27" s="846">
        <f t="shared" si="2"/>
        <v>3.703125</v>
      </c>
      <c r="AS27" s="837">
        <v>64</v>
      </c>
      <c r="AT27" s="862">
        <v>4</v>
      </c>
      <c r="AU27" s="862">
        <v>25</v>
      </c>
      <c r="AV27" s="862">
        <v>35</v>
      </c>
      <c r="AW27" s="862"/>
      <c r="AX27" s="103">
        <f t="shared" si="3"/>
        <v>3.515625</v>
      </c>
      <c r="AY27" s="960">
        <v>11</v>
      </c>
      <c r="AZ27" s="961">
        <v>1</v>
      </c>
      <c r="BA27" s="961">
        <v>7</v>
      </c>
      <c r="BB27" s="961">
        <v>2</v>
      </c>
      <c r="BC27" s="961">
        <v>1</v>
      </c>
      <c r="BD27" s="611">
        <f t="shared" si="4"/>
        <v>3.2727272727272729</v>
      </c>
      <c r="BE27" s="493"/>
      <c r="BF27" s="238"/>
      <c r="BG27" s="238"/>
      <c r="BH27" s="238"/>
      <c r="BI27" s="238"/>
      <c r="BJ27" s="238"/>
      <c r="BK27" s="239"/>
      <c r="BL27" s="463"/>
      <c r="BM27" s="477">
        <v>11</v>
      </c>
      <c r="BN27" s="265">
        <v>1</v>
      </c>
      <c r="BO27" s="265">
        <v>6</v>
      </c>
      <c r="BP27" s="265">
        <v>4</v>
      </c>
      <c r="BQ27" s="265"/>
      <c r="BR27" s="265"/>
      <c r="BS27" s="265"/>
      <c r="BT27" s="482">
        <v>37.5</v>
      </c>
    </row>
    <row r="28" spans="1:72" s="1" customFormat="1" ht="15" customHeight="1" x14ac:dyDescent="0.25">
      <c r="A28" s="658">
        <v>1</v>
      </c>
      <c r="B28" s="672">
        <v>30070</v>
      </c>
      <c r="C28" s="659" t="s">
        <v>4</v>
      </c>
      <c r="D28" s="664" t="s">
        <v>23</v>
      </c>
      <c r="E28" s="676">
        <v>110</v>
      </c>
      <c r="F28" s="679">
        <v>1.82</v>
      </c>
      <c r="G28" s="679">
        <v>22.73</v>
      </c>
      <c r="H28" s="679">
        <v>60</v>
      </c>
      <c r="I28" s="679">
        <v>15.45</v>
      </c>
      <c r="J28" s="645">
        <f t="shared" si="1"/>
        <v>3.8908</v>
      </c>
      <c r="K28" s="706">
        <v>117</v>
      </c>
      <c r="L28" s="726">
        <v>12.82</v>
      </c>
      <c r="M28" s="726">
        <v>41.88</v>
      </c>
      <c r="N28" s="726">
        <v>42.74</v>
      </c>
      <c r="O28" s="726">
        <v>2.56</v>
      </c>
      <c r="P28" s="552">
        <f t="shared" si="5"/>
        <v>3.3504</v>
      </c>
      <c r="Q28" s="404">
        <v>72</v>
      </c>
      <c r="R28" s="405"/>
      <c r="S28" s="405">
        <v>13.89</v>
      </c>
      <c r="T28" s="405">
        <v>61.11</v>
      </c>
      <c r="U28" s="405">
        <v>25</v>
      </c>
      <c r="V28" s="20">
        <f t="shared" si="6"/>
        <v>4.1111000000000004</v>
      </c>
      <c r="W28" s="387"/>
      <c r="X28" s="392"/>
      <c r="Y28" s="386"/>
      <c r="Z28" s="390"/>
      <c r="AA28" s="386"/>
      <c r="AB28" s="390"/>
      <c r="AC28" s="386"/>
      <c r="AD28" s="333"/>
      <c r="AE28" s="351"/>
      <c r="AF28" s="352"/>
      <c r="AG28" s="353"/>
      <c r="AH28" s="351"/>
      <c r="AI28" s="354"/>
      <c r="AJ28" s="351"/>
      <c r="AK28" s="355"/>
      <c r="AL28" s="327"/>
      <c r="AM28" s="799">
        <v>121</v>
      </c>
      <c r="AN28" s="800">
        <v>11</v>
      </c>
      <c r="AO28" s="800">
        <v>92</v>
      </c>
      <c r="AP28" s="800">
        <v>18</v>
      </c>
      <c r="AQ28" s="800"/>
      <c r="AR28" s="832">
        <f t="shared" si="2"/>
        <v>3.9421487603305785</v>
      </c>
      <c r="AS28" s="841">
        <v>121</v>
      </c>
      <c r="AT28" s="864">
        <v>14</v>
      </c>
      <c r="AU28" s="864">
        <v>47</v>
      </c>
      <c r="AV28" s="864">
        <v>60</v>
      </c>
      <c r="AW28" s="864"/>
      <c r="AX28" s="602">
        <f t="shared" si="3"/>
        <v>3.6198347107438016</v>
      </c>
      <c r="AY28" s="230">
        <v>45</v>
      </c>
      <c r="AZ28" s="230"/>
      <c r="BA28" s="230">
        <v>9</v>
      </c>
      <c r="BB28" s="230">
        <v>17</v>
      </c>
      <c r="BC28" s="230">
        <v>19</v>
      </c>
      <c r="BD28" s="612">
        <f t="shared" si="4"/>
        <v>4.2222222222222223</v>
      </c>
      <c r="BE28" s="486">
        <v>22</v>
      </c>
      <c r="BF28" s="487"/>
      <c r="BG28" s="487">
        <v>2</v>
      </c>
      <c r="BH28" s="560">
        <v>6</v>
      </c>
      <c r="BI28" s="487">
        <v>11</v>
      </c>
      <c r="BJ28" s="487">
        <v>3</v>
      </c>
      <c r="BK28" s="488"/>
      <c r="BL28" s="469">
        <v>66.2</v>
      </c>
      <c r="BM28" s="499">
        <v>67</v>
      </c>
      <c r="BN28" s="497"/>
      <c r="BO28" s="497">
        <v>2</v>
      </c>
      <c r="BP28" s="497">
        <v>40</v>
      </c>
      <c r="BQ28" s="497">
        <v>11</v>
      </c>
      <c r="BR28" s="497">
        <v>14</v>
      </c>
      <c r="BS28" s="497"/>
      <c r="BT28" s="484">
        <v>64</v>
      </c>
    </row>
    <row r="29" spans="1:72" s="1" customFormat="1" ht="15" customHeight="1" x14ac:dyDescent="0.25">
      <c r="A29" s="660">
        <v>2</v>
      </c>
      <c r="B29" s="671">
        <v>30480</v>
      </c>
      <c r="C29" s="656" t="s">
        <v>4</v>
      </c>
      <c r="D29" s="668" t="s">
        <v>166</v>
      </c>
      <c r="E29" s="677">
        <v>109</v>
      </c>
      <c r="F29" s="678">
        <v>0.92</v>
      </c>
      <c r="G29" s="678">
        <v>30.28</v>
      </c>
      <c r="H29" s="678">
        <v>52.29</v>
      </c>
      <c r="I29" s="678">
        <v>16.510000000000002</v>
      </c>
      <c r="J29" s="18">
        <f>(2*F29+3*G29+4*H29+5*I29)/100</f>
        <v>3.8439000000000005</v>
      </c>
      <c r="K29" s="704">
        <v>108</v>
      </c>
      <c r="L29" s="725">
        <v>2.78</v>
      </c>
      <c r="M29" s="725">
        <v>43.52</v>
      </c>
      <c r="N29" s="725">
        <v>45.37</v>
      </c>
      <c r="O29" s="725">
        <v>8.33</v>
      </c>
      <c r="P29" s="18">
        <f>(2*L29+3*M29+4*N29+5*O29)/100</f>
        <v>3.5924999999999998</v>
      </c>
      <c r="Q29" s="400">
        <v>68</v>
      </c>
      <c r="R29" s="401"/>
      <c r="S29" s="401">
        <v>26.47</v>
      </c>
      <c r="T29" s="401">
        <v>54.41</v>
      </c>
      <c r="U29" s="401">
        <v>19.12</v>
      </c>
      <c r="V29" s="18">
        <f>(2*R29+3*S29+4*T29+5*U29)/100</f>
        <v>3.9264999999999999</v>
      </c>
      <c r="W29" s="388"/>
      <c r="X29" s="389"/>
      <c r="Y29" s="375"/>
      <c r="Z29" s="376"/>
      <c r="AA29" s="375"/>
      <c r="AB29" s="376"/>
      <c r="AC29" s="375"/>
      <c r="AD29" s="330"/>
      <c r="AE29" s="339"/>
      <c r="AF29" s="340"/>
      <c r="AG29" s="341"/>
      <c r="AH29" s="339"/>
      <c r="AI29" s="342"/>
      <c r="AJ29" s="339"/>
      <c r="AK29" s="343"/>
      <c r="AL29" s="325"/>
      <c r="AM29" s="779">
        <v>113</v>
      </c>
      <c r="AN29" s="807">
        <v>8</v>
      </c>
      <c r="AO29" s="807">
        <v>82</v>
      </c>
      <c r="AP29" s="807">
        <v>21</v>
      </c>
      <c r="AQ29" s="807">
        <v>2</v>
      </c>
      <c r="AR29" s="847">
        <f t="shared" si="2"/>
        <v>3.8495575221238938</v>
      </c>
      <c r="AS29" s="838">
        <v>112</v>
      </c>
      <c r="AT29" s="857">
        <v>11</v>
      </c>
      <c r="AU29" s="857">
        <v>55</v>
      </c>
      <c r="AV29" s="857">
        <v>44</v>
      </c>
      <c r="AW29" s="857">
        <v>2</v>
      </c>
      <c r="AX29" s="106">
        <f t="shared" si="3"/>
        <v>3.6696428571428572</v>
      </c>
      <c r="AY29" s="751">
        <v>13</v>
      </c>
      <c r="AZ29" s="751"/>
      <c r="BA29" s="751">
        <v>2</v>
      </c>
      <c r="BB29" s="751">
        <v>9</v>
      </c>
      <c r="BC29" s="751">
        <v>2</v>
      </c>
      <c r="BD29" s="608">
        <f t="shared" si="4"/>
        <v>4</v>
      </c>
      <c r="BE29" s="490">
        <v>32</v>
      </c>
      <c r="BF29" s="751"/>
      <c r="BG29" s="751">
        <v>1</v>
      </c>
      <c r="BH29" s="751">
        <v>15</v>
      </c>
      <c r="BI29" s="751">
        <v>14</v>
      </c>
      <c r="BJ29" s="751">
        <v>2</v>
      </c>
      <c r="BK29" s="232"/>
      <c r="BL29" s="469">
        <v>62</v>
      </c>
      <c r="BM29" s="467">
        <v>45</v>
      </c>
      <c r="BN29" s="260"/>
      <c r="BO29" s="260">
        <v>6</v>
      </c>
      <c r="BP29" s="260">
        <v>34</v>
      </c>
      <c r="BQ29" s="260">
        <v>3</v>
      </c>
      <c r="BR29" s="260">
        <v>2</v>
      </c>
      <c r="BS29" s="260"/>
      <c r="BT29" s="457">
        <v>53.7</v>
      </c>
    </row>
    <row r="30" spans="1:72" s="1" customFormat="1" ht="15" customHeight="1" x14ac:dyDescent="0.25">
      <c r="A30" s="660">
        <v>3</v>
      </c>
      <c r="B30" s="671">
        <v>30460</v>
      </c>
      <c r="C30" s="656" t="s">
        <v>4</v>
      </c>
      <c r="D30" s="670" t="s">
        <v>27</v>
      </c>
      <c r="E30" s="677">
        <v>171</v>
      </c>
      <c r="F30" s="678">
        <v>1.17</v>
      </c>
      <c r="G30" s="678">
        <v>20.47</v>
      </c>
      <c r="H30" s="678">
        <v>49.12</v>
      </c>
      <c r="I30" s="678">
        <v>29.24</v>
      </c>
      <c r="J30" s="18">
        <f>(2*F30+3*G30+4*H30+5*I30)/100</f>
        <v>4.0643000000000002</v>
      </c>
      <c r="K30" s="704">
        <v>171</v>
      </c>
      <c r="L30" s="725">
        <v>5.26</v>
      </c>
      <c r="M30" s="725">
        <v>43.86</v>
      </c>
      <c r="N30" s="725">
        <v>40.35</v>
      </c>
      <c r="O30" s="725">
        <v>10.53</v>
      </c>
      <c r="P30" s="18">
        <f>(2*L30+3*M30+4*N30+5*O30)/100</f>
        <v>3.5614999999999997</v>
      </c>
      <c r="Q30" s="400">
        <v>87</v>
      </c>
      <c r="R30" s="401">
        <v>1.1499999999999999</v>
      </c>
      <c r="S30" s="401">
        <v>11.49</v>
      </c>
      <c r="T30" s="401">
        <v>68.97</v>
      </c>
      <c r="U30" s="401">
        <v>18.39</v>
      </c>
      <c r="V30" s="18">
        <f>(2*R30+3*S30+4*T30+5*U30)/100</f>
        <v>4.0459999999999994</v>
      </c>
      <c r="W30" s="388"/>
      <c r="X30" s="389"/>
      <c r="Y30" s="375"/>
      <c r="Z30" s="376"/>
      <c r="AA30" s="375"/>
      <c r="AB30" s="376"/>
      <c r="AC30" s="375"/>
      <c r="AD30" s="330"/>
      <c r="AE30" s="356"/>
      <c r="AF30" s="357"/>
      <c r="AG30" s="358"/>
      <c r="AH30" s="356"/>
      <c r="AI30" s="342"/>
      <c r="AJ30" s="356"/>
      <c r="AK30" s="359"/>
      <c r="AL30" s="328"/>
      <c r="AM30" s="779">
        <v>126</v>
      </c>
      <c r="AN30" s="807">
        <v>2</v>
      </c>
      <c r="AO30" s="807">
        <v>92</v>
      </c>
      <c r="AP30" s="807">
        <v>30</v>
      </c>
      <c r="AQ30" s="807">
        <v>2</v>
      </c>
      <c r="AR30" s="605">
        <f t="shared" si="2"/>
        <v>3.746031746031746</v>
      </c>
      <c r="AS30" s="838">
        <v>126</v>
      </c>
      <c r="AT30" s="857">
        <v>11</v>
      </c>
      <c r="AU30" s="857">
        <v>49</v>
      </c>
      <c r="AV30" s="857">
        <v>60</v>
      </c>
      <c r="AW30" s="857">
        <v>6</v>
      </c>
      <c r="AX30" s="112">
        <f t="shared" si="3"/>
        <v>3.5158730158730158</v>
      </c>
      <c r="AY30" s="751">
        <v>14</v>
      </c>
      <c r="AZ30" s="751"/>
      <c r="BA30" s="751">
        <v>6</v>
      </c>
      <c r="BB30" s="751">
        <v>3</v>
      </c>
      <c r="BC30" s="751">
        <v>5</v>
      </c>
      <c r="BD30" s="608">
        <f t="shared" si="4"/>
        <v>3.9285714285714284</v>
      </c>
      <c r="BE30" s="490">
        <v>22</v>
      </c>
      <c r="BF30" s="751"/>
      <c r="BG30" s="751">
        <v>3</v>
      </c>
      <c r="BH30" s="751">
        <v>14</v>
      </c>
      <c r="BI30" s="751">
        <v>4</v>
      </c>
      <c r="BJ30" s="751">
        <v>1</v>
      </c>
      <c r="BK30" s="232"/>
      <c r="BL30" s="469">
        <v>55.2</v>
      </c>
      <c r="BM30" s="471">
        <v>36</v>
      </c>
      <c r="BN30" s="260"/>
      <c r="BO30" s="260">
        <v>2</v>
      </c>
      <c r="BP30" s="260">
        <v>27</v>
      </c>
      <c r="BQ30" s="260">
        <v>3</v>
      </c>
      <c r="BR30" s="260">
        <v>4</v>
      </c>
      <c r="BS30" s="260"/>
      <c r="BT30" s="464">
        <v>59.2</v>
      </c>
    </row>
    <row r="31" spans="1:72" s="1" customFormat="1" ht="15" customHeight="1" x14ac:dyDescent="0.25">
      <c r="A31" s="660">
        <v>4</v>
      </c>
      <c r="B31" s="675">
        <v>30030</v>
      </c>
      <c r="C31" s="663" t="s">
        <v>4</v>
      </c>
      <c r="D31" s="668" t="s">
        <v>183</v>
      </c>
      <c r="E31" s="677">
        <v>94</v>
      </c>
      <c r="F31" s="678">
        <v>2.13</v>
      </c>
      <c r="G31" s="678">
        <v>22.34</v>
      </c>
      <c r="H31" s="678">
        <v>53.19</v>
      </c>
      <c r="I31" s="678">
        <v>22.34</v>
      </c>
      <c r="J31" s="20">
        <f>(2*F31+3*G31+4*H31+5*I31)/100</f>
        <v>3.9573999999999994</v>
      </c>
      <c r="K31" s="704">
        <v>94</v>
      </c>
      <c r="L31" s="725">
        <v>5.32</v>
      </c>
      <c r="M31" s="725">
        <v>41.49</v>
      </c>
      <c r="N31" s="725">
        <v>40.43</v>
      </c>
      <c r="O31" s="725">
        <v>12.77</v>
      </c>
      <c r="P31" s="20">
        <f>(2*L31+3*M31+4*N31+5*O31)/100</f>
        <v>3.6068000000000007</v>
      </c>
      <c r="Q31" s="400">
        <v>39</v>
      </c>
      <c r="R31" s="401"/>
      <c r="S31" s="401">
        <v>23.08</v>
      </c>
      <c r="T31" s="401">
        <v>61.54</v>
      </c>
      <c r="U31" s="401">
        <v>15.38</v>
      </c>
      <c r="V31" s="20">
        <f>(2*R31+3*S31+4*T31+5*U31)/100</f>
        <v>3.9229999999999996</v>
      </c>
      <c r="W31" s="373"/>
      <c r="X31" s="374"/>
      <c r="Y31" s="375"/>
      <c r="Z31" s="390"/>
      <c r="AA31" s="386"/>
      <c r="AB31" s="390"/>
      <c r="AC31" s="386"/>
      <c r="AD31" s="333"/>
      <c r="AE31" s="339"/>
      <c r="AF31" s="340"/>
      <c r="AG31" s="341"/>
      <c r="AH31" s="339"/>
      <c r="AI31" s="342"/>
      <c r="AJ31" s="339"/>
      <c r="AK31" s="343"/>
      <c r="AL31" s="325"/>
      <c r="AM31" s="786">
        <v>79</v>
      </c>
      <c r="AN31" s="808">
        <v>8</v>
      </c>
      <c r="AO31" s="808">
        <v>49</v>
      </c>
      <c r="AP31" s="808">
        <v>18</v>
      </c>
      <c r="AQ31" s="808">
        <v>4</v>
      </c>
      <c r="AR31" s="832">
        <f t="shared" si="2"/>
        <v>3.7721518987341773</v>
      </c>
      <c r="AS31" s="833">
        <v>79</v>
      </c>
      <c r="AT31" s="863">
        <v>10</v>
      </c>
      <c r="AU31" s="863">
        <v>18</v>
      </c>
      <c r="AV31" s="863">
        <v>47</v>
      </c>
      <c r="AW31" s="863">
        <v>4</v>
      </c>
      <c r="AX31" s="112">
        <f t="shared" si="3"/>
        <v>3.4303797468354431</v>
      </c>
      <c r="AY31" s="234">
        <v>15</v>
      </c>
      <c r="AZ31" s="234"/>
      <c r="BA31" s="234">
        <v>3</v>
      </c>
      <c r="BB31" s="234">
        <v>6</v>
      </c>
      <c r="BC31" s="234">
        <v>6</v>
      </c>
      <c r="BD31" s="609">
        <f t="shared" si="4"/>
        <v>4.2</v>
      </c>
      <c r="BE31" s="491">
        <v>23</v>
      </c>
      <c r="BF31" s="234"/>
      <c r="BG31" s="234">
        <v>1</v>
      </c>
      <c r="BH31" s="234">
        <v>5</v>
      </c>
      <c r="BI31" s="234">
        <v>11</v>
      </c>
      <c r="BJ31" s="234">
        <v>6</v>
      </c>
      <c r="BK31" s="235"/>
      <c r="BL31" s="473">
        <v>71.5</v>
      </c>
      <c r="BM31" s="471">
        <v>38</v>
      </c>
      <c r="BN31" s="262"/>
      <c r="BO31" s="262">
        <v>2</v>
      </c>
      <c r="BP31" s="262">
        <v>23</v>
      </c>
      <c r="BQ31" s="262">
        <v>11</v>
      </c>
      <c r="BR31" s="262">
        <v>2</v>
      </c>
      <c r="BS31" s="262"/>
      <c r="BT31" s="464">
        <v>61.3</v>
      </c>
    </row>
    <row r="32" spans="1:72" s="1" customFormat="1" ht="15" customHeight="1" x14ac:dyDescent="0.25">
      <c r="A32" s="660">
        <v>5</v>
      </c>
      <c r="B32" s="671">
        <v>31000</v>
      </c>
      <c r="C32" s="656" t="s">
        <v>4</v>
      </c>
      <c r="D32" s="668" t="s">
        <v>31</v>
      </c>
      <c r="E32" s="677">
        <v>97</v>
      </c>
      <c r="F32" s="678">
        <v>1.03</v>
      </c>
      <c r="G32" s="678">
        <v>27.84</v>
      </c>
      <c r="H32" s="678">
        <v>47.42</v>
      </c>
      <c r="I32" s="678">
        <v>23.71</v>
      </c>
      <c r="J32" s="18">
        <f>(2*F32+3*G32+4*H32+5*I32)/100</f>
        <v>3.9380999999999999</v>
      </c>
      <c r="K32" s="704">
        <v>96</v>
      </c>
      <c r="L32" s="725">
        <v>12.5</v>
      </c>
      <c r="M32" s="725">
        <v>48.96</v>
      </c>
      <c r="N32" s="725">
        <v>30.21</v>
      </c>
      <c r="O32" s="725">
        <v>8.33</v>
      </c>
      <c r="P32" s="18">
        <f>(2*L32+3*M32+4*N32+5*O32)/100</f>
        <v>3.3437000000000001</v>
      </c>
      <c r="Q32" s="400">
        <v>52</v>
      </c>
      <c r="R32" s="401"/>
      <c r="S32" s="401">
        <v>28.85</v>
      </c>
      <c r="T32" s="401">
        <v>55.77</v>
      </c>
      <c r="U32" s="401">
        <v>15.38</v>
      </c>
      <c r="V32" s="18">
        <f>(2*R32+3*S32+4*T32+5*U32)/100</f>
        <v>3.8652999999999995</v>
      </c>
      <c r="W32" s="373"/>
      <c r="X32" s="374"/>
      <c r="Y32" s="375"/>
      <c r="Z32" s="376"/>
      <c r="AA32" s="375"/>
      <c r="AB32" s="376"/>
      <c r="AC32" s="375"/>
      <c r="AD32" s="330"/>
      <c r="AE32" s="339"/>
      <c r="AF32" s="340"/>
      <c r="AG32" s="341"/>
      <c r="AH32" s="339"/>
      <c r="AI32" s="342"/>
      <c r="AJ32" s="339"/>
      <c r="AK32" s="343"/>
      <c r="AL32" s="325"/>
      <c r="AM32" s="779">
        <v>99</v>
      </c>
      <c r="AN32" s="807">
        <v>5</v>
      </c>
      <c r="AO32" s="807">
        <v>70</v>
      </c>
      <c r="AP32" s="807">
        <v>18</v>
      </c>
      <c r="AQ32" s="807">
        <v>6</v>
      </c>
      <c r="AR32" s="605">
        <f t="shared" si="2"/>
        <v>3.7474747474747474</v>
      </c>
      <c r="AS32" s="838">
        <v>99</v>
      </c>
      <c r="AT32" s="857">
        <v>8</v>
      </c>
      <c r="AU32" s="857">
        <v>26</v>
      </c>
      <c r="AV32" s="857">
        <v>60</v>
      </c>
      <c r="AW32" s="857">
        <v>5</v>
      </c>
      <c r="AX32" s="112">
        <f t="shared" si="3"/>
        <v>3.3737373737373737</v>
      </c>
      <c r="AY32" s="751">
        <v>22</v>
      </c>
      <c r="AZ32" s="751"/>
      <c r="BA32" s="751">
        <v>4</v>
      </c>
      <c r="BB32" s="751">
        <v>7</v>
      </c>
      <c r="BC32" s="751">
        <v>11</v>
      </c>
      <c r="BD32" s="608">
        <f t="shared" si="4"/>
        <v>4.3181818181818183</v>
      </c>
      <c r="BE32" s="490">
        <v>18</v>
      </c>
      <c r="BF32" s="751"/>
      <c r="BG32" s="751">
        <v>4</v>
      </c>
      <c r="BH32" s="751">
        <v>6</v>
      </c>
      <c r="BI32" s="751">
        <v>7</v>
      </c>
      <c r="BJ32" s="751">
        <v>1</v>
      </c>
      <c r="BK32" s="232"/>
      <c r="BL32" s="459">
        <v>58.4</v>
      </c>
      <c r="BM32" s="471">
        <v>40</v>
      </c>
      <c r="BN32" s="260"/>
      <c r="BO32" s="260">
        <v>4</v>
      </c>
      <c r="BP32" s="260">
        <v>30</v>
      </c>
      <c r="BQ32" s="260">
        <v>5</v>
      </c>
      <c r="BR32" s="260">
        <v>1</v>
      </c>
      <c r="BS32" s="260"/>
      <c r="BT32" s="479">
        <v>58.6</v>
      </c>
    </row>
    <row r="33" spans="1:72" s="1" customFormat="1" ht="15" customHeight="1" x14ac:dyDescent="0.25">
      <c r="A33" s="660">
        <v>6</v>
      </c>
      <c r="B33" s="671">
        <v>30130</v>
      </c>
      <c r="C33" s="656" t="s">
        <v>4</v>
      </c>
      <c r="D33" s="668" t="s">
        <v>24</v>
      </c>
      <c r="E33" s="677">
        <v>56</v>
      </c>
      <c r="F33" s="678"/>
      <c r="G33" s="678">
        <v>21.43</v>
      </c>
      <c r="H33" s="678">
        <v>50</v>
      </c>
      <c r="I33" s="678">
        <v>28.57</v>
      </c>
      <c r="J33" s="18">
        <f t="shared" si="1"/>
        <v>4.0713999999999997</v>
      </c>
      <c r="K33" s="704">
        <v>58</v>
      </c>
      <c r="L33" s="725">
        <v>6.9</v>
      </c>
      <c r="M33" s="725">
        <v>41.38</v>
      </c>
      <c r="N33" s="725">
        <v>39.659999999999997</v>
      </c>
      <c r="O33" s="725">
        <v>12.07</v>
      </c>
      <c r="P33" s="18">
        <f t="shared" si="5"/>
        <v>3.5693000000000006</v>
      </c>
      <c r="Q33" s="400">
        <v>37</v>
      </c>
      <c r="R33" s="401"/>
      <c r="S33" s="401">
        <v>13.51</v>
      </c>
      <c r="T33" s="401">
        <v>51.35</v>
      </c>
      <c r="U33" s="401">
        <v>35.14</v>
      </c>
      <c r="V33" s="18">
        <f t="shared" si="6"/>
        <v>4.2163000000000004</v>
      </c>
      <c r="W33" s="373"/>
      <c r="X33" s="374"/>
      <c r="Y33" s="375"/>
      <c r="Z33" s="376"/>
      <c r="AA33" s="375"/>
      <c r="AB33" s="376"/>
      <c r="AC33" s="375"/>
      <c r="AD33" s="330"/>
      <c r="AE33" s="339"/>
      <c r="AF33" s="340"/>
      <c r="AG33" s="341"/>
      <c r="AH33" s="339"/>
      <c r="AI33" s="342"/>
      <c r="AJ33" s="339"/>
      <c r="AK33" s="343"/>
      <c r="AL33" s="325"/>
      <c r="AM33" s="779">
        <v>47</v>
      </c>
      <c r="AN33" s="807">
        <v>1</v>
      </c>
      <c r="AO33" s="807">
        <v>28</v>
      </c>
      <c r="AP33" s="807">
        <v>15</v>
      </c>
      <c r="AQ33" s="807">
        <v>3</v>
      </c>
      <c r="AR33" s="847">
        <f t="shared" si="2"/>
        <v>3.5744680851063828</v>
      </c>
      <c r="AS33" s="838">
        <v>47</v>
      </c>
      <c r="AT33" s="857">
        <v>3</v>
      </c>
      <c r="AU33" s="857">
        <v>11</v>
      </c>
      <c r="AV33" s="857">
        <v>29</v>
      </c>
      <c r="AW33" s="857">
        <v>4</v>
      </c>
      <c r="AX33" s="106">
        <f t="shared" si="3"/>
        <v>3.2765957446808511</v>
      </c>
      <c r="AY33" s="751">
        <v>8</v>
      </c>
      <c r="AZ33" s="751"/>
      <c r="BA33" s="751">
        <v>4</v>
      </c>
      <c r="BB33" s="751">
        <v>3</v>
      </c>
      <c r="BC33" s="751">
        <v>1</v>
      </c>
      <c r="BD33" s="608">
        <f t="shared" si="4"/>
        <v>3.625</v>
      </c>
      <c r="BE33" s="490">
        <v>3</v>
      </c>
      <c r="BF33" s="751"/>
      <c r="BG33" s="751">
        <v>1</v>
      </c>
      <c r="BH33" s="751">
        <v>1</v>
      </c>
      <c r="BI33" s="751"/>
      <c r="BJ33" s="751">
        <v>1</v>
      </c>
      <c r="BK33" s="232"/>
      <c r="BL33" s="462">
        <v>57.3</v>
      </c>
      <c r="BM33" s="495">
        <v>11</v>
      </c>
      <c r="BN33" s="260"/>
      <c r="BO33" s="260">
        <v>3</v>
      </c>
      <c r="BP33" s="260">
        <v>7</v>
      </c>
      <c r="BQ33" s="260"/>
      <c r="BR33" s="260">
        <v>1</v>
      </c>
      <c r="BS33" s="260"/>
      <c r="BT33" s="261">
        <v>46.2</v>
      </c>
    </row>
    <row r="34" spans="1:72" s="1" customFormat="1" ht="15" customHeight="1" x14ac:dyDescent="0.25">
      <c r="A34" s="660">
        <v>7</v>
      </c>
      <c r="B34" s="671">
        <v>30160</v>
      </c>
      <c r="C34" s="656" t="s">
        <v>4</v>
      </c>
      <c r="D34" s="668" t="s">
        <v>184</v>
      </c>
      <c r="E34" s="677">
        <v>147</v>
      </c>
      <c r="F34" s="678"/>
      <c r="G34" s="678">
        <v>35.369999999999997</v>
      </c>
      <c r="H34" s="678">
        <v>40.82</v>
      </c>
      <c r="I34" s="678">
        <v>23.81</v>
      </c>
      <c r="J34" s="18">
        <f t="shared" si="1"/>
        <v>3.8843999999999999</v>
      </c>
      <c r="K34" s="704">
        <v>141</v>
      </c>
      <c r="L34" s="725">
        <v>10.64</v>
      </c>
      <c r="M34" s="725">
        <v>47.52</v>
      </c>
      <c r="N34" s="725">
        <v>27.66</v>
      </c>
      <c r="O34" s="725">
        <v>14.18</v>
      </c>
      <c r="P34" s="18">
        <f t="shared" si="5"/>
        <v>3.4537999999999998</v>
      </c>
      <c r="Q34" s="400">
        <v>85</v>
      </c>
      <c r="R34" s="401">
        <v>2.35</v>
      </c>
      <c r="S34" s="401">
        <v>43.53</v>
      </c>
      <c r="T34" s="401">
        <v>37.65</v>
      </c>
      <c r="U34" s="401">
        <v>16.47</v>
      </c>
      <c r="V34" s="18">
        <f t="shared" si="6"/>
        <v>3.6823999999999999</v>
      </c>
      <c r="W34" s="373"/>
      <c r="X34" s="374"/>
      <c r="Y34" s="375"/>
      <c r="Z34" s="376"/>
      <c r="AA34" s="375"/>
      <c r="AB34" s="376"/>
      <c r="AC34" s="375"/>
      <c r="AD34" s="330"/>
      <c r="AE34" s="339"/>
      <c r="AF34" s="340"/>
      <c r="AG34" s="341"/>
      <c r="AH34" s="339"/>
      <c r="AI34" s="342"/>
      <c r="AJ34" s="339"/>
      <c r="AK34" s="343"/>
      <c r="AL34" s="325"/>
      <c r="AM34" s="779">
        <v>131</v>
      </c>
      <c r="AN34" s="807"/>
      <c r="AO34" s="807">
        <v>85</v>
      </c>
      <c r="AP34" s="807">
        <v>41</v>
      </c>
      <c r="AQ34" s="807">
        <v>5</v>
      </c>
      <c r="AR34" s="605">
        <f t="shared" si="2"/>
        <v>3.6106870229007635</v>
      </c>
      <c r="AS34" s="838">
        <v>132</v>
      </c>
      <c r="AT34" s="857">
        <v>2</v>
      </c>
      <c r="AU34" s="857">
        <v>26</v>
      </c>
      <c r="AV34" s="857">
        <v>95</v>
      </c>
      <c r="AW34" s="857">
        <v>9</v>
      </c>
      <c r="AX34" s="112">
        <f t="shared" si="3"/>
        <v>3.1590909090909092</v>
      </c>
      <c r="AY34" s="751">
        <v>28</v>
      </c>
      <c r="AZ34" s="751">
        <v>2</v>
      </c>
      <c r="BA34" s="751">
        <v>12</v>
      </c>
      <c r="BB34" s="751">
        <v>8</v>
      </c>
      <c r="BC34" s="751">
        <v>6</v>
      </c>
      <c r="BD34" s="608">
        <f t="shared" si="4"/>
        <v>3.6428571428571428</v>
      </c>
      <c r="BE34" s="490">
        <v>2</v>
      </c>
      <c r="BF34" s="751"/>
      <c r="BG34" s="751"/>
      <c r="BH34" s="751">
        <v>1</v>
      </c>
      <c r="BI34" s="751">
        <v>1</v>
      </c>
      <c r="BJ34" s="751"/>
      <c r="BK34" s="232"/>
      <c r="BL34" s="460">
        <v>66</v>
      </c>
      <c r="BM34" s="467"/>
      <c r="BN34" s="260"/>
      <c r="BO34" s="260"/>
      <c r="BP34" s="260"/>
      <c r="BQ34" s="260"/>
      <c r="BR34" s="260"/>
      <c r="BS34" s="260"/>
      <c r="BT34" s="479"/>
    </row>
    <row r="35" spans="1:72" s="1" customFormat="1" ht="15" customHeight="1" x14ac:dyDescent="0.25">
      <c r="A35" s="660">
        <v>8</v>
      </c>
      <c r="B35" s="671">
        <v>30310</v>
      </c>
      <c r="C35" s="656" t="s">
        <v>4</v>
      </c>
      <c r="D35" s="668" t="s">
        <v>25</v>
      </c>
      <c r="E35" s="677">
        <v>73</v>
      </c>
      <c r="F35" s="678"/>
      <c r="G35" s="678">
        <v>42.47</v>
      </c>
      <c r="H35" s="678">
        <v>47.95</v>
      </c>
      <c r="I35" s="678">
        <v>9.59</v>
      </c>
      <c r="J35" s="18">
        <f t="shared" si="1"/>
        <v>3.6716000000000002</v>
      </c>
      <c r="K35" s="704">
        <v>69</v>
      </c>
      <c r="L35" s="725">
        <v>10.14</v>
      </c>
      <c r="M35" s="725">
        <v>47.83</v>
      </c>
      <c r="N35" s="725">
        <v>26.09</v>
      </c>
      <c r="O35" s="725">
        <v>15.94</v>
      </c>
      <c r="P35" s="18">
        <f t="shared" si="5"/>
        <v>3.4782999999999999</v>
      </c>
      <c r="Q35" s="400">
        <v>43</v>
      </c>
      <c r="R35" s="401"/>
      <c r="S35" s="401">
        <v>34.880000000000003</v>
      </c>
      <c r="T35" s="401">
        <v>58.14</v>
      </c>
      <c r="U35" s="401">
        <v>6.98</v>
      </c>
      <c r="V35" s="18">
        <f t="shared" si="6"/>
        <v>3.7210000000000001</v>
      </c>
      <c r="W35" s="391"/>
      <c r="X35" s="363"/>
      <c r="Y35" s="375"/>
      <c r="Z35" s="339"/>
      <c r="AA35" s="342"/>
      <c r="AB35" s="339"/>
      <c r="AC35" s="342"/>
      <c r="AD35" s="330"/>
      <c r="AE35" s="339"/>
      <c r="AF35" s="340"/>
      <c r="AG35" s="341"/>
      <c r="AH35" s="339"/>
      <c r="AI35" s="342"/>
      <c r="AJ35" s="339"/>
      <c r="AK35" s="343"/>
      <c r="AL35" s="325"/>
      <c r="AM35" s="779">
        <v>77</v>
      </c>
      <c r="AN35" s="807">
        <v>4</v>
      </c>
      <c r="AO35" s="807">
        <v>44</v>
      </c>
      <c r="AP35" s="807">
        <v>23</v>
      </c>
      <c r="AQ35" s="807">
        <v>6</v>
      </c>
      <c r="AR35" s="847">
        <f t="shared" si="2"/>
        <v>3.5974025974025974</v>
      </c>
      <c r="AS35" s="838">
        <v>77</v>
      </c>
      <c r="AT35" s="857">
        <v>2</v>
      </c>
      <c r="AU35" s="857">
        <v>24</v>
      </c>
      <c r="AV35" s="857">
        <v>45</v>
      </c>
      <c r="AW35" s="857">
        <v>6</v>
      </c>
      <c r="AX35" s="106">
        <f t="shared" si="3"/>
        <v>3.2857142857142856</v>
      </c>
      <c r="AY35" s="751">
        <v>15</v>
      </c>
      <c r="AZ35" s="751"/>
      <c r="BA35" s="751">
        <v>2</v>
      </c>
      <c r="BB35" s="751">
        <v>8</v>
      </c>
      <c r="BC35" s="751">
        <v>5</v>
      </c>
      <c r="BD35" s="608">
        <f t="shared" si="4"/>
        <v>4.2</v>
      </c>
      <c r="BE35" s="490">
        <v>11</v>
      </c>
      <c r="BF35" s="751"/>
      <c r="BG35" s="751">
        <v>1</v>
      </c>
      <c r="BH35" s="751">
        <v>6</v>
      </c>
      <c r="BI35" s="751">
        <v>4</v>
      </c>
      <c r="BJ35" s="751"/>
      <c r="BK35" s="232"/>
      <c r="BL35" s="469">
        <v>58</v>
      </c>
      <c r="BM35" s="471">
        <v>30</v>
      </c>
      <c r="BN35" s="260">
        <v>2</v>
      </c>
      <c r="BO35" s="260">
        <v>11</v>
      </c>
      <c r="BP35" s="260">
        <v>15</v>
      </c>
      <c r="BQ35" s="260">
        <v>1</v>
      </c>
      <c r="BR35" s="260">
        <v>1</v>
      </c>
      <c r="BS35" s="260"/>
      <c r="BT35" s="457">
        <v>43.4</v>
      </c>
    </row>
    <row r="36" spans="1:72" s="1" customFormat="1" ht="15" customHeight="1" x14ac:dyDescent="0.25">
      <c r="A36" s="660">
        <v>9</v>
      </c>
      <c r="B36" s="671">
        <v>30440</v>
      </c>
      <c r="C36" s="656" t="s">
        <v>4</v>
      </c>
      <c r="D36" s="668" t="s">
        <v>26</v>
      </c>
      <c r="E36" s="677">
        <v>93</v>
      </c>
      <c r="F36" s="678">
        <v>2.15</v>
      </c>
      <c r="G36" s="678">
        <v>15.05</v>
      </c>
      <c r="H36" s="678">
        <v>63.44</v>
      </c>
      <c r="I36" s="678">
        <v>19.350000000000001</v>
      </c>
      <c r="J36" s="18">
        <f t="shared" si="1"/>
        <v>3.9995999999999996</v>
      </c>
      <c r="K36" s="704">
        <v>98</v>
      </c>
      <c r="L36" s="725">
        <v>14.29</v>
      </c>
      <c r="M36" s="725">
        <v>41.84</v>
      </c>
      <c r="N36" s="725">
        <v>36.729999999999997</v>
      </c>
      <c r="O36" s="725">
        <v>7.14</v>
      </c>
      <c r="P36" s="18">
        <f t="shared" si="5"/>
        <v>3.3671999999999995</v>
      </c>
      <c r="Q36" s="400">
        <v>43</v>
      </c>
      <c r="R36" s="401"/>
      <c r="S36" s="401">
        <v>30.23</v>
      </c>
      <c r="T36" s="401">
        <v>62.79</v>
      </c>
      <c r="U36" s="401">
        <v>6.98</v>
      </c>
      <c r="V36" s="18">
        <f t="shared" si="6"/>
        <v>3.7675000000000001</v>
      </c>
      <c r="W36" s="373"/>
      <c r="X36" s="374"/>
      <c r="Y36" s="375"/>
      <c r="Z36" s="376"/>
      <c r="AA36" s="375"/>
      <c r="AB36" s="376"/>
      <c r="AC36" s="375"/>
      <c r="AD36" s="330"/>
      <c r="AE36" s="339"/>
      <c r="AF36" s="340"/>
      <c r="AG36" s="341"/>
      <c r="AH36" s="339"/>
      <c r="AI36" s="342"/>
      <c r="AJ36" s="339"/>
      <c r="AK36" s="343"/>
      <c r="AL36" s="325"/>
      <c r="AM36" s="779">
        <v>93</v>
      </c>
      <c r="AN36" s="807"/>
      <c r="AO36" s="807">
        <v>44</v>
      </c>
      <c r="AP36" s="807">
        <v>36</v>
      </c>
      <c r="AQ36" s="807">
        <v>13</v>
      </c>
      <c r="AR36" s="847">
        <f t="shared" si="2"/>
        <v>3.3333333333333335</v>
      </c>
      <c r="AS36" s="838">
        <v>93</v>
      </c>
      <c r="AT36" s="857">
        <v>4</v>
      </c>
      <c r="AU36" s="857">
        <v>19</v>
      </c>
      <c r="AV36" s="857">
        <v>61</v>
      </c>
      <c r="AW36" s="857">
        <v>9</v>
      </c>
      <c r="AX36" s="106">
        <f t="shared" si="3"/>
        <v>3.193548387096774</v>
      </c>
      <c r="AY36" s="231"/>
      <c r="AZ36" s="231"/>
      <c r="BA36" s="231"/>
      <c r="BB36" s="231"/>
      <c r="BC36" s="231"/>
      <c r="BD36" s="608"/>
      <c r="BE36" s="490"/>
      <c r="BF36" s="231"/>
      <c r="BG36" s="231"/>
      <c r="BH36" s="231"/>
      <c r="BI36" s="231"/>
      <c r="BJ36" s="231"/>
      <c r="BK36" s="232"/>
      <c r="BL36" s="460"/>
      <c r="BM36" s="471">
        <v>26</v>
      </c>
      <c r="BN36" s="260"/>
      <c r="BO36" s="260">
        <v>5</v>
      </c>
      <c r="BP36" s="260">
        <v>19</v>
      </c>
      <c r="BQ36" s="260">
        <v>1</v>
      </c>
      <c r="BR36" s="260">
        <v>1</v>
      </c>
      <c r="BS36" s="260"/>
      <c r="BT36" s="479">
        <v>51</v>
      </c>
    </row>
    <row r="37" spans="1:72" s="1" customFormat="1" ht="15" customHeight="1" x14ac:dyDescent="0.25">
      <c r="A37" s="660">
        <v>10</v>
      </c>
      <c r="B37" s="671">
        <v>30500</v>
      </c>
      <c r="C37" s="656" t="s">
        <v>4</v>
      </c>
      <c r="D37" s="668" t="s">
        <v>185</v>
      </c>
      <c r="E37" s="677">
        <v>29</v>
      </c>
      <c r="F37" s="678">
        <v>3.45</v>
      </c>
      <c r="G37" s="678">
        <v>20.69</v>
      </c>
      <c r="H37" s="678">
        <v>44.83</v>
      </c>
      <c r="I37" s="678">
        <v>31.03</v>
      </c>
      <c r="J37" s="18">
        <f t="shared" si="1"/>
        <v>4.0344000000000007</v>
      </c>
      <c r="K37" s="704">
        <v>28</v>
      </c>
      <c r="L37" s="725">
        <v>3.57</v>
      </c>
      <c r="M37" s="725">
        <v>42.86</v>
      </c>
      <c r="N37" s="725">
        <v>25</v>
      </c>
      <c r="O37" s="725">
        <v>28.57</v>
      </c>
      <c r="P37" s="18">
        <f t="shared" si="5"/>
        <v>3.7856999999999994</v>
      </c>
      <c r="Q37" s="400">
        <v>28</v>
      </c>
      <c r="R37" s="401"/>
      <c r="S37" s="401">
        <v>21.43</v>
      </c>
      <c r="T37" s="401">
        <v>53.57</v>
      </c>
      <c r="U37" s="401">
        <v>25</v>
      </c>
      <c r="V37" s="18">
        <f t="shared" si="6"/>
        <v>4.0357000000000003</v>
      </c>
      <c r="W37" s="373"/>
      <c r="X37" s="374"/>
      <c r="Y37" s="375"/>
      <c r="Z37" s="376"/>
      <c r="AA37" s="375"/>
      <c r="AB37" s="376"/>
      <c r="AC37" s="375"/>
      <c r="AD37" s="330"/>
      <c r="AE37" s="339"/>
      <c r="AF37" s="340"/>
      <c r="AG37" s="341"/>
      <c r="AH37" s="339"/>
      <c r="AI37" s="342"/>
      <c r="AJ37" s="339"/>
      <c r="AK37" s="343"/>
      <c r="AL37" s="325"/>
      <c r="AM37" s="779">
        <v>32</v>
      </c>
      <c r="AN37" s="807"/>
      <c r="AO37" s="807">
        <v>19</v>
      </c>
      <c r="AP37" s="807">
        <v>12</v>
      </c>
      <c r="AQ37" s="807">
        <v>1</v>
      </c>
      <c r="AR37" s="847">
        <f t="shared" si="2"/>
        <v>3.5625</v>
      </c>
      <c r="AS37" s="838">
        <v>33</v>
      </c>
      <c r="AT37" s="857">
        <v>2</v>
      </c>
      <c r="AU37" s="857">
        <v>9</v>
      </c>
      <c r="AV37" s="857">
        <v>18</v>
      </c>
      <c r="AW37" s="857">
        <v>4</v>
      </c>
      <c r="AX37" s="106">
        <f t="shared" si="3"/>
        <v>3.2727272727272729</v>
      </c>
      <c r="AY37" s="231"/>
      <c r="AZ37" s="231"/>
      <c r="BA37" s="231"/>
      <c r="BB37" s="231"/>
      <c r="BC37" s="231"/>
      <c r="BD37" s="608"/>
      <c r="BE37" s="490"/>
      <c r="BF37" s="231"/>
      <c r="BG37" s="231"/>
      <c r="BH37" s="231"/>
      <c r="BI37" s="231"/>
      <c r="BJ37" s="231"/>
      <c r="BK37" s="232"/>
      <c r="BL37" s="233"/>
      <c r="BM37" s="500"/>
      <c r="BN37" s="260"/>
      <c r="BO37" s="260"/>
      <c r="BP37" s="260"/>
      <c r="BQ37" s="260"/>
      <c r="BR37" s="260"/>
      <c r="BS37" s="260"/>
      <c r="BT37" s="261"/>
    </row>
    <row r="38" spans="1:72" s="1" customFormat="1" ht="15" customHeight="1" x14ac:dyDescent="0.25">
      <c r="A38" s="660">
        <v>11</v>
      </c>
      <c r="B38" s="671">
        <v>30530</v>
      </c>
      <c r="C38" s="656" t="s">
        <v>4</v>
      </c>
      <c r="D38" s="668" t="s">
        <v>186</v>
      </c>
      <c r="E38" s="677">
        <v>105</v>
      </c>
      <c r="F38" s="678">
        <v>0.95</v>
      </c>
      <c r="G38" s="678">
        <v>15.24</v>
      </c>
      <c r="H38" s="678">
        <v>54.29</v>
      </c>
      <c r="I38" s="678">
        <v>29.52</v>
      </c>
      <c r="J38" s="18">
        <f t="shared" si="1"/>
        <v>4.1238000000000001</v>
      </c>
      <c r="K38" s="704">
        <v>107</v>
      </c>
      <c r="L38" s="725">
        <v>13.08</v>
      </c>
      <c r="M38" s="725">
        <v>28.04</v>
      </c>
      <c r="N38" s="725">
        <v>41.12</v>
      </c>
      <c r="O38" s="725">
        <v>17.760000000000002</v>
      </c>
      <c r="P38" s="18">
        <f t="shared" si="5"/>
        <v>3.6356000000000002</v>
      </c>
      <c r="Q38" s="400">
        <v>61</v>
      </c>
      <c r="R38" s="401"/>
      <c r="S38" s="401">
        <v>6.56</v>
      </c>
      <c r="T38" s="401">
        <v>72.13</v>
      </c>
      <c r="U38" s="401">
        <v>21.31</v>
      </c>
      <c r="V38" s="18">
        <f t="shared" si="6"/>
        <v>4.1475</v>
      </c>
      <c r="W38" s="373"/>
      <c r="X38" s="374"/>
      <c r="Y38" s="375"/>
      <c r="Z38" s="376"/>
      <c r="AA38" s="375"/>
      <c r="AB38" s="376"/>
      <c r="AC38" s="375"/>
      <c r="AD38" s="330"/>
      <c r="AE38" s="339"/>
      <c r="AF38" s="340"/>
      <c r="AG38" s="341"/>
      <c r="AH38" s="339"/>
      <c r="AI38" s="342"/>
      <c r="AJ38" s="339"/>
      <c r="AK38" s="343"/>
      <c r="AL38" s="325"/>
      <c r="AM38" s="779">
        <v>160</v>
      </c>
      <c r="AN38" s="807">
        <v>3</v>
      </c>
      <c r="AO38" s="807">
        <v>96</v>
      </c>
      <c r="AP38" s="807">
        <v>54</v>
      </c>
      <c r="AQ38" s="807">
        <v>7</v>
      </c>
      <c r="AR38" s="605">
        <f t="shared" si="2"/>
        <v>3.59375</v>
      </c>
      <c r="AS38" s="838">
        <v>160</v>
      </c>
      <c r="AT38" s="857">
        <v>8</v>
      </c>
      <c r="AU38" s="857">
        <v>43</v>
      </c>
      <c r="AV38" s="857">
        <v>103</v>
      </c>
      <c r="AW38" s="857">
        <v>6</v>
      </c>
      <c r="AX38" s="112">
        <f t="shared" si="3"/>
        <v>3.3312499999999998</v>
      </c>
      <c r="AY38" s="751">
        <v>35</v>
      </c>
      <c r="AZ38" s="751">
        <v>2</v>
      </c>
      <c r="BA38" s="751">
        <v>12</v>
      </c>
      <c r="BB38" s="751">
        <v>15</v>
      </c>
      <c r="BC38" s="751">
        <v>6</v>
      </c>
      <c r="BD38" s="608">
        <f t="shared" si="4"/>
        <v>3.7142857142857144</v>
      </c>
      <c r="BE38" s="490">
        <v>15</v>
      </c>
      <c r="BF38" s="751"/>
      <c r="BG38" s="751">
        <v>2</v>
      </c>
      <c r="BH38" s="751">
        <v>10</v>
      </c>
      <c r="BI38" s="751">
        <v>3</v>
      </c>
      <c r="BJ38" s="751"/>
      <c r="BK38" s="232"/>
      <c r="BL38" s="460">
        <v>52.6</v>
      </c>
      <c r="BM38" s="995">
        <v>50</v>
      </c>
      <c r="BN38" s="260">
        <v>1</v>
      </c>
      <c r="BO38" s="260">
        <v>6</v>
      </c>
      <c r="BP38" s="260">
        <v>35</v>
      </c>
      <c r="BQ38" s="260">
        <v>7</v>
      </c>
      <c r="BR38" s="260">
        <v>1</v>
      </c>
      <c r="BS38" s="260"/>
      <c r="BT38" s="479">
        <v>53.8</v>
      </c>
    </row>
    <row r="39" spans="1:72" s="1" customFormat="1" ht="15" customHeight="1" x14ac:dyDescent="0.25">
      <c r="A39" s="660">
        <v>12</v>
      </c>
      <c r="B39" s="671">
        <v>30640</v>
      </c>
      <c r="C39" s="656" t="s">
        <v>4</v>
      </c>
      <c r="D39" s="668" t="s">
        <v>28</v>
      </c>
      <c r="E39" s="677">
        <v>124</v>
      </c>
      <c r="F39" s="678"/>
      <c r="G39" s="678">
        <v>16.13</v>
      </c>
      <c r="H39" s="678">
        <v>54.84</v>
      </c>
      <c r="I39" s="678">
        <v>29.03</v>
      </c>
      <c r="J39" s="18">
        <f t="shared" si="1"/>
        <v>4.1289999999999996</v>
      </c>
      <c r="K39" s="704">
        <v>120</v>
      </c>
      <c r="L39" s="725"/>
      <c r="M39" s="725">
        <v>42.5</v>
      </c>
      <c r="N39" s="725">
        <v>49.17</v>
      </c>
      <c r="O39" s="725">
        <v>8.33</v>
      </c>
      <c r="P39" s="18">
        <f t="shared" si="5"/>
        <v>3.6582999999999997</v>
      </c>
      <c r="Q39" s="400">
        <v>71</v>
      </c>
      <c r="R39" s="401"/>
      <c r="S39" s="401">
        <v>18.309999999999999</v>
      </c>
      <c r="T39" s="401">
        <v>71.83</v>
      </c>
      <c r="U39" s="401">
        <v>9.86</v>
      </c>
      <c r="V39" s="18">
        <f t="shared" si="6"/>
        <v>3.9155000000000002</v>
      </c>
      <c r="W39" s="373"/>
      <c r="X39" s="374"/>
      <c r="Y39" s="375"/>
      <c r="Z39" s="376"/>
      <c r="AA39" s="375"/>
      <c r="AB39" s="376"/>
      <c r="AC39" s="375"/>
      <c r="AD39" s="330"/>
      <c r="AE39" s="339"/>
      <c r="AF39" s="340"/>
      <c r="AG39" s="341"/>
      <c r="AH39" s="339"/>
      <c r="AI39" s="342"/>
      <c r="AJ39" s="339"/>
      <c r="AK39" s="343"/>
      <c r="AL39" s="325"/>
      <c r="AM39" s="779">
        <v>78</v>
      </c>
      <c r="AN39" s="807">
        <v>3</v>
      </c>
      <c r="AO39" s="807">
        <v>46</v>
      </c>
      <c r="AP39" s="807">
        <v>19</v>
      </c>
      <c r="AQ39" s="807">
        <v>10</v>
      </c>
      <c r="AR39" s="847">
        <f t="shared" si="2"/>
        <v>3.5384615384615383</v>
      </c>
      <c r="AS39" s="838">
        <v>79</v>
      </c>
      <c r="AT39" s="857">
        <v>5</v>
      </c>
      <c r="AU39" s="857">
        <v>24</v>
      </c>
      <c r="AV39" s="857">
        <v>47</v>
      </c>
      <c r="AW39" s="857">
        <v>3</v>
      </c>
      <c r="AX39" s="106">
        <f t="shared" si="3"/>
        <v>3.3924050632911391</v>
      </c>
      <c r="AY39" s="751">
        <v>23</v>
      </c>
      <c r="AZ39" s="751"/>
      <c r="BA39" s="751">
        <v>5</v>
      </c>
      <c r="BB39" s="751">
        <v>10</v>
      </c>
      <c r="BC39" s="751">
        <v>8</v>
      </c>
      <c r="BD39" s="608">
        <f t="shared" si="4"/>
        <v>4.1304347826086953</v>
      </c>
      <c r="BE39" s="490">
        <v>23</v>
      </c>
      <c r="BF39" s="751"/>
      <c r="BG39" s="751">
        <v>1</v>
      </c>
      <c r="BH39" s="751">
        <v>14</v>
      </c>
      <c r="BI39" s="751">
        <v>8</v>
      </c>
      <c r="BJ39" s="751"/>
      <c r="BK39" s="232"/>
      <c r="BL39" s="469">
        <v>58.1</v>
      </c>
      <c r="BM39" s="1003">
        <v>46</v>
      </c>
      <c r="BN39" s="260"/>
      <c r="BO39" s="260"/>
      <c r="BP39" s="260">
        <v>38</v>
      </c>
      <c r="BQ39" s="260">
        <v>5</v>
      </c>
      <c r="BR39" s="260">
        <v>3</v>
      </c>
      <c r="BS39" s="260"/>
      <c r="BT39" s="457">
        <v>61.5</v>
      </c>
    </row>
    <row r="40" spans="1:72" s="1" customFormat="1" ht="15" customHeight="1" x14ac:dyDescent="0.25">
      <c r="A40" s="660">
        <v>13</v>
      </c>
      <c r="B40" s="671">
        <v>30650</v>
      </c>
      <c r="C40" s="656" t="s">
        <v>4</v>
      </c>
      <c r="D40" s="668" t="s">
        <v>187</v>
      </c>
      <c r="E40" s="677">
        <v>80</v>
      </c>
      <c r="F40" s="678">
        <v>1.25</v>
      </c>
      <c r="G40" s="678">
        <v>35</v>
      </c>
      <c r="H40" s="678">
        <v>35</v>
      </c>
      <c r="I40" s="678">
        <v>28.75</v>
      </c>
      <c r="J40" s="18">
        <f t="shared" si="1"/>
        <v>3.9125000000000001</v>
      </c>
      <c r="K40" s="704">
        <v>79</v>
      </c>
      <c r="L40" s="725">
        <v>2.5299999999999998</v>
      </c>
      <c r="M40" s="725">
        <v>51.9</v>
      </c>
      <c r="N40" s="725">
        <v>32.909999999999997</v>
      </c>
      <c r="O40" s="725">
        <v>12.66</v>
      </c>
      <c r="P40" s="18">
        <f t="shared" si="5"/>
        <v>3.5569999999999999</v>
      </c>
      <c r="Q40" s="400">
        <v>52</v>
      </c>
      <c r="R40" s="401">
        <v>1.92</v>
      </c>
      <c r="S40" s="401">
        <v>40.380000000000003</v>
      </c>
      <c r="T40" s="401">
        <v>44.23</v>
      </c>
      <c r="U40" s="401">
        <v>13.46</v>
      </c>
      <c r="V40" s="18">
        <f t="shared" si="6"/>
        <v>3.6919999999999997</v>
      </c>
      <c r="W40" s="373"/>
      <c r="X40" s="374"/>
      <c r="Y40" s="375"/>
      <c r="Z40" s="376"/>
      <c r="AA40" s="375"/>
      <c r="AB40" s="376"/>
      <c r="AC40" s="375"/>
      <c r="AD40" s="330"/>
      <c r="AE40" s="339"/>
      <c r="AF40" s="340"/>
      <c r="AG40" s="341"/>
      <c r="AH40" s="339"/>
      <c r="AI40" s="342"/>
      <c r="AJ40" s="339"/>
      <c r="AK40" s="343"/>
      <c r="AL40" s="325"/>
      <c r="AM40" s="779">
        <v>75</v>
      </c>
      <c r="AN40" s="807"/>
      <c r="AO40" s="807">
        <v>49</v>
      </c>
      <c r="AP40" s="807">
        <v>25</v>
      </c>
      <c r="AQ40" s="807">
        <v>1</v>
      </c>
      <c r="AR40" s="605">
        <f t="shared" si="2"/>
        <v>3.64</v>
      </c>
      <c r="AS40" s="838">
        <v>75</v>
      </c>
      <c r="AT40" s="857">
        <v>3</v>
      </c>
      <c r="AU40" s="857">
        <v>21</v>
      </c>
      <c r="AV40" s="857">
        <v>47</v>
      </c>
      <c r="AW40" s="857">
        <v>4</v>
      </c>
      <c r="AX40" s="112">
        <f t="shared" si="3"/>
        <v>3.3066666666666666</v>
      </c>
      <c r="AY40" s="751">
        <v>19</v>
      </c>
      <c r="AZ40" s="751">
        <v>5</v>
      </c>
      <c r="BA40" s="751">
        <v>5</v>
      </c>
      <c r="BB40" s="751">
        <v>4</v>
      </c>
      <c r="BC40" s="751">
        <v>5</v>
      </c>
      <c r="BD40" s="608">
        <f t="shared" si="4"/>
        <v>3.4736842105263159</v>
      </c>
      <c r="BE40" s="490">
        <v>3</v>
      </c>
      <c r="BF40" s="751"/>
      <c r="BG40" s="751">
        <v>1</v>
      </c>
      <c r="BH40" s="751">
        <v>2</v>
      </c>
      <c r="BI40" s="751"/>
      <c r="BJ40" s="751"/>
      <c r="BK40" s="232"/>
      <c r="BL40" s="469">
        <v>47.7</v>
      </c>
      <c r="BM40" s="495">
        <v>22</v>
      </c>
      <c r="BN40" s="260">
        <v>3</v>
      </c>
      <c r="BO40" s="260">
        <v>6</v>
      </c>
      <c r="BP40" s="260">
        <v>11</v>
      </c>
      <c r="BQ40" s="260">
        <v>1</v>
      </c>
      <c r="BR40" s="260">
        <v>1</v>
      </c>
      <c r="BS40" s="260"/>
      <c r="BT40" s="261">
        <v>43.9</v>
      </c>
    </row>
    <row r="41" spans="1:72" s="1" customFormat="1" ht="15" customHeight="1" x14ac:dyDescent="0.25">
      <c r="A41" s="660">
        <v>14</v>
      </c>
      <c r="B41" s="671">
        <v>30790</v>
      </c>
      <c r="C41" s="656" t="s">
        <v>4</v>
      </c>
      <c r="D41" s="668" t="s">
        <v>29</v>
      </c>
      <c r="E41" s="677">
        <v>66</v>
      </c>
      <c r="F41" s="678">
        <v>3.03</v>
      </c>
      <c r="G41" s="678">
        <v>24.24</v>
      </c>
      <c r="H41" s="678">
        <v>45.45</v>
      </c>
      <c r="I41" s="678">
        <v>27.27</v>
      </c>
      <c r="J41" s="18">
        <f t="shared" si="1"/>
        <v>3.9693000000000005</v>
      </c>
      <c r="K41" s="704">
        <v>67</v>
      </c>
      <c r="L41" s="725">
        <v>11.94</v>
      </c>
      <c r="M41" s="725">
        <v>43.28</v>
      </c>
      <c r="N41" s="725">
        <v>32.840000000000003</v>
      </c>
      <c r="O41" s="725">
        <v>11.94</v>
      </c>
      <c r="P41" s="18">
        <f t="shared" si="5"/>
        <v>3.4478000000000004</v>
      </c>
      <c r="Q41" s="400">
        <v>46</v>
      </c>
      <c r="R41" s="401"/>
      <c r="S41" s="401">
        <v>28.26</v>
      </c>
      <c r="T41" s="401">
        <v>56.52</v>
      </c>
      <c r="U41" s="401">
        <v>15.22</v>
      </c>
      <c r="V41" s="18">
        <f t="shared" si="6"/>
        <v>3.8696000000000002</v>
      </c>
      <c r="W41" s="373"/>
      <c r="X41" s="374"/>
      <c r="Y41" s="375"/>
      <c r="Z41" s="376"/>
      <c r="AA41" s="375"/>
      <c r="AB41" s="376"/>
      <c r="AC41" s="375"/>
      <c r="AD41" s="330"/>
      <c r="AE41" s="339"/>
      <c r="AF41" s="340"/>
      <c r="AG41" s="341"/>
      <c r="AH41" s="339"/>
      <c r="AI41" s="342"/>
      <c r="AJ41" s="339"/>
      <c r="AK41" s="343"/>
      <c r="AL41" s="325"/>
      <c r="AM41" s="779">
        <v>67</v>
      </c>
      <c r="AN41" s="807"/>
      <c r="AO41" s="807">
        <v>41</v>
      </c>
      <c r="AP41" s="807">
        <v>25</v>
      </c>
      <c r="AQ41" s="807">
        <v>1</v>
      </c>
      <c r="AR41" s="847">
        <f t="shared" si="2"/>
        <v>3.5970149253731343</v>
      </c>
      <c r="AS41" s="838">
        <v>67</v>
      </c>
      <c r="AT41" s="857">
        <v>6</v>
      </c>
      <c r="AU41" s="857">
        <v>14</v>
      </c>
      <c r="AV41" s="857">
        <v>41</v>
      </c>
      <c r="AW41" s="857">
        <v>6</v>
      </c>
      <c r="AX41" s="106">
        <f t="shared" si="3"/>
        <v>3.2985074626865671</v>
      </c>
      <c r="AY41" s="751">
        <v>28</v>
      </c>
      <c r="AZ41" s="751">
        <v>5</v>
      </c>
      <c r="BA41" s="751">
        <v>14</v>
      </c>
      <c r="BB41" s="751">
        <v>6</v>
      </c>
      <c r="BC41" s="751">
        <v>3</v>
      </c>
      <c r="BD41" s="608">
        <f t="shared" si="4"/>
        <v>3.25</v>
      </c>
      <c r="BE41" s="490">
        <v>14</v>
      </c>
      <c r="BF41" s="751"/>
      <c r="BG41" s="751">
        <v>2</v>
      </c>
      <c r="BH41" s="751">
        <v>10</v>
      </c>
      <c r="BI41" s="751">
        <v>2</v>
      </c>
      <c r="BJ41" s="751"/>
      <c r="BK41" s="232"/>
      <c r="BL41" s="462">
        <v>49.3</v>
      </c>
      <c r="BM41" s="495">
        <v>42</v>
      </c>
      <c r="BN41" s="260"/>
      <c r="BO41" s="260">
        <v>11</v>
      </c>
      <c r="BP41" s="260">
        <v>29</v>
      </c>
      <c r="BQ41" s="260">
        <v>2</v>
      </c>
      <c r="BR41" s="260"/>
      <c r="BS41" s="260"/>
      <c r="BT41" s="261">
        <v>45.8</v>
      </c>
    </row>
    <row r="42" spans="1:72" s="1" customFormat="1" ht="15" customHeight="1" x14ac:dyDescent="0.25">
      <c r="A42" s="660">
        <v>15</v>
      </c>
      <c r="B42" s="671">
        <v>30890</v>
      </c>
      <c r="C42" s="656" t="s">
        <v>4</v>
      </c>
      <c r="D42" s="668" t="s">
        <v>188</v>
      </c>
      <c r="E42" s="677">
        <v>55</v>
      </c>
      <c r="F42" s="678">
        <v>1.82</v>
      </c>
      <c r="G42" s="678">
        <v>18.18</v>
      </c>
      <c r="H42" s="678">
        <v>47.27</v>
      </c>
      <c r="I42" s="678">
        <v>32.729999999999997</v>
      </c>
      <c r="J42" s="18">
        <f t="shared" si="1"/>
        <v>4.1090999999999998</v>
      </c>
      <c r="K42" s="704">
        <v>56</v>
      </c>
      <c r="L42" s="725">
        <v>10.71</v>
      </c>
      <c r="M42" s="725">
        <v>28.57</v>
      </c>
      <c r="N42" s="725">
        <v>35.71</v>
      </c>
      <c r="O42" s="725">
        <v>25</v>
      </c>
      <c r="P42" s="18">
        <f t="shared" si="5"/>
        <v>3.7497000000000003</v>
      </c>
      <c r="Q42" s="400">
        <v>36</v>
      </c>
      <c r="R42" s="401"/>
      <c r="S42" s="401">
        <v>41.67</v>
      </c>
      <c r="T42" s="401">
        <v>41.67</v>
      </c>
      <c r="U42" s="401">
        <v>16.670000000000002</v>
      </c>
      <c r="V42" s="18">
        <f t="shared" si="6"/>
        <v>3.7504000000000004</v>
      </c>
      <c r="W42" s="373"/>
      <c r="X42" s="374"/>
      <c r="Y42" s="375"/>
      <c r="Z42" s="376"/>
      <c r="AA42" s="375"/>
      <c r="AB42" s="376"/>
      <c r="AC42" s="375"/>
      <c r="AD42" s="330"/>
      <c r="AE42" s="339"/>
      <c r="AF42" s="340"/>
      <c r="AG42" s="341"/>
      <c r="AH42" s="339"/>
      <c r="AI42" s="342"/>
      <c r="AJ42" s="339"/>
      <c r="AK42" s="343"/>
      <c r="AL42" s="325"/>
      <c r="AM42" s="779">
        <v>57</v>
      </c>
      <c r="AN42" s="807">
        <v>1</v>
      </c>
      <c r="AO42" s="807">
        <v>39</v>
      </c>
      <c r="AP42" s="807">
        <v>16</v>
      </c>
      <c r="AQ42" s="807">
        <v>1</v>
      </c>
      <c r="AR42" s="842">
        <f t="shared" si="2"/>
        <v>3.7017543859649122</v>
      </c>
      <c r="AS42" s="838">
        <v>57</v>
      </c>
      <c r="AT42" s="857">
        <v>3</v>
      </c>
      <c r="AU42" s="857">
        <v>15</v>
      </c>
      <c r="AV42" s="857">
        <v>37</v>
      </c>
      <c r="AW42" s="857">
        <v>2</v>
      </c>
      <c r="AX42" s="106">
        <f t="shared" si="3"/>
        <v>3.3333333333333335</v>
      </c>
      <c r="AY42" s="751">
        <v>21</v>
      </c>
      <c r="AZ42" s="751">
        <v>4</v>
      </c>
      <c r="BA42" s="751">
        <v>5</v>
      </c>
      <c r="BB42" s="751">
        <v>8</v>
      </c>
      <c r="BC42" s="751">
        <v>4</v>
      </c>
      <c r="BD42" s="608">
        <f t="shared" si="4"/>
        <v>3.5714285714285716</v>
      </c>
      <c r="BE42" s="490">
        <v>8</v>
      </c>
      <c r="BF42" s="751"/>
      <c r="BG42" s="751">
        <v>2</v>
      </c>
      <c r="BH42" s="751">
        <v>3</v>
      </c>
      <c r="BI42" s="751">
        <v>3</v>
      </c>
      <c r="BJ42" s="751"/>
      <c r="BK42" s="232"/>
      <c r="BL42" s="460">
        <v>49.9</v>
      </c>
      <c r="BM42" s="995">
        <v>29</v>
      </c>
      <c r="BN42" s="260">
        <v>1</v>
      </c>
      <c r="BO42" s="260">
        <v>5</v>
      </c>
      <c r="BP42" s="260">
        <v>21</v>
      </c>
      <c r="BQ42" s="260">
        <v>1</v>
      </c>
      <c r="BR42" s="260">
        <v>1</v>
      </c>
      <c r="BS42" s="260"/>
      <c r="BT42" s="479">
        <v>45.6</v>
      </c>
    </row>
    <row r="43" spans="1:72" s="1" customFormat="1" ht="15" customHeight="1" x14ac:dyDescent="0.25">
      <c r="A43" s="660">
        <v>16</v>
      </c>
      <c r="B43" s="671">
        <v>30940</v>
      </c>
      <c r="C43" s="656" t="s">
        <v>4</v>
      </c>
      <c r="D43" s="668" t="s">
        <v>30</v>
      </c>
      <c r="E43" s="677">
        <v>113</v>
      </c>
      <c r="F43" s="678">
        <v>2.65</v>
      </c>
      <c r="G43" s="678">
        <v>21.24</v>
      </c>
      <c r="H43" s="678">
        <v>53.1</v>
      </c>
      <c r="I43" s="678">
        <v>23.01</v>
      </c>
      <c r="J43" s="18">
        <f t="shared" si="1"/>
        <v>3.9647000000000001</v>
      </c>
      <c r="K43" s="704">
        <v>110</v>
      </c>
      <c r="L43" s="725">
        <v>8.18</v>
      </c>
      <c r="M43" s="725">
        <v>39.090000000000003</v>
      </c>
      <c r="N43" s="725">
        <v>40.909999999999997</v>
      </c>
      <c r="O43" s="725">
        <v>11.82</v>
      </c>
      <c r="P43" s="18">
        <f t="shared" si="5"/>
        <v>3.5636999999999999</v>
      </c>
      <c r="Q43" s="400">
        <v>71</v>
      </c>
      <c r="R43" s="401"/>
      <c r="S43" s="401">
        <v>11.27</v>
      </c>
      <c r="T43" s="401">
        <v>69.010000000000005</v>
      </c>
      <c r="U43" s="401">
        <v>19.72</v>
      </c>
      <c r="V43" s="18">
        <f t="shared" si="6"/>
        <v>4.0845000000000002</v>
      </c>
      <c r="W43" s="373"/>
      <c r="X43" s="374"/>
      <c r="Y43" s="375"/>
      <c r="Z43" s="376"/>
      <c r="AA43" s="375"/>
      <c r="AB43" s="376"/>
      <c r="AC43" s="375"/>
      <c r="AD43" s="330"/>
      <c r="AE43" s="339"/>
      <c r="AF43" s="340"/>
      <c r="AG43" s="341"/>
      <c r="AH43" s="339"/>
      <c r="AI43" s="342"/>
      <c r="AJ43" s="339"/>
      <c r="AK43" s="343"/>
      <c r="AL43" s="325"/>
      <c r="AM43" s="779">
        <v>114</v>
      </c>
      <c r="AN43" s="807">
        <v>7</v>
      </c>
      <c r="AO43" s="807">
        <v>72</v>
      </c>
      <c r="AP43" s="807">
        <v>32</v>
      </c>
      <c r="AQ43" s="807">
        <v>3</v>
      </c>
      <c r="AR43" s="605">
        <f t="shared" si="2"/>
        <v>3.7280701754385963</v>
      </c>
      <c r="AS43" s="838">
        <v>114</v>
      </c>
      <c r="AT43" s="857">
        <v>8</v>
      </c>
      <c r="AU43" s="857">
        <v>36</v>
      </c>
      <c r="AV43" s="857">
        <v>66</v>
      </c>
      <c r="AW43" s="857">
        <v>4</v>
      </c>
      <c r="AX43" s="112">
        <f t="shared" si="3"/>
        <v>3.4210526315789473</v>
      </c>
      <c r="AY43" s="751">
        <v>31</v>
      </c>
      <c r="AZ43" s="751">
        <v>4</v>
      </c>
      <c r="BA43" s="751">
        <v>11</v>
      </c>
      <c r="BB43" s="751">
        <v>10</v>
      </c>
      <c r="BC43" s="751">
        <v>6</v>
      </c>
      <c r="BD43" s="608">
        <f t="shared" si="4"/>
        <v>3.5806451612903225</v>
      </c>
      <c r="BE43" s="490">
        <v>14</v>
      </c>
      <c r="BF43" s="751"/>
      <c r="BG43" s="751">
        <v>1</v>
      </c>
      <c r="BH43" s="751">
        <v>5</v>
      </c>
      <c r="BI43" s="751">
        <v>5</v>
      </c>
      <c r="BJ43" s="751">
        <v>3</v>
      </c>
      <c r="BK43" s="232"/>
      <c r="BL43" s="460">
        <v>66</v>
      </c>
      <c r="BM43" s="1003">
        <v>45</v>
      </c>
      <c r="BN43" s="260"/>
      <c r="BO43" s="260">
        <v>10</v>
      </c>
      <c r="BP43" s="260">
        <v>26</v>
      </c>
      <c r="BQ43" s="260">
        <v>4</v>
      </c>
      <c r="BR43" s="260">
        <v>5</v>
      </c>
      <c r="BS43" s="260"/>
      <c r="BT43" s="479">
        <v>54.5</v>
      </c>
    </row>
    <row r="44" spans="1:72" s="1" customFormat="1" ht="15" customHeight="1" thickBot="1" x14ac:dyDescent="0.3">
      <c r="A44" s="661">
        <v>17</v>
      </c>
      <c r="B44" s="674">
        <v>31480</v>
      </c>
      <c r="C44" s="662" t="s">
        <v>4</v>
      </c>
      <c r="D44" s="669" t="s">
        <v>32</v>
      </c>
      <c r="E44" s="680">
        <v>114</v>
      </c>
      <c r="F44" s="681">
        <v>3.51</v>
      </c>
      <c r="G44" s="681">
        <v>28.07</v>
      </c>
      <c r="H44" s="681">
        <v>50.88</v>
      </c>
      <c r="I44" s="681">
        <v>17.54</v>
      </c>
      <c r="J44" s="19">
        <f t="shared" si="1"/>
        <v>3.8245</v>
      </c>
      <c r="K44" s="728">
        <v>114</v>
      </c>
      <c r="L44" s="727">
        <v>8.77</v>
      </c>
      <c r="M44" s="727">
        <v>29.82</v>
      </c>
      <c r="N44" s="727">
        <v>48.25</v>
      </c>
      <c r="O44" s="727">
        <v>13.16</v>
      </c>
      <c r="P44" s="19">
        <f t="shared" si="5"/>
        <v>3.6579999999999999</v>
      </c>
      <c r="Q44" s="411">
        <v>68</v>
      </c>
      <c r="R44" s="412"/>
      <c r="S44" s="412">
        <v>20.59</v>
      </c>
      <c r="T44" s="412">
        <v>54.41</v>
      </c>
      <c r="U44" s="413">
        <v>25</v>
      </c>
      <c r="V44" s="19">
        <f t="shared" si="6"/>
        <v>4.0440999999999994</v>
      </c>
      <c r="W44" s="377"/>
      <c r="X44" s="382"/>
      <c r="Y44" s="383"/>
      <c r="Z44" s="384"/>
      <c r="AA44" s="383"/>
      <c r="AB44" s="384"/>
      <c r="AC44" s="383"/>
      <c r="AD44" s="332"/>
      <c r="AE44" s="348"/>
      <c r="AF44" s="346"/>
      <c r="AG44" s="347"/>
      <c r="AH44" s="348"/>
      <c r="AI44" s="349"/>
      <c r="AJ44" s="348"/>
      <c r="AK44" s="350"/>
      <c r="AL44" s="326"/>
      <c r="AM44" s="785">
        <v>126</v>
      </c>
      <c r="AN44" s="809">
        <v>4</v>
      </c>
      <c r="AO44" s="809">
        <v>79</v>
      </c>
      <c r="AP44" s="809">
        <v>26</v>
      </c>
      <c r="AQ44" s="809">
        <v>17</v>
      </c>
      <c r="AR44" s="846">
        <f t="shared" si="2"/>
        <v>3.5555555555555554</v>
      </c>
      <c r="AS44" s="806">
        <v>125</v>
      </c>
      <c r="AT44" s="872">
        <v>5</v>
      </c>
      <c r="AU44" s="872">
        <v>26</v>
      </c>
      <c r="AV44" s="872">
        <v>84</v>
      </c>
      <c r="AW44" s="872">
        <v>10</v>
      </c>
      <c r="AX44" s="111">
        <f t="shared" si="3"/>
        <v>3.2080000000000002</v>
      </c>
      <c r="AY44" s="236">
        <v>26</v>
      </c>
      <c r="AZ44" s="236">
        <v>1</v>
      </c>
      <c r="BA44" s="236">
        <v>13</v>
      </c>
      <c r="BB44" s="236">
        <v>8</v>
      </c>
      <c r="BC44" s="236">
        <v>4</v>
      </c>
      <c r="BD44" s="610">
        <f t="shared" si="4"/>
        <v>3.5769230769230771</v>
      </c>
      <c r="BE44" s="492">
        <v>34</v>
      </c>
      <c r="BF44" s="236"/>
      <c r="BG44" s="236">
        <v>10</v>
      </c>
      <c r="BH44" s="236">
        <v>17</v>
      </c>
      <c r="BI44" s="236">
        <v>5</v>
      </c>
      <c r="BJ44" s="236">
        <v>2</v>
      </c>
      <c r="BK44" s="237"/>
      <c r="BL44" s="463">
        <v>49.8</v>
      </c>
      <c r="BM44" s="999">
        <v>61</v>
      </c>
      <c r="BN44" s="264"/>
      <c r="BO44" s="264">
        <v>15</v>
      </c>
      <c r="BP44" s="264">
        <v>40</v>
      </c>
      <c r="BQ44" s="264">
        <v>5</v>
      </c>
      <c r="BR44" s="264">
        <v>1</v>
      </c>
      <c r="BS44" s="264"/>
      <c r="BT44" s="482">
        <v>49.9</v>
      </c>
    </row>
    <row r="45" spans="1:72" s="1" customFormat="1" ht="15" customHeight="1" x14ac:dyDescent="0.25">
      <c r="A45" s="667">
        <v>1</v>
      </c>
      <c r="B45" s="675">
        <v>40010</v>
      </c>
      <c r="C45" s="663" t="s">
        <v>5</v>
      </c>
      <c r="D45" s="665" t="s">
        <v>33</v>
      </c>
      <c r="E45" s="641">
        <v>245</v>
      </c>
      <c r="F45" s="642">
        <v>0.82</v>
      </c>
      <c r="G45" s="642">
        <v>16.329999999999998</v>
      </c>
      <c r="H45" s="642">
        <v>56.73</v>
      </c>
      <c r="I45" s="642">
        <v>26.12</v>
      </c>
      <c r="J45" s="20">
        <f t="shared" si="1"/>
        <v>4.0815000000000001</v>
      </c>
      <c r="K45" s="706">
        <v>245</v>
      </c>
      <c r="L45" s="726">
        <v>7.35</v>
      </c>
      <c r="M45" s="726">
        <v>38.369999999999997</v>
      </c>
      <c r="N45" s="726">
        <v>46.53</v>
      </c>
      <c r="O45" s="729">
        <v>7.76</v>
      </c>
      <c r="P45" s="705">
        <f t="shared" si="5"/>
        <v>3.5472999999999995</v>
      </c>
      <c r="Q45" s="765">
        <v>136</v>
      </c>
      <c r="R45" s="767"/>
      <c r="S45" s="767">
        <v>11.03</v>
      </c>
      <c r="T45" s="767">
        <v>63.24</v>
      </c>
      <c r="U45" s="743">
        <v>25.74</v>
      </c>
      <c r="V45" s="17">
        <f t="shared" si="6"/>
        <v>4.1475</v>
      </c>
      <c r="W45" s="369"/>
      <c r="X45" s="370"/>
      <c r="Y45" s="371"/>
      <c r="Z45" s="372"/>
      <c r="AA45" s="371"/>
      <c r="AB45" s="372"/>
      <c r="AC45" s="371"/>
      <c r="AD45" s="329"/>
      <c r="AE45" s="334"/>
      <c r="AF45" s="335"/>
      <c r="AG45" s="336"/>
      <c r="AH45" s="334"/>
      <c r="AI45" s="337"/>
      <c r="AJ45" s="334"/>
      <c r="AK45" s="338"/>
      <c r="AL45" s="324"/>
      <c r="AM45" s="799">
        <v>211</v>
      </c>
      <c r="AN45" s="800">
        <v>49</v>
      </c>
      <c r="AO45" s="800">
        <v>131</v>
      </c>
      <c r="AP45" s="800">
        <v>29</v>
      </c>
      <c r="AQ45" s="800">
        <v>2</v>
      </c>
      <c r="AR45" s="853">
        <f t="shared" si="2"/>
        <v>4.0758293838862558</v>
      </c>
      <c r="AS45" s="841">
        <v>211</v>
      </c>
      <c r="AT45" s="864">
        <v>29</v>
      </c>
      <c r="AU45" s="864">
        <v>86</v>
      </c>
      <c r="AV45" s="864">
        <v>95</v>
      </c>
      <c r="AW45" s="864">
        <v>1</v>
      </c>
      <c r="AX45" s="602">
        <f t="shared" si="3"/>
        <v>3.6777251184834121</v>
      </c>
      <c r="AY45" s="234">
        <v>62</v>
      </c>
      <c r="AZ45" s="234">
        <v>1</v>
      </c>
      <c r="BA45" s="234">
        <v>19</v>
      </c>
      <c r="BB45" s="234">
        <v>26</v>
      </c>
      <c r="BC45" s="234">
        <v>16</v>
      </c>
      <c r="BD45" s="609">
        <f t="shared" si="4"/>
        <v>3.9193548387096775</v>
      </c>
      <c r="BE45" s="491">
        <v>90</v>
      </c>
      <c r="BF45" s="234">
        <v>1</v>
      </c>
      <c r="BG45" s="234">
        <v>11</v>
      </c>
      <c r="BH45" s="234">
        <v>28</v>
      </c>
      <c r="BI45" s="234">
        <v>42</v>
      </c>
      <c r="BJ45" s="234">
        <v>8</v>
      </c>
      <c r="BK45" s="235"/>
      <c r="BL45" s="473">
        <v>61.6</v>
      </c>
      <c r="BM45" s="501">
        <v>153</v>
      </c>
      <c r="BN45" s="262"/>
      <c r="BO45" s="262">
        <v>16</v>
      </c>
      <c r="BP45" s="262">
        <v>95</v>
      </c>
      <c r="BQ45" s="262">
        <v>31</v>
      </c>
      <c r="BR45" s="262">
        <v>11</v>
      </c>
      <c r="BS45" s="262"/>
      <c r="BT45" s="502">
        <v>59.3</v>
      </c>
    </row>
    <row r="46" spans="1:72" s="1" customFormat="1" ht="15" customHeight="1" x14ac:dyDescent="0.25">
      <c r="A46" s="11">
        <v>2</v>
      </c>
      <c r="B46" s="241">
        <v>40030</v>
      </c>
      <c r="C46" s="5" t="s">
        <v>5</v>
      </c>
      <c r="D46" s="652" t="s">
        <v>190</v>
      </c>
      <c r="E46" s="654">
        <v>78</v>
      </c>
      <c r="F46" s="655"/>
      <c r="G46" s="655">
        <v>12.82</v>
      </c>
      <c r="H46" s="655">
        <v>56.41</v>
      </c>
      <c r="I46" s="655">
        <v>30.77</v>
      </c>
      <c r="J46" s="18">
        <f>(2*F46+3*G46+4*H46+5*I46)/100</f>
        <v>4.1794999999999991</v>
      </c>
      <c r="K46" s="704">
        <v>80</v>
      </c>
      <c r="L46" s="725">
        <v>3.75</v>
      </c>
      <c r="M46" s="725">
        <v>26.25</v>
      </c>
      <c r="N46" s="725">
        <v>56.25</v>
      </c>
      <c r="O46" s="730">
        <v>13.75</v>
      </c>
      <c r="P46" s="707">
        <f>(2*L46+3*M46+4*N46+5*O46)/100</f>
        <v>3.8</v>
      </c>
      <c r="Q46" s="742">
        <v>53</v>
      </c>
      <c r="R46" s="766"/>
      <c r="S46" s="766">
        <v>1.89</v>
      </c>
      <c r="T46" s="766">
        <v>52.83</v>
      </c>
      <c r="U46" s="737">
        <v>45.28</v>
      </c>
      <c r="V46" s="18">
        <f>(2*R46+3*S46+4*T46+5*U46)/100</f>
        <v>4.4338999999999995</v>
      </c>
      <c r="W46" s="373"/>
      <c r="X46" s="374"/>
      <c r="Y46" s="375"/>
      <c r="Z46" s="376"/>
      <c r="AA46" s="375"/>
      <c r="AB46" s="376"/>
      <c r="AC46" s="375"/>
      <c r="AD46" s="330"/>
      <c r="AE46" s="339"/>
      <c r="AF46" s="340"/>
      <c r="AG46" s="341"/>
      <c r="AH46" s="339"/>
      <c r="AI46" s="342"/>
      <c r="AJ46" s="339"/>
      <c r="AK46" s="343"/>
      <c r="AL46" s="325"/>
      <c r="AM46" s="779">
        <v>47</v>
      </c>
      <c r="AN46" s="813">
        <v>10</v>
      </c>
      <c r="AO46" s="813">
        <v>32</v>
      </c>
      <c r="AP46" s="813">
        <v>5</v>
      </c>
      <c r="AQ46" s="813"/>
      <c r="AR46" s="805">
        <f t="shared" si="2"/>
        <v>4.1063829787234045</v>
      </c>
      <c r="AS46" s="838">
        <v>47</v>
      </c>
      <c r="AT46" s="857">
        <v>10</v>
      </c>
      <c r="AU46" s="857">
        <v>18</v>
      </c>
      <c r="AV46" s="857">
        <v>19</v>
      </c>
      <c r="AW46" s="857"/>
      <c r="AX46" s="107">
        <f t="shared" si="3"/>
        <v>3.8085106382978724</v>
      </c>
      <c r="AY46" s="751">
        <v>30</v>
      </c>
      <c r="AZ46" s="751"/>
      <c r="BA46" s="751">
        <v>8</v>
      </c>
      <c r="BB46" s="751">
        <v>15</v>
      </c>
      <c r="BC46" s="751">
        <v>7</v>
      </c>
      <c r="BD46" s="608">
        <f t="shared" si="4"/>
        <v>3.9666666666666668</v>
      </c>
      <c r="BE46" s="490">
        <v>12</v>
      </c>
      <c r="BF46" s="751"/>
      <c r="BG46" s="751"/>
      <c r="BH46" s="751">
        <v>8</v>
      </c>
      <c r="BI46" s="751">
        <v>3</v>
      </c>
      <c r="BJ46" s="751">
        <v>1</v>
      </c>
      <c r="BK46" s="232"/>
      <c r="BL46" s="469">
        <v>58.2</v>
      </c>
      <c r="BM46" s="467">
        <v>42</v>
      </c>
      <c r="BN46" s="260"/>
      <c r="BO46" s="260">
        <v>2</v>
      </c>
      <c r="BP46" s="260">
        <v>30</v>
      </c>
      <c r="BQ46" s="260">
        <v>7</v>
      </c>
      <c r="BR46" s="260">
        <v>3</v>
      </c>
      <c r="BS46" s="260"/>
      <c r="BT46" s="457">
        <v>61.3</v>
      </c>
    </row>
    <row r="47" spans="1:72" s="1" customFormat="1" ht="15" customHeight="1" x14ac:dyDescent="0.25">
      <c r="A47" s="11">
        <v>3</v>
      </c>
      <c r="B47" s="241">
        <v>40410</v>
      </c>
      <c r="C47" s="5" t="s">
        <v>5</v>
      </c>
      <c r="D47" s="652" t="s">
        <v>41</v>
      </c>
      <c r="E47" s="654">
        <v>193</v>
      </c>
      <c r="F47" s="655"/>
      <c r="G47" s="655">
        <v>7.25</v>
      </c>
      <c r="H47" s="655">
        <v>50.26</v>
      </c>
      <c r="I47" s="655">
        <v>42.49</v>
      </c>
      <c r="J47" s="18">
        <f>(2*F47+3*G47+4*H47+5*I47)/100</f>
        <v>4.3524000000000003</v>
      </c>
      <c r="K47" s="704">
        <v>189</v>
      </c>
      <c r="L47" s="725">
        <v>1.59</v>
      </c>
      <c r="M47" s="725">
        <v>43.92</v>
      </c>
      <c r="N47" s="725">
        <v>46.56</v>
      </c>
      <c r="O47" s="730">
        <v>7.94</v>
      </c>
      <c r="P47" s="707">
        <f>(2*L47+3*M47+4*N47+5*O47)/100</f>
        <v>3.6088</v>
      </c>
      <c r="Q47" s="742">
        <v>100</v>
      </c>
      <c r="R47" s="766"/>
      <c r="S47" s="766">
        <v>5</v>
      </c>
      <c r="T47" s="766">
        <v>63</v>
      </c>
      <c r="U47" s="737">
        <v>32</v>
      </c>
      <c r="V47" s="18">
        <f>(2*R47+3*S47+4*T47+5*U47)/100</f>
        <v>4.2699999999999996</v>
      </c>
      <c r="W47" s="373"/>
      <c r="X47" s="374"/>
      <c r="Y47" s="375"/>
      <c r="Z47" s="376"/>
      <c r="AA47" s="375"/>
      <c r="AB47" s="376"/>
      <c r="AC47" s="375"/>
      <c r="AD47" s="330"/>
      <c r="AE47" s="339"/>
      <c r="AF47" s="340"/>
      <c r="AG47" s="341"/>
      <c r="AH47" s="339"/>
      <c r="AI47" s="342"/>
      <c r="AJ47" s="339"/>
      <c r="AK47" s="343"/>
      <c r="AL47" s="325"/>
      <c r="AM47" s="779">
        <v>181</v>
      </c>
      <c r="AN47" s="813">
        <v>35</v>
      </c>
      <c r="AO47" s="813">
        <v>133</v>
      </c>
      <c r="AP47" s="813">
        <v>13</v>
      </c>
      <c r="AQ47" s="813"/>
      <c r="AR47" s="805">
        <f t="shared" si="2"/>
        <v>4.1215469613259668</v>
      </c>
      <c r="AS47" s="838">
        <v>181</v>
      </c>
      <c r="AT47" s="857">
        <v>33</v>
      </c>
      <c r="AU47" s="857">
        <v>69</v>
      </c>
      <c r="AV47" s="857">
        <v>79</v>
      </c>
      <c r="AW47" s="857"/>
      <c r="AX47" s="112">
        <f t="shared" si="3"/>
        <v>3.7458563535911602</v>
      </c>
      <c r="AY47" s="751">
        <v>34</v>
      </c>
      <c r="AZ47" s="751"/>
      <c r="BA47" s="751">
        <v>2</v>
      </c>
      <c r="BB47" s="751">
        <v>18</v>
      </c>
      <c r="BC47" s="751">
        <v>14</v>
      </c>
      <c r="BD47" s="608">
        <f t="shared" si="4"/>
        <v>4.3529411764705879</v>
      </c>
      <c r="BE47" s="490">
        <v>52</v>
      </c>
      <c r="BF47" s="751"/>
      <c r="BG47" s="751">
        <v>5</v>
      </c>
      <c r="BH47" s="751">
        <v>26</v>
      </c>
      <c r="BI47" s="751">
        <v>16</v>
      </c>
      <c r="BJ47" s="751">
        <v>5</v>
      </c>
      <c r="BK47" s="232"/>
      <c r="BL47" s="469">
        <v>60.6</v>
      </c>
      <c r="BM47" s="503">
        <v>86</v>
      </c>
      <c r="BN47" s="260"/>
      <c r="BO47" s="260">
        <v>4</v>
      </c>
      <c r="BP47" s="260">
        <v>47</v>
      </c>
      <c r="BQ47" s="260">
        <v>19</v>
      </c>
      <c r="BR47" s="260">
        <v>16</v>
      </c>
      <c r="BS47" s="260"/>
      <c r="BT47" s="481">
        <v>65.08</v>
      </c>
    </row>
    <row r="48" spans="1:72" s="1" customFormat="1" ht="15" customHeight="1" x14ac:dyDescent="0.25">
      <c r="A48" s="11">
        <v>4</v>
      </c>
      <c r="B48" s="241">
        <v>40011</v>
      </c>
      <c r="C48" s="5" t="s">
        <v>5</v>
      </c>
      <c r="D48" s="652" t="s">
        <v>34</v>
      </c>
      <c r="E48" s="654">
        <v>305</v>
      </c>
      <c r="F48" s="655">
        <v>0.33</v>
      </c>
      <c r="G48" s="655">
        <v>9.51</v>
      </c>
      <c r="H48" s="655">
        <v>49.51</v>
      </c>
      <c r="I48" s="655">
        <v>40.659999999999997</v>
      </c>
      <c r="J48" s="18">
        <f t="shared" si="1"/>
        <v>4.3052999999999999</v>
      </c>
      <c r="K48" s="704">
        <v>302</v>
      </c>
      <c r="L48" s="725">
        <v>6.62</v>
      </c>
      <c r="M48" s="725">
        <v>41.06</v>
      </c>
      <c r="N48" s="725">
        <v>44.37</v>
      </c>
      <c r="O48" s="730">
        <v>7.95</v>
      </c>
      <c r="P48" s="707">
        <f t="shared" si="5"/>
        <v>3.5364999999999998</v>
      </c>
      <c r="Q48" s="742">
        <v>163</v>
      </c>
      <c r="R48" s="766"/>
      <c r="S48" s="766">
        <v>6.13</v>
      </c>
      <c r="T48" s="766">
        <v>60.12</v>
      </c>
      <c r="U48" s="737">
        <v>33.74</v>
      </c>
      <c r="V48" s="18">
        <f t="shared" si="6"/>
        <v>4.2757000000000005</v>
      </c>
      <c r="W48" s="373"/>
      <c r="X48" s="374"/>
      <c r="Y48" s="375"/>
      <c r="Z48" s="376"/>
      <c r="AA48" s="375"/>
      <c r="AB48" s="376"/>
      <c r="AC48" s="375"/>
      <c r="AD48" s="330"/>
      <c r="AE48" s="339"/>
      <c r="AF48" s="340"/>
      <c r="AG48" s="341"/>
      <c r="AH48" s="339"/>
      <c r="AI48" s="342"/>
      <c r="AJ48" s="339"/>
      <c r="AK48" s="343"/>
      <c r="AL48" s="325"/>
      <c r="AM48" s="779">
        <v>251</v>
      </c>
      <c r="AN48" s="813">
        <v>22</v>
      </c>
      <c r="AO48" s="813">
        <v>165</v>
      </c>
      <c r="AP48" s="813">
        <v>47</v>
      </c>
      <c r="AQ48" s="813">
        <v>17</v>
      </c>
      <c r="AR48" s="805">
        <f t="shared" si="2"/>
        <v>3.7649402390438249</v>
      </c>
      <c r="AS48" s="838">
        <v>251</v>
      </c>
      <c r="AT48" s="857">
        <v>30</v>
      </c>
      <c r="AU48" s="857">
        <v>89</v>
      </c>
      <c r="AV48" s="857">
        <v>127</v>
      </c>
      <c r="AW48" s="857">
        <v>5</v>
      </c>
      <c r="AX48" s="106">
        <f t="shared" si="3"/>
        <v>3.5737051792828685</v>
      </c>
      <c r="AY48" s="751">
        <v>50</v>
      </c>
      <c r="AZ48" s="751">
        <v>1</v>
      </c>
      <c r="BA48" s="751">
        <v>14</v>
      </c>
      <c r="BB48" s="751">
        <v>22</v>
      </c>
      <c r="BC48" s="751">
        <v>13</v>
      </c>
      <c r="BD48" s="608">
        <f t="shared" si="4"/>
        <v>3.94</v>
      </c>
      <c r="BE48" s="490">
        <v>59</v>
      </c>
      <c r="BF48" s="751">
        <v>2</v>
      </c>
      <c r="BG48" s="751">
        <v>5</v>
      </c>
      <c r="BH48" s="751">
        <v>24</v>
      </c>
      <c r="BI48" s="751">
        <v>20</v>
      </c>
      <c r="BJ48" s="751">
        <v>8</v>
      </c>
      <c r="BK48" s="232"/>
      <c r="BL48" s="469">
        <v>60.2</v>
      </c>
      <c r="BM48" s="470">
        <v>109</v>
      </c>
      <c r="BN48" s="260"/>
      <c r="BO48" s="260">
        <v>9</v>
      </c>
      <c r="BP48" s="260">
        <v>69</v>
      </c>
      <c r="BQ48" s="260">
        <v>17</v>
      </c>
      <c r="BR48" s="260">
        <v>14</v>
      </c>
      <c r="BS48" s="260"/>
      <c r="BT48" s="478">
        <v>60.9</v>
      </c>
    </row>
    <row r="49" spans="1:72" s="1" customFormat="1" ht="15" customHeight="1" x14ac:dyDescent="0.25">
      <c r="A49" s="11">
        <v>5</v>
      </c>
      <c r="B49" s="241">
        <v>40080</v>
      </c>
      <c r="C49" s="5" t="s">
        <v>5</v>
      </c>
      <c r="D49" s="652" t="s">
        <v>60</v>
      </c>
      <c r="E49" s="654">
        <v>155</v>
      </c>
      <c r="F49" s="655">
        <v>0.65</v>
      </c>
      <c r="G49" s="655">
        <v>26.45</v>
      </c>
      <c r="H49" s="655">
        <v>49.03</v>
      </c>
      <c r="I49" s="655">
        <v>23.87</v>
      </c>
      <c r="J49" s="18">
        <f>(2*F49+3*G49+4*H49+5*I49)/100</f>
        <v>3.9611999999999998</v>
      </c>
      <c r="K49" s="704">
        <v>155</v>
      </c>
      <c r="L49" s="725">
        <v>3.23</v>
      </c>
      <c r="M49" s="725">
        <v>39.35</v>
      </c>
      <c r="N49" s="725">
        <v>36.770000000000003</v>
      </c>
      <c r="O49" s="730">
        <v>20.65</v>
      </c>
      <c r="P49" s="707">
        <f>(2*L49+3*M49+4*N49+5*O49)/100</f>
        <v>3.7484000000000002</v>
      </c>
      <c r="Q49" s="742">
        <v>101</v>
      </c>
      <c r="R49" s="766"/>
      <c r="S49" s="766">
        <v>25.74</v>
      </c>
      <c r="T49" s="766">
        <v>48.51</v>
      </c>
      <c r="U49" s="737">
        <v>25.74</v>
      </c>
      <c r="V49" s="18">
        <f>(2*R49+3*S49+4*T49+5*U49)/100</f>
        <v>3.9995999999999996</v>
      </c>
      <c r="W49" s="373"/>
      <c r="X49" s="374"/>
      <c r="Y49" s="375"/>
      <c r="Z49" s="376"/>
      <c r="AA49" s="375"/>
      <c r="AB49" s="376"/>
      <c r="AC49" s="375"/>
      <c r="AD49" s="330"/>
      <c r="AE49" s="339"/>
      <c r="AF49" s="340"/>
      <c r="AG49" s="341"/>
      <c r="AH49" s="339"/>
      <c r="AI49" s="342"/>
      <c r="AJ49" s="339"/>
      <c r="AK49" s="343"/>
      <c r="AL49" s="325"/>
      <c r="AM49" s="779">
        <v>129</v>
      </c>
      <c r="AN49" s="813">
        <v>15</v>
      </c>
      <c r="AO49" s="813">
        <v>96</v>
      </c>
      <c r="AP49" s="813">
        <v>16</v>
      </c>
      <c r="AQ49" s="813">
        <v>2</v>
      </c>
      <c r="AR49" s="605">
        <f t="shared" si="2"/>
        <v>3.9612403100775193</v>
      </c>
      <c r="AS49" s="838">
        <v>129</v>
      </c>
      <c r="AT49" s="857">
        <v>17</v>
      </c>
      <c r="AU49" s="857">
        <v>56</v>
      </c>
      <c r="AV49" s="857">
        <v>55</v>
      </c>
      <c r="AW49" s="857">
        <v>1</v>
      </c>
      <c r="AX49" s="112">
        <f t="shared" si="3"/>
        <v>3.6899224806201549</v>
      </c>
      <c r="AY49" s="751">
        <v>28</v>
      </c>
      <c r="AZ49" s="751"/>
      <c r="BA49" s="751">
        <v>11</v>
      </c>
      <c r="BB49" s="751">
        <v>7</v>
      </c>
      <c r="BC49" s="751">
        <v>10</v>
      </c>
      <c r="BD49" s="608">
        <f t="shared" si="4"/>
        <v>3.9642857142857144</v>
      </c>
      <c r="BE49" s="490">
        <v>20</v>
      </c>
      <c r="BF49" s="751"/>
      <c r="BG49" s="751">
        <v>2</v>
      </c>
      <c r="BH49" s="751">
        <v>7</v>
      </c>
      <c r="BI49" s="751">
        <v>8</v>
      </c>
      <c r="BJ49" s="751">
        <v>3</v>
      </c>
      <c r="BK49" s="232"/>
      <c r="BL49" s="469">
        <v>65.3</v>
      </c>
      <c r="BM49" s="471">
        <v>48</v>
      </c>
      <c r="BN49" s="260"/>
      <c r="BO49" s="260">
        <v>5</v>
      </c>
      <c r="BP49" s="260">
        <v>30</v>
      </c>
      <c r="BQ49" s="260">
        <v>5</v>
      </c>
      <c r="BR49" s="260">
        <v>8</v>
      </c>
      <c r="BS49" s="260"/>
      <c r="BT49" s="457">
        <v>61.02</v>
      </c>
    </row>
    <row r="50" spans="1:72" s="1" customFormat="1" ht="15" customHeight="1" x14ac:dyDescent="0.25">
      <c r="A50" s="11">
        <v>6</v>
      </c>
      <c r="B50" s="241">
        <v>40100</v>
      </c>
      <c r="C50" s="5" t="s">
        <v>5</v>
      </c>
      <c r="D50" s="652" t="s">
        <v>35</v>
      </c>
      <c r="E50" s="654">
        <v>116</v>
      </c>
      <c r="F50" s="655">
        <v>3.45</v>
      </c>
      <c r="G50" s="655">
        <v>20.69</v>
      </c>
      <c r="H50" s="655">
        <v>56.03</v>
      </c>
      <c r="I50" s="655">
        <v>19.829999999999998</v>
      </c>
      <c r="J50" s="18">
        <f>(2*F50+3*G50+4*H50+5*I50)/100</f>
        <v>3.9224000000000001</v>
      </c>
      <c r="K50" s="704">
        <v>117</v>
      </c>
      <c r="L50" s="725">
        <v>5.13</v>
      </c>
      <c r="M50" s="725">
        <v>34.19</v>
      </c>
      <c r="N50" s="725">
        <v>47.01</v>
      </c>
      <c r="O50" s="730">
        <v>13.68</v>
      </c>
      <c r="P50" s="707">
        <f>(2*L50+3*M50+4*N50+5*O50)/100</f>
        <v>3.6926999999999999</v>
      </c>
      <c r="Q50" s="742">
        <v>70</v>
      </c>
      <c r="R50" s="766"/>
      <c r="S50" s="766">
        <v>15.71</v>
      </c>
      <c r="T50" s="766">
        <v>54.29</v>
      </c>
      <c r="U50" s="737">
        <v>30</v>
      </c>
      <c r="V50" s="18">
        <f>(2*R50+3*S50+4*T50+5*U50)/100</f>
        <v>4.1429</v>
      </c>
      <c r="W50" s="373"/>
      <c r="X50" s="374"/>
      <c r="Y50" s="375"/>
      <c r="Z50" s="376"/>
      <c r="AA50" s="375"/>
      <c r="AB50" s="376"/>
      <c r="AC50" s="375"/>
      <c r="AD50" s="330"/>
      <c r="AE50" s="339"/>
      <c r="AF50" s="340"/>
      <c r="AG50" s="341"/>
      <c r="AH50" s="339"/>
      <c r="AI50" s="342"/>
      <c r="AJ50" s="339"/>
      <c r="AK50" s="343"/>
      <c r="AL50" s="325"/>
      <c r="AM50" s="779">
        <v>96</v>
      </c>
      <c r="AN50" s="813">
        <v>6</v>
      </c>
      <c r="AO50" s="813">
        <v>67</v>
      </c>
      <c r="AP50" s="813">
        <v>20</v>
      </c>
      <c r="AQ50" s="813">
        <v>3</v>
      </c>
      <c r="AR50" s="605">
        <f t="shared" si="2"/>
        <v>3.7916666666666665</v>
      </c>
      <c r="AS50" s="838">
        <v>97</v>
      </c>
      <c r="AT50" s="857">
        <v>9</v>
      </c>
      <c r="AU50" s="857">
        <v>35</v>
      </c>
      <c r="AV50" s="857">
        <v>48</v>
      </c>
      <c r="AW50" s="857">
        <v>4</v>
      </c>
      <c r="AX50" s="112">
        <f t="shared" si="3"/>
        <v>3.4742268041237114</v>
      </c>
      <c r="AY50" s="751">
        <v>19</v>
      </c>
      <c r="AZ50" s="751">
        <v>1</v>
      </c>
      <c r="BA50" s="751">
        <v>2</v>
      </c>
      <c r="BB50" s="751">
        <v>8</v>
      </c>
      <c r="BC50" s="751">
        <v>8</v>
      </c>
      <c r="BD50" s="608">
        <f t="shared" si="4"/>
        <v>4.2105263157894735</v>
      </c>
      <c r="BE50" s="490">
        <v>20</v>
      </c>
      <c r="BF50" s="751"/>
      <c r="BG50" s="751">
        <v>2</v>
      </c>
      <c r="BH50" s="751">
        <v>7</v>
      </c>
      <c r="BI50" s="751">
        <v>7</v>
      </c>
      <c r="BJ50" s="751">
        <v>4</v>
      </c>
      <c r="BK50" s="232"/>
      <c r="BL50" s="469">
        <v>65.900000000000006</v>
      </c>
      <c r="BM50" s="471">
        <v>39</v>
      </c>
      <c r="BN50" s="260">
        <v>1</v>
      </c>
      <c r="BO50" s="260">
        <v>5</v>
      </c>
      <c r="BP50" s="260">
        <v>25</v>
      </c>
      <c r="BQ50" s="260">
        <v>5</v>
      </c>
      <c r="BR50" s="260">
        <v>3</v>
      </c>
      <c r="BS50" s="260"/>
      <c r="BT50" s="457">
        <v>56.9</v>
      </c>
    </row>
    <row r="51" spans="1:72" s="1" customFormat="1" ht="15" customHeight="1" x14ac:dyDescent="0.25">
      <c r="A51" s="11">
        <v>7</v>
      </c>
      <c r="B51" s="241">
        <v>40020</v>
      </c>
      <c r="C51" s="5" t="s">
        <v>5</v>
      </c>
      <c r="D51" s="652" t="s">
        <v>191</v>
      </c>
      <c r="E51" s="654">
        <v>24</v>
      </c>
      <c r="F51" s="655"/>
      <c r="G51" s="655">
        <v>12.5</v>
      </c>
      <c r="H51" s="655">
        <v>37.5</v>
      </c>
      <c r="I51" s="655">
        <v>50</v>
      </c>
      <c r="J51" s="18">
        <f t="shared" si="1"/>
        <v>4.375</v>
      </c>
      <c r="K51" s="704">
        <v>24</v>
      </c>
      <c r="L51" s="725"/>
      <c r="M51" s="725">
        <v>20.83</v>
      </c>
      <c r="N51" s="725">
        <v>50</v>
      </c>
      <c r="O51" s="730">
        <v>29.17</v>
      </c>
      <c r="P51" s="707">
        <f t="shared" si="5"/>
        <v>4.0834000000000001</v>
      </c>
      <c r="Q51" s="742">
        <v>23</v>
      </c>
      <c r="R51" s="766"/>
      <c r="S51" s="766">
        <v>13.04</v>
      </c>
      <c r="T51" s="766">
        <v>47.83</v>
      </c>
      <c r="U51" s="737">
        <v>39.130000000000003</v>
      </c>
      <c r="V51" s="18">
        <f t="shared" si="6"/>
        <v>4.2609000000000004</v>
      </c>
      <c r="W51" s="373"/>
      <c r="X51" s="374"/>
      <c r="Y51" s="375"/>
      <c r="Z51" s="376"/>
      <c r="AA51" s="375"/>
      <c r="AB51" s="376"/>
      <c r="AC51" s="375"/>
      <c r="AD51" s="330"/>
      <c r="AE51" s="339"/>
      <c r="AF51" s="340"/>
      <c r="AG51" s="341"/>
      <c r="AH51" s="339"/>
      <c r="AI51" s="342"/>
      <c r="AJ51" s="339"/>
      <c r="AK51" s="343"/>
      <c r="AL51" s="325"/>
      <c r="AM51" s="779">
        <v>32</v>
      </c>
      <c r="AN51" s="814">
        <v>8</v>
      </c>
      <c r="AO51" s="814">
        <v>15</v>
      </c>
      <c r="AP51" s="814">
        <v>9</v>
      </c>
      <c r="AQ51" s="814"/>
      <c r="AR51" s="789">
        <f t="shared" si="2"/>
        <v>3.96875</v>
      </c>
      <c r="AS51" s="838">
        <v>30</v>
      </c>
      <c r="AT51" s="865">
        <v>2</v>
      </c>
      <c r="AU51" s="865">
        <v>15</v>
      </c>
      <c r="AV51" s="865">
        <v>13</v>
      </c>
      <c r="AW51" s="865"/>
      <c r="AX51" s="106">
        <f t="shared" si="3"/>
        <v>3.6333333333333333</v>
      </c>
      <c r="AY51" s="751">
        <v>13</v>
      </c>
      <c r="AZ51" s="751"/>
      <c r="BA51" s="751">
        <v>2</v>
      </c>
      <c r="BB51" s="751">
        <v>4</v>
      </c>
      <c r="BC51" s="751">
        <v>7</v>
      </c>
      <c r="BD51" s="608">
        <f t="shared" si="4"/>
        <v>4.384615384615385</v>
      </c>
      <c r="BE51" s="490">
        <v>7</v>
      </c>
      <c r="BF51" s="751"/>
      <c r="BG51" s="751"/>
      <c r="BH51" s="751">
        <v>2</v>
      </c>
      <c r="BI51" s="751">
        <v>3</v>
      </c>
      <c r="BJ51" s="751">
        <v>2</v>
      </c>
      <c r="BK51" s="232"/>
      <c r="BL51" s="469">
        <v>71.150000000000006</v>
      </c>
      <c r="BM51" s="471">
        <v>20</v>
      </c>
      <c r="BN51" s="260"/>
      <c r="BO51" s="260">
        <v>1</v>
      </c>
      <c r="BP51" s="260">
        <v>11</v>
      </c>
      <c r="BQ51" s="260">
        <v>1</v>
      </c>
      <c r="BR51" s="260">
        <v>7</v>
      </c>
      <c r="BS51" s="260"/>
      <c r="BT51" s="479">
        <v>69.5</v>
      </c>
    </row>
    <row r="52" spans="1:72" s="1" customFormat="1" ht="15" customHeight="1" x14ac:dyDescent="0.25">
      <c r="A52" s="11">
        <v>8</v>
      </c>
      <c r="B52" s="241">
        <v>40031</v>
      </c>
      <c r="C52" s="5" t="s">
        <v>5</v>
      </c>
      <c r="D52" s="652" t="s">
        <v>192</v>
      </c>
      <c r="E52" s="654">
        <v>119</v>
      </c>
      <c r="F52" s="655">
        <v>0.84</v>
      </c>
      <c r="G52" s="655">
        <v>7.56</v>
      </c>
      <c r="H52" s="655">
        <v>50.42</v>
      </c>
      <c r="I52" s="655">
        <v>41.18</v>
      </c>
      <c r="J52" s="18">
        <f t="shared" si="1"/>
        <v>4.3194000000000008</v>
      </c>
      <c r="K52" s="704">
        <v>117</v>
      </c>
      <c r="L52" s="725">
        <v>7.69</v>
      </c>
      <c r="M52" s="725">
        <v>38.46</v>
      </c>
      <c r="N52" s="725">
        <v>41.88</v>
      </c>
      <c r="O52" s="730">
        <v>11.97</v>
      </c>
      <c r="P52" s="707">
        <f t="shared" si="5"/>
        <v>3.5813000000000001</v>
      </c>
      <c r="Q52" s="742">
        <v>56</v>
      </c>
      <c r="R52" s="766"/>
      <c r="S52" s="766">
        <v>3.57</v>
      </c>
      <c r="T52" s="766">
        <v>57.14</v>
      </c>
      <c r="U52" s="737">
        <v>39.29</v>
      </c>
      <c r="V52" s="18">
        <f t="shared" si="6"/>
        <v>4.3572000000000006</v>
      </c>
      <c r="W52" s="373"/>
      <c r="X52" s="374"/>
      <c r="Y52" s="375"/>
      <c r="Z52" s="376"/>
      <c r="AA52" s="375"/>
      <c r="AB52" s="376"/>
      <c r="AC52" s="375"/>
      <c r="AD52" s="330"/>
      <c r="AE52" s="339"/>
      <c r="AF52" s="340"/>
      <c r="AG52" s="341"/>
      <c r="AH52" s="339"/>
      <c r="AI52" s="342"/>
      <c r="AJ52" s="339"/>
      <c r="AK52" s="343"/>
      <c r="AL52" s="325"/>
      <c r="AM52" s="779">
        <v>100</v>
      </c>
      <c r="AN52" s="813">
        <v>13</v>
      </c>
      <c r="AO52" s="813">
        <v>50</v>
      </c>
      <c r="AP52" s="813">
        <v>34</v>
      </c>
      <c r="AQ52" s="813">
        <v>3</v>
      </c>
      <c r="AR52" s="805">
        <f t="shared" si="2"/>
        <v>3.73</v>
      </c>
      <c r="AS52" s="838">
        <v>100</v>
      </c>
      <c r="AT52" s="857">
        <v>13</v>
      </c>
      <c r="AU52" s="857">
        <v>38</v>
      </c>
      <c r="AV52" s="857">
        <v>47</v>
      </c>
      <c r="AW52" s="857">
        <v>2</v>
      </c>
      <c r="AX52" s="106">
        <f t="shared" si="3"/>
        <v>3.62</v>
      </c>
      <c r="AY52" s="751">
        <v>9</v>
      </c>
      <c r="AZ52" s="751"/>
      <c r="BA52" s="751">
        <v>1</v>
      </c>
      <c r="BB52" s="751">
        <v>3</v>
      </c>
      <c r="BC52" s="751">
        <v>5</v>
      </c>
      <c r="BD52" s="608">
        <f t="shared" si="4"/>
        <v>4.4444444444444446</v>
      </c>
      <c r="BE52" s="490">
        <v>16</v>
      </c>
      <c r="BF52" s="751"/>
      <c r="BG52" s="751">
        <v>1</v>
      </c>
      <c r="BH52" s="751">
        <v>9</v>
      </c>
      <c r="BI52" s="751">
        <v>5</v>
      </c>
      <c r="BJ52" s="751">
        <v>1</v>
      </c>
      <c r="BK52" s="232"/>
      <c r="BL52" s="469">
        <v>61.7</v>
      </c>
      <c r="BM52" s="471">
        <v>25</v>
      </c>
      <c r="BN52" s="260"/>
      <c r="BO52" s="260">
        <v>1</v>
      </c>
      <c r="BP52" s="260">
        <v>14</v>
      </c>
      <c r="BQ52" s="260">
        <v>5</v>
      </c>
      <c r="BR52" s="260">
        <v>5</v>
      </c>
      <c r="BS52" s="260"/>
      <c r="BT52" s="457">
        <v>64.2</v>
      </c>
    </row>
    <row r="53" spans="1:72" s="1" customFormat="1" ht="15" customHeight="1" x14ac:dyDescent="0.25">
      <c r="A53" s="11">
        <v>9</v>
      </c>
      <c r="B53" s="241">
        <v>40210</v>
      </c>
      <c r="C53" s="5" t="s">
        <v>5</v>
      </c>
      <c r="D53" s="652" t="s">
        <v>37</v>
      </c>
      <c r="E53" s="654">
        <v>52</v>
      </c>
      <c r="F53" s="655">
        <v>3.85</v>
      </c>
      <c r="G53" s="655">
        <v>36.54</v>
      </c>
      <c r="H53" s="655">
        <v>36.54</v>
      </c>
      <c r="I53" s="655">
        <v>23.08</v>
      </c>
      <c r="J53" s="18">
        <f t="shared" si="1"/>
        <v>3.7888000000000002</v>
      </c>
      <c r="K53" s="704">
        <v>52</v>
      </c>
      <c r="L53" s="725">
        <v>30.77</v>
      </c>
      <c r="M53" s="725">
        <v>23.08</v>
      </c>
      <c r="N53" s="725">
        <v>28.85</v>
      </c>
      <c r="O53" s="730">
        <v>17.309999999999999</v>
      </c>
      <c r="P53" s="707">
        <f t="shared" si="5"/>
        <v>3.3273000000000001</v>
      </c>
      <c r="Q53" s="742">
        <v>52</v>
      </c>
      <c r="R53" s="766"/>
      <c r="S53" s="766">
        <v>21.15</v>
      </c>
      <c r="T53" s="766">
        <v>57.69</v>
      </c>
      <c r="U53" s="737">
        <v>21.15</v>
      </c>
      <c r="V53" s="18">
        <f t="shared" si="6"/>
        <v>3.9995999999999996</v>
      </c>
      <c r="W53" s="373"/>
      <c r="X53" s="374"/>
      <c r="Y53" s="375"/>
      <c r="Z53" s="376"/>
      <c r="AA53" s="375"/>
      <c r="AB53" s="376"/>
      <c r="AC53" s="375"/>
      <c r="AD53" s="330"/>
      <c r="AE53" s="339"/>
      <c r="AF53" s="340"/>
      <c r="AG53" s="341"/>
      <c r="AH53" s="339"/>
      <c r="AI53" s="342"/>
      <c r="AJ53" s="339"/>
      <c r="AK53" s="343"/>
      <c r="AL53" s="325"/>
      <c r="AM53" s="779">
        <v>47</v>
      </c>
      <c r="AN53" s="813"/>
      <c r="AO53" s="813">
        <v>32</v>
      </c>
      <c r="AP53" s="813">
        <v>14</v>
      </c>
      <c r="AQ53" s="813">
        <v>1</v>
      </c>
      <c r="AR53" s="605">
        <f t="shared" si="2"/>
        <v>3.6595744680851063</v>
      </c>
      <c r="AS53" s="838">
        <v>47</v>
      </c>
      <c r="AT53" s="857">
        <v>1</v>
      </c>
      <c r="AU53" s="857">
        <v>13</v>
      </c>
      <c r="AV53" s="857">
        <v>32</v>
      </c>
      <c r="AW53" s="857">
        <v>1</v>
      </c>
      <c r="AX53" s="112">
        <f t="shared" si="3"/>
        <v>3.2978723404255321</v>
      </c>
      <c r="AY53" s="751">
        <v>14</v>
      </c>
      <c r="AZ53" s="751">
        <v>2</v>
      </c>
      <c r="BA53" s="751">
        <v>4</v>
      </c>
      <c r="BB53" s="751">
        <v>6</v>
      </c>
      <c r="BC53" s="751">
        <v>2</v>
      </c>
      <c r="BD53" s="608">
        <f t="shared" si="4"/>
        <v>3.5714285714285716</v>
      </c>
      <c r="BE53" s="490">
        <v>6</v>
      </c>
      <c r="BF53" s="751"/>
      <c r="BG53" s="751"/>
      <c r="BH53" s="751">
        <v>5</v>
      </c>
      <c r="BI53" s="751">
        <v>1</v>
      </c>
      <c r="BJ53" s="751"/>
      <c r="BK53" s="232"/>
      <c r="BL53" s="460">
        <v>51.1</v>
      </c>
      <c r="BM53" s="471">
        <v>20</v>
      </c>
      <c r="BN53" s="260"/>
      <c r="BO53" s="260">
        <v>2</v>
      </c>
      <c r="BP53" s="260">
        <v>17</v>
      </c>
      <c r="BQ53" s="260">
        <v>1</v>
      </c>
      <c r="BR53" s="260"/>
      <c r="BS53" s="260"/>
      <c r="BT53" s="479">
        <v>51.2</v>
      </c>
    </row>
    <row r="54" spans="1:72" s="1" customFormat="1" ht="15" customHeight="1" x14ac:dyDescent="0.25">
      <c r="A54" s="11">
        <v>10</v>
      </c>
      <c r="B54" s="241">
        <v>40300</v>
      </c>
      <c r="C54" s="5" t="s">
        <v>5</v>
      </c>
      <c r="D54" s="652" t="s">
        <v>38</v>
      </c>
      <c r="E54" s="654">
        <v>49</v>
      </c>
      <c r="F54" s="655"/>
      <c r="G54" s="655">
        <v>10.199999999999999</v>
      </c>
      <c r="H54" s="655">
        <v>34.69</v>
      </c>
      <c r="I54" s="655">
        <v>55.1</v>
      </c>
      <c r="J54" s="18">
        <f t="shared" si="1"/>
        <v>4.4485999999999999</v>
      </c>
      <c r="K54" s="704">
        <v>49</v>
      </c>
      <c r="L54" s="725"/>
      <c r="M54" s="725">
        <v>30.61</v>
      </c>
      <c r="N54" s="725">
        <v>40.82</v>
      </c>
      <c r="O54" s="730">
        <v>28.57</v>
      </c>
      <c r="P54" s="707">
        <f t="shared" si="5"/>
        <v>3.9796000000000005</v>
      </c>
      <c r="Q54" s="742">
        <v>49</v>
      </c>
      <c r="R54" s="766"/>
      <c r="S54" s="766">
        <v>12.24</v>
      </c>
      <c r="T54" s="766">
        <v>63.27</v>
      </c>
      <c r="U54" s="737">
        <v>24.49</v>
      </c>
      <c r="V54" s="18">
        <f t="shared" si="6"/>
        <v>4.1224999999999996</v>
      </c>
      <c r="W54" s="373"/>
      <c r="X54" s="374"/>
      <c r="Y54" s="375"/>
      <c r="Z54" s="376"/>
      <c r="AA54" s="375"/>
      <c r="AB54" s="376"/>
      <c r="AC54" s="375"/>
      <c r="AD54" s="330"/>
      <c r="AE54" s="339"/>
      <c r="AF54" s="340"/>
      <c r="AG54" s="341"/>
      <c r="AH54" s="339"/>
      <c r="AI54" s="342"/>
      <c r="AJ54" s="339"/>
      <c r="AK54" s="343"/>
      <c r="AL54" s="325"/>
      <c r="AM54" s="779">
        <v>28</v>
      </c>
      <c r="AN54" s="813">
        <v>1</v>
      </c>
      <c r="AO54" s="813">
        <v>18</v>
      </c>
      <c r="AP54" s="813">
        <v>4</v>
      </c>
      <c r="AQ54" s="813">
        <v>5</v>
      </c>
      <c r="AR54" s="605">
        <f t="shared" si="2"/>
        <v>3.5357142857142856</v>
      </c>
      <c r="AS54" s="838">
        <v>28</v>
      </c>
      <c r="AT54" s="857">
        <v>3</v>
      </c>
      <c r="AU54" s="857">
        <v>5</v>
      </c>
      <c r="AV54" s="857">
        <v>18</v>
      </c>
      <c r="AW54" s="857">
        <v>2</v>
      </c>
      <c r="AX54" s="112">
        <f t="shared" si="3"/>
        <v>3.3214285714285716</v>
      </c>
      <c r="AY54" s="751">
        <v>15</v>
      </c>
      <c r="AZ54" s="751">
        <v>1</v>
      </c>
      <c r="BA54" s="751">
        <v>4</v>
      </c>
      <c r="BB54" s="751">
        <v>7</v>
      </c>
      <c r="BC54" s="751">
        <v>3</v>
      </c>
      <c r="BD54" s="608">
        <f t="shared" si="4"/>
        <v>3.8</v>
      </c>
      <c r="BE54" s="490">
        <v>2</v>
      </c>
      <c r="BF54" s="751"/>
      <c r="BG54" s="751"/>
      <c r="BH54" s="751">
        <v>2</v>
      </c>
      <c r="BI54" s="751"/>
      <c r="BJ54" s="751"/>
      <c r="BK54" s="232"/>
      <c r="BL54" s="469">
        <v>58.3</v>
      </c>
      <c r="BM54" s="471">
        <v>15</v>
      </c>
      <c r="BN54" s="260">
        <v>1</v>
      </c>
      <c r="BO54" s="260">
        <v>4</v>
      </c>
      <c r="BP54" s="260">
        <v>10</v>
      </c>
      <c r="BQ54" s="260"/>
      <c r="BR54" s="260"/>
      <c r="BS54" s="260"/>
      <c r="BT54" s="479">
        <v>41.2</v>
      </c>
    </row>
    <row r="55" spans="1:72" s="1" customFormat="1" ht="15" customHeight="1" x14ac:dyDescent="0.25">
      <c r="A55" s="11">
        <v>11</v>
      </c>
      <c r="B55" s="241">
        <v>40360</v>
      </c>
      <c r="C55" s="5" t="s">
        <v>5</v>
      </c>
      <c r="D55" s="652" t="s">
        <v>39</v>
      </c>
      <c r="E55" s="654">
        <v>52</v>
      </c>
      <c r="F55" s="655">
        <v>1.92</v>
      </c>
      <c r="G55" s="655">
        <v>38.46</v>
      </c>
      <c r="H55" s="655">
        <v>48.08</v>
      </c>
      <c r="I55" s="655">
        <v>11.54</v>
      </c>
      <c r="J55" s="18">
        <f t="shared" si="1"/>
        <v>3.6923999999999997</v>
      </c>
      <c r="K55" s="704">
        <v>50</v>
      </c>
      <c r="L55" s="725">
        <v>2</v>
      </c>
      <c r="M55" s="725">
        <v>48</v>
      </c>
      <c r="N55" s="725">
        <v>42</v>
      </c>
      <c r="O55" s="730">
        <v>8</v>
      </c>
      <c r="P55" s="707">
        <f t="shared" si="5"/>
        <v>3.56</v>
      </c>
      <c r="Q55" s="742">
        <v>50</v>
      </c>
      <c r="R55" s="766"/>
      <c r="S55" s="766">
        <v>30</v>
      </c>
      <c r="T55" s="766">
        <v>62</v>
      </c>
      <c r="U55" s="737">
        <v>8</v>
      </c>
      <c r="V55" s="18">
        <f t="shared" si="6"/>
        <v>3.78</v>
      </c>
      <c r="W55" s="373"/>
      <c r="X55" s="374"/>
      <c r="Y55" s="375"/>
      <c r="Z55" s="376"/>
      <c r="AA55" s="375"/>
      <c r="AB55" s="376"/>
      <c r="AC55" s="375"/>
      <c r="AD55" s="330"/>
      <c r="AE55" s="339"/>
      <c r="AF55" s="340"/>
      <c r="AG55" s="341"/>
      <c r="AH55" s="339"/>
      <c r="AI55" s="342"/>
      <c r="AJ55" s="339"/>
      <c r="AK55" s="343"/>
      <c r="AL55" s="325"/>
      <c r="AM55" s="779">
        <v>54</v>
      </c>
      <c r="AN55" s="813"/>
      <c r="AO55" s="813">
        <v>33</v>
      </c>
      <c r="AP55" s="813">
        <v>19</v>
      </c>
      <c r="AQ55" s="813">
        <v>2</v>
      </c>
      <c r="AR55" s="805">
        <f t="shared" si="2"/>
        <v>3.574074074074074</v>
      </c>
      <c r="AS55" s="838">
        <v>54</v>
      </c>
      <c r="AT55" s="857">
        <v>2</v>
      </c>
      <c r="AU55" s="857">
        <v>18</v>
      </c>
      <c r="AV55" s="857">
        <v>31</v>
      </c>
      <c r="AW55" s="857">
        <v>3</v>
      </c>
      <c r="AX55" s="106">
        <f t="shared" si="3"/>
        <v>3.3518518518518516</v>
      </c>
      <c r="AY55" s="751">
        <v>14</v>
      </c>
      <c r="AZ55" s="751">
        <v>1</v>
      </c>
      <c r="BA55" s="751">
        <v>2</v>
      </c>
      <c r="BB55" s="751">
        <v>9</v>
      </c>
      <c r="BC55" s="751">
        <v>2</v>
      </c>
      <c r="BD55" s="608">
        <f t="shared" si="4"/>
        <v>3.8571428571428572</v>
      </c>
      <c r="BE55" s="490">
        <v>7</v>
      </c>
      <c r="BF55" s="751"/>
      <c r="BG55" s="751"/>
      <c r="BH55" s="751">
        <v>5</v>
      </c>
      <c r="BI55" s="751">
        <v>1</v>
      </c>
      <c r="BJ55" s="751">
        <v>1</v>
      </c>
      <c r="BK55" s="232"/>
      <c r="BL55" s="233">
        <v>57.4</v>
      </c>
      <c r="BM55" s="495">
        <v>22</v>
      </c>
      <c r="BN55" s="260"/>
      <c r="BO55" s="260">
        <v>4</v>
      </c>
      <c r="BP55" s="260">
        <v>17</v>
      </c>
      <c r="BQ55" s="260">
        <v>1</v>
      </c>
      <c r="BR55" s="260"/>
      <c r="BS55" s="260"/>
      <c r="BT55" s="261">
        <v>50.8</v>
      </c>
    </row>
    <row r="56" spans="1:72" s="1" customFormat="1" ht="15" customHeight="1" x14ac:dyDescent="0.25">
      <c r="A56" s="11">
        <v>12</v>
      </c>
      <c r="B56" s="241">
        <v>40390</v>
      </c>
      <c r="C56" s="5" t="s">
        <v>5</v>
      </c>
      <c r="D56" s="652" t="s">
        <v>40</v>
      </c>
      <c r="E56" s="654">
        <v>51</v>
      </c>
      <c r="F56" s="655"/>
      <c r="G56" s="655">
        <v>27.45</v>
      </c>
      <c r="H56" s="655">
        <v>54.9</v>
      </c>
      <c r="I56" s="655">
        <v>17.649999999999999</v>
      </c>
      <c r="J56" s="18">
        <f t="shared" si="1"/>
        <v>3.9019999999999997</v>
      </c>
      <c r="K56" s="704">
        <v>52</v>
      </c>
      <c r="L56" s="725">
        <v>17.309999999999999</v>
      </c>
      <c r="M56" s="725">
        <v>34.619999999999997</v>
      </c>
      <c r="N56" s="725">
        <v>32.69</v>
      </c>
      <c r="O56" s="730">
        <v>15.38</v>
      </c>
      <c r="P56" s="707">
        <f t="shared" si="5"/>
        <v>3.4613999999999998</v>
      </c>
      <c r="Q56" s="742">
        <v>25</v>
      </c>
      <c r="R56" s="766"/>
      <c r="S56" s="766">
        <v>4</v>
      </c>
      <c r="T56" s="766">
        <v>68</v>
      </c>
      <c r="U56" s="737">
        <v>28</v>
      </c>
      <c r="V56" s="18">
        <f t="shared" si="6"/>
        <v>4.24</v>
      </c>
      <c r="W56" s="373"/>
      <c r="X56" s="374"/>
      <c r="Y56" s="375"/>
      <c r="Z56" s="376"/>
      <c r="AA56" s="375"/>
      <c r="AB56" s="376"/>
      <c r="AC56" s="375"/>
      <c r="AD56" s="330"/>
      <c r="AE56" s="339"/>
      <c r="AF56" s="340"/>
      <c r="AG56" s="341"/>
      <c r="AH56" s="339"/>
      <c r="AI56" s="342"/>
      <c r="AJ56" s="339"/>
      <c r="AK56" s="343"/>
      <c r="AL56" s="325"/>
      <c r="AM56" s="779">
        <v>47</v>
      </c>
      <c r="AN56" s="813">
        <v>1</v>
      </c>
      <c r="AO56" s="813">
        <v>31</v>
      </c>
      <c r="AP56" s="813">
        <v>12</v>
      </c>
      <c r="AQ56" s="813">
        <v>3</v>
      </c>
      <c r="AR56" s="805">
        <f t="shared" si="2"/>
        <v>3.6382978723404253</v>
      </c>
      <c r="AS56" s="838">
        <v>47</v>
      </c>
      <c r="AT56" s="857"/>
      <c r="AU56" s="857">
        <v>5</v>
      </c>
      <c r="AV56" s="857">
        <v>36</v>
      </c>
      <c r="AW56" s="857">
        <v>6</v>
      </c>
      <c r="AX56" s="106">
        <f t="shared" si="3"/>
        <v>2.978723404255319</v>
      </c>
      <c r="AY56" s="231"/>
      <c r="AZ56" s="231"/>
      <c r="BA56" s="231"/>
      <c r="BB56" s="231"/>
      <c r="BC56" s="231"/>
      <c r="BD56" s="608"/>
      <c r="BE56" s="490"/>
      <c r="BF56" s="231"/>
      <c r="BG56" s="231"/>
      <c r="BH56" s="231"/>
      <c r="BI56" s="231"/>
      <c r="BJ56" s="231"/>
      <c r="BK56" s="232"/>
      <c r="BL56" s="233"/>
      <c r="BM56" s="500"/>
      <c r="BN56" s="260"/>
      <c r="BO56" s="260"/>
      <c r="BP56" s="260"/>
      <c r="BQ56" s="260"/>
      <c r="BR56" s="260"/>
      <c r="BS56" s="260"/>
      <c r="BT56" s="261"/>
    </row>
    <row r="57" spans="1:72" s="1" customFormat="1" ht="15" customHeight="1" x14ac:dyDescent="0.25">
      <c r="A57" s="11">
        <v>13</v>
      </c>
      <c r="B57" s="241">
        <v>40720</v>
      </c>
      <c r="C57" s="5" t="s">
        <v>5</v>
      </c>
      <c r="D57" s="652" t="s">
        <v>193</v>
      </c>
      <c r="E57" s="654">
        <v>155</v>
      </c>
      <c r="F57" s="655">
        <v>1.29</v>
      </c>
      <c r="G57" s="655">
        <v>10.97</v>
      </c>
      <c r="H57" s="655">
        <v>47.74</v>
      </c>
      <c r="I57" s="655">
        <v>40</v>
      </c>
      <c r="J57" s="18">
        <f t="shared" si="1"/>
        <v>4.2645000000000008</v>
      </c>
      <c r="K57" s="704">
        <v>151</v>
      </c>
      <c r="L57" s="725">
        <v>6.62</v>
      </c>
      <c r="M57" s="725">
        <v>32.450000000000003</v>
      </c>
      <c r="N57" s="725">
        <v>45.7</v>
      </c>
      <c r="O57" s="730">
        <v>15.23</v>
      </c>
      <c r="P57" s="707">
        <f t="shared" si="5"/>
        <v>3.6953999999999998</v>
      </c>
      <c r="Q57" s="742">
        <v>85</v>
      </c>
      <c r="R57" s="766"/>
      <c r="S57" s="766">
        <v>10.59</v>
      </c>
      <c r="T57" s="766">
        <v>57.65</v>
      </c>
      <c r="U57" s="737">
        <v>31.76</v>
      </c>
      <c r="V57" s="18">
        <f t="shared" si="6"/>
        <v>4.2117000000000004</v>
      </c>
      <c r="W57" s="373"/>
      <c r="X57" s="374"/>
      <c r="Y57" s="375"/>
      <c r="Z57" s="376"/>
      <c r="AA57" s="375"/>
      <c r="AB57" s="376"/>
      <c r="AC57" s="375"/>
      <c r="AD57" s="330"/>
      <c r="AE57" s="339"/>
      <c r="AF57" s="340"/>
      <c r="AG57" s="341"/>
      <c r="AH57" s="339"/>
      <c r="AI57" s="342"/>
      <c r="AJ57" s="339"/>
      <c r="AK57" s="343"/>
      <c r="AL57" s="325"/>
      <c r="AM57" s="779">
        <v>84</v>
      </c>
      <c r="AN57" s="815">
        <v>14</v>
      </c>
      <c r="AO57" s="815">
        <v>48</v>
      </c>
      <c r="AP57" s="815">
        <v>17</v>
      </c>
      <c r="AQ57" s="815">
        <v>5</v>
      </c>
      <c r="AR57" s="829">
        <f t="shared" si="2"/>
        <v>3.8452380952380953</v>
      </c>
      <c r="AS57" s="838">
        <v>84</v>
      </c>
      <c r="AT57" s="855">
        <v>6</v>
      </c>
      <c r="AU57" s="855">
        <v>32</v>
      </c>
      <c r="AV57" s="855">
        <v>43</v>
      </c>
      <c r="AW57" s="855">
        <v>3</v>
      </c>
      <c r="AX57" s="108">
        <f t="shared" si="3"/>
        <v>3.4880952380952381</v>
      </c>
      <c r="AY57" s="964">
        <v>18</v>
      </c>
      <c r="AZ57" s="968">
        <v>1</v>
      </c>
      <c r="BA57" s="968">
        <v>3</v>
      </c>
      <c r="BB57" s="968">
        <v>9</v>
      </c>
      <c r="BC57" s="968">
        <v>5</v>
      </c>
      <c r="BD57" s="608">
        <f t="shared" si="4"/>
        <v>4</v>
      </c>
      <c r="BE57" s="490">
        <v>42</v>
      </c>
      <c r="BF57" s="751">
        <v>1</v>
      </c>
      <c r="BG57" s="751">
        <v>6</v>
      </c>
      <c r="BH57" s="751">
        <v>11</v>
      </c>
      <c r="BI57" s="751">
        <v>17</v>
      </c>
      <c r="BJ57" s="751">
        <v>7</v>
      </c>
      <c r="BK57" s="232"/>
      <c r="BL57" s="469">
        <v>62.7</v>
      </c>
      <c r="BM57" s="467">
        <v>60</v>
      </c>
      <c r="BN57" s="260"/>
      <c r="BO57" s="260">
        <v>7</v>
      </c>
      <c r="BP57" s="260">
        <v>47</v>
      </c>
      <c r="BQ57" s="260">
        <v>2</v>
      </c>
      <c r="BR57" s="260">
        <v>4</v>
      </c>
      <c r="BS57" s="260"/>
      <c r="BT57" s="457">
        <v>55.2</v>
      </c>
    </row>
    <row r="58" spans="1:72" s="1" customFormat="1" ht="15" customHeight="1" x14ac:dyDescent="0.25">
      <c r="A58" s="11">
        <v>14</v>
      </c>
      <c r="B58" s="241">
        <v>40730</v>
      </c>
      <c r="C58" s="5" t="s">
        <v>5</v>
      </c>
      <c r="D58" s="652" t="s">
        <v>42</v>
      </c>
      <c r="E58" s="654">
        <v>31</v>
      </c>
      <c r="F58" s="655">
        <v>3.23</v>
      </c>
      <c r="G58" s="655">
        <v>16.13</v>
      </c>
      <c r="H58" s="655">
        <v>51.61</v>
      </c>
      <c r="I58" s="655">
        <v>29.03</v>
      </c>
      <c r="J58" s="18">
        <f t="shared" si="1"/>
        <v>4.0644000000000009</v>
      </c>
      <c r="K58" s="704">
        <v>26</v>
      </c>
      <c r="L58" s="725"/>
      <c r="M58" s="725">
        <v>38.46</v>
      </c>
      <c r="N58" s="725">
        <v>42.31</v>
      </c>
      <c r="O58" s="730">
        <v>19.23</v>
      </c>
      <c r="P58" s="707">
        <f t="shared" si="5"/>
        <v>3.8076999999999996</v>
      </c>
      <c r="Q58" s="742">
        <v>26</v>
      </c>
      <c r="R58" s="766"/>
      <c r="S58" s="766">
        <v>19.23</v>
      </c>
      <c r="T58" s="766">
        <v>46.15</v>
      </c>
      <c r="U58" s="737">
        <v>34.619999999999997</v>
      </c>
      <c r="V58" s="18">
        <f t="shared" si="6"/>
        <v>4.1539000000000001</v>
      </c>
      <c r="W58" s="373"/>
      <c r="X58" s="374"/>
      <c r="Y58" s="375"/>
      <c r="Z58" s="376"/>
      <c r="AA58" s="375"/>
      <c r="AB58" s="376"/>
      <c r="AC58" s="375"/>
      <c r="AD58" s="330"/>
      <c r="AE58" s="339"/>
      <c r="AF58" s="340"/>
      <c r="AG58" s="341"/>
      <c r="AH58" s="339"/>
      <c r="AI58" s="342"/>
      <c r="AJ58" s="339"/>
      <c r="AK58" s="343"/>
      <c r="AL58" s="325"/>
      <c r="AM58" s="779">
        <v>26</v>
      </c>
      <c r="AN58" s="813">
        <v>1</v>
      </c>
      <c r="AO58" s="813">
        <v>17</v>
      </c>
      <c r="AP58" s="813">
        <v>7</v>
      </c>
      <c r="AQ58" s="813">
        <v>1</v>
      </c>
      <c r="AR58" s="605">
        <f t="shared" si="2"/>
        <v>3.6923076923076925</v>
      </c>
      <c r="AS58" s="838">
        <v>26</v>
      </c>
      <c r="AT58" s="857">
        <v>2</v>
      </c>
      <c r="AU58" s="857">
        <v>7</v>
      </c>
      <c r="AV58" s="857">
        <v>16</v>
      </c>
      <c r="AW58" s="857">
        <v>1</v>
      </c>
      <c r="AX58" s="112">
        <f t="shared" si="3"/>
        <v>3.3846153846153846</v>
      </c>
      <c r="AY58" s="964">
        <v>10</v>
      </c>
      <c r="AZ58" s="968"/>
      <c r="BA58" s="968">
        <v>4</v>
      </c>
      <c r="BB58" s="968">
        <v>3</v>
      </c>
      <c r="BC58" s="968">
        <v>3</v>
      </c>
      <c r="BD58" s="608">
        <f t="shared" si="4"/>
        <v>3.9</v>
      </c>
      <c r="BE58" s="490">
        <v>3</v>
      </c>
      <c r="BF58" s="751">
        <v>1</v>
      </c>
      <c r="BG58" s="751">
        <v>1</v>
      </c>
      <c r="BH58" s="751">
        <v>1</v>
      </c>
      <c r="BI58" s="751"/>
      <c r="BJ58" s="751"/>
      <c r="BK58" s="232"/>
      <c r="BL58" s="233">
        <v>26.75</v>
      </c>
      <c r="BM58" s="471">
        <v>13</v>
      </c>
      <c r="BN58" s="260"/>
      <c r="BO58" s="260">
        <v>3</v>
      </c>
      <c r="BP58" s="260">
        <v>10</v>
      </c>
      <c r="BQ58" s="260"/>
      <c r="BR58" s="260"/>
      <c r="BS58" s="260"/>
      <c r="BT58" s="479">
        <v>48.7</v>
      </c>
    </row>
    <row r="59" spans="1:72" s="1" customFormat="1" ht="15" customHeight="1" x14ac:dyDescent="0.25">
      <c r="A59" s="11">
        <v>15</v>
      </c>
      <c r="B59" s="241">
        <v>40820</v>
      </c>
      <c r="C59" s="5" t="s">
        <v>5</v>
      </c>
      <c r="D59" s="652" t="s">
        <v>194</v>
      </c>
      <c r="E59" s="654">
        <v>93</v>
      </c>
      <c r="F59" s="655">
        <v>1.08</v>
      </c>
      <c r="G59" s="655">
        <v>26.88</v>
      </c>
      <c r="H59" s="655">
        <v>39.78</v>
      </c>
      <c r="I59" s="655">
        <v>32.26</v>
      </c>
      <c r="J59" s="18">
        <f t="shared" si="1"/>
        <v>4.0322000000000005</v>
      </c>
      <c r="K59" s="704">
        <v>93</v>
      </c>
      <c r="L59" s="725">
        <v>5.38</v>
      </c>
      <c r="M59" s="725">
        <v>40.86</v>
      </c>
      <c r="N59" s="725">
        <v>41.94</v>
      </c>
      <c r="O59" s="730">
        <v>11.83</v>
      </c>
      <c r="P59" s="707">
        <f t="shared" si="5"/>
        <v>3.6025</v>
      </c>
      <c r="Q59" s="742">
        <v>43</v>
      </c>
      <c r="R59" s="766"/>
      <c r="S59" s="766">
        <v>23.26</v>
      </c>
      <c r="T59" s="766">
        <v>72.09</v>
      </c>
      <c r="U59" s="737">
        <v>4.6500000000000004</v>
      </c>
      <c r="V59" s="18">
        <f t="shared" si="6"/>
        <v>3.8138999999999998</v>
      </c>
      <c r="W59" s="373"/>
      <c r="X59" s="374"/>
      <c r="Y59" s="375"/>
      <c r="Z59" s="376"/>
      <c r="AA59" s="375"/>
      <c r="AB59" s="376"/>
      <c r="AC59" s="375"/>
      <c r="AD59" s="330"/>
      <c r="AE59" s="339"/>
      <c r="AF59" s="340"/>
      <c r="AG59" s="341"/>
      <c r="AH59" s="339"/>
      <c r="AI59" s="342"/>
      <c r="AJ59" s="339"/>
      <c r="AK59" s="343"/>
      <c r="AL59" s="325"/>
      <c r="AM59" s="779">
        <v>59</v>
      </c>
      <c r="AN59" s="813">
        <v>8</v>
      </c>
      <c r="AO59" s="813">
        <v>41</v>
      </c>
      <c r="AP59" s="813">
        <v>9</v>
      </c>
      <c r="AQ59" s="813">
        <v>1</v>
      </c>
      <c r="AR59" s="805">
        <f t="shared" si="2"/>
        <v>3.9491525423728815</v>
      </c>
      <c r="AS59" s="838">
        <v>59</v>
      </c>
      <c r="AT59" s="857">
        <v>5</v>
      </c>
      <c r="AU59" s="857">
        <v>17</v>
      </c>
      <c r="AV59" s="857">
        <v>37</v>
      </c>
      <c r="AW59" s="857"/>
      <c r="AX59" s="106">
        <f t="shared" si="3"/>
        <v>3.4576271186440679</v>
      </c>
      <c r="AY59" s="964">
        <v>12</v>
      </c>
      <c r="AZ59" s="968"/>
      <c r="BA59" s="968">
        <v>3</v>
      </c>
      <c r="BB59" s="968">
        <v>5</v>
      </c>
      <c r="BC59" s="968">
        <v>4</v>
      </c>
      <c r="BD59" s="608">
        <f t="shared" si="4"/>
        <v>4.083333333333333</v>
      </c>
      <c r="BE59" s="490">
        <v>15</v>
      </c>
      <c r="BF59" s="751"/>
      <c r="BG59" s="751">
        <v>2</v>
      </c>
      <c r="BH59" s="751">
        <v>7</v>
      </c>
      <c r="BI59" s="751">
        <v>5</v>
      </c>
      <c r="BJ59" s="751">
        <v>1</v>
      </c>
      <c r="BK59" s="232"/>
      <c r="BL59" s="469">
        <v>62.8</v>
      </c>
      <c r="BM59" s="471">
        <v>27</v>
      </c>
      <c r="BN59" s="260"/>
      <c r="BO59" s="260"/>
      <c r="BP59" s="260">
        <v>17</v>
      </c>
      <c r="BQ59" s="260">
        <v>5</v>
      </c>
      <c r="BR59" s="260">
        <v>5</v>
      </c>
      <c r="BS59" s="260"/>
      <c r="BT59" s="457">
        <v>66.7</v>
      </c>
    </row>
    <row r="60" spans="1:72" s="1" customFormat="1" ht="15" customHeight="1" x14ac:dyDescent="0.25">
      <c r="A60" s="11">
        <v>16</v>
      </c>
      <c r="B60" s="241">
        <v>40840</v>
      </c>
      <c r="C60" s="5" t="s">
        <v>5</v>
      </c>
      <c r="D60" s="652" t="s">
        <v>43</v>
      </c>
      <c r="E60" s="654">
        <v>91</v>
      </c>
      <c r="F60" s="655"/>
      <c r="G60" s="655">
        <v>42.86</v>
      </c>
      <c r="H60" s="655">
        <v>47.25</v>
      </c>
      <c r="I60" s="655">
        <v>9.89</v>
      </c>
      <c r="J60" s="18">
        <f t="shared" si="1"/>
        <v>3.6702999999999997</v>
      </c>
      <c r="K60" s="704">
        <v>91</v>
      </c>
      <c r="L60" s="725"/>
      <c r="M60" s="725">
        <v>43.96</v>
      </c>
      <c r="N60" s="725">
        <v>50.55</v>
      </c>
      <c r="O60" s="730">
        <v>5.49</v>
      </c>
      <c r="P60" s="707">
        <f t="shared" si="5"/>
        <v>3.6152999999999995</v>
      </c>
      <c r="Q60" s="742">
        <v>46</v>
      </c>
      <c r="R60" s="766"/>
      <c r="S60" s="766">
        <v>26.09</v>
      </c>
      <c r="T60" s="766">
        <v>56.52</v>
      </c>
      <c r="U60" s="737">
        <v>17.39</v>
      </c>
      <c r="V60" s="18">
        <f t="shared" si="6"/>
        <v>3.9130000000000003</v>
      </c>
      <c r="W60" s="373"/>
      <c r="X60" s="374"/>
      <c r="Y60" s="375"/>
      <c r="Z60" s="376"/>
      <c r="AA60" s="375"/>
      <c r="AB60" s="376"/>
      <c r="AC60" s="375"/>
      <c r="AD60" s="330"/>
      <c r="AE60" s="339"/>
      <c r="AF60" s="340"/>
      <c r="AG60" s="341"/>
      <c r="AH60" s="339"/>
      <c r="AI60" s="342"/>
      <c r="AJ60" s="339"/>
      <c r="AK60" s="343"/>
      <c r="AL60" s="325"/>
      <c r="AM60" s="779">
        <v>95</v>
      </c>
      <c r="AN60" s="813">
        <v>6</v>
      </c>
      <c r="AO60" s="813">
        <v>58</v>
      </c>
      <c r="AP60" s="813">
        <v>23</v>
      </c>
      <c r="AQ60" s="813">
        <v>8</v>
      </c>
      <c r="AR60" s="605">
        <f t="shared" si="2"/>
        <v>3.6526315789473682</v>
      </c>
      <c r="AS60" s="838">
        <v>95</v>
      </c>
      <c r="AT60" s="857">
        <v>2</v>
      </c>
      <c r="AU60" s="857">
        <v>22</v>
      </c>
      <c r="AV60" s="857">
        <v>62</v>
      </c>
      <c r="AW60" s="857">
        <v>9</v>
      </c>
      <c r="AX60" s="112">
        <f t="shared" si="3"/>
        <v>3.1789473684210527</v>
      </c>
      <c r="AY60" s="964">
        <v>10</v>
      </c>
      <c r="AZ60" s="968"/>
      <c r="BA60" s="968"/>
      <c r="BB60" s="968">
        <v>6</v>
      </c>
      <c r="BC60" s="968">
        <v>4</v>
      </c>
      <c r="BD60" s="608">
        <f t="shared" si="4"/>
        <v>4.4000000000000004</v>
      </c>
      <c r="BE60" s="490">
        <v>9</v>
      </c>
      <c r="BF60" s="751"/>
      <c r="BG60" s="751">
        <v>1</v>
      </c>
      <c r="BH60" s="751">
        <v>5</v>
      </c>
      <c r="BI60" s="751">
        <v>2</v>
      </c>
      <c r="BJ60" s="751">
        <v>1</v>
      </c>
      <c r="BK60" s="232"/>
      <c r="BL60" s="469">
        <v>57.1</v>
      </c>
      <c r="BM60" s="471">
        <v>19</v>
      </c>
      <c r="BN60" s="260"/>
      <c r="BO60" s="260">
        <v>3</v>
      </c>
      <c r="BP60" s="260">
        <v>16</v>
      </c>
      <c r="BQ60" s="260"/>
      <c r="BR60" s="260"/>
      <c r="BS60" s="260"/>
      <c r="BT60" s="479">
        <v>51.7</v>
      </c>
    </row>
    <row r="61" spans="1:72" s="1" customFormat="1" ht="15" customHeight="1" x14ac:dyDescent="0.25">
      <c r="A61" s="11">
        <v>17</v>
      </c>
      <c r="B61" s="241">
        <v>40950</v>
      </c>
      <c r="C61" s="5" t="s">
        <v>5</v>
      </c>
      <c r="D61" s="652" t="s">
        <v>44</v>
      </c>
      <c r="E61" s="654">
        <v>122</v>
      </c>
      <c r="F61" s="655">
        <v>1.64</v>
      </c>
      <c r="G61" s="655">
        <v>31.15</v>
      </c>
      <c r="H61" s="655">
        <v>37.700000000000003</v>
      </c>
      <c r="I61" s="655">
        <v>29.51</v>
      </c>
      <c r="J61" s="18">
        <f t="shared" si="1"/>
        <v>3.9508000000000005</v>
      </c>
      <c r="K61" s="704">
        <v>121</v>
      </c>
      <c r="L61" s="725">
        <v>8.26</v>
      </c>
      <c r="M61" s="725">
        <v>44.63</v>
      </c>
      <c r="N61" s="725">
        <v>36.36</v>
      </c>
      <c r="O61" s="730">
        <v>10.74</v>
      </c>
      <c r="P61" s="707">
        <f t="shared" si="5"/>
        <v>3.4955000000000003</v>
      </c>
      <c r="Q61" s="742">
        <v>62</v>
      </c>
      <c r="R61" s="766"/>
      <c r="S61" s="766">
        <v>27.42</v>
      </c>
      <c r="T61" s="766">
        <v>54.84</v>
      </c>
      <c r="U61" s="737">
        <v>17.739999999999998</v>
      </c>
      <c r="V61" s="18">
        <f t="shared" si="6"/>
        <v>3.9032</v>
      </c>
      <c r="W61" s="373"/>
      <c r="X61" s="374"/>
      <c r="Y61" s="375"/>
      <c r="Z61" s="376"/>
      <c r="AA61" s="375"/>
      <c r="AB61" s="376"/>
      <c r="AC61" s="375"/>
      <c r="AD61" s="330"/>
      <c r="AE61" s="339"/>
      <c r="AF61" s="340"/>
      <c r="AG61" s="341"/>
      <c r="AH61" s="339"/>
      <c r="AI61" s="342"/>
      <c r="AJ61" s="339"/>
      <c r="AK61" s="343"/>
      <c r="AL61" s="325"/>
      <c r="AM61" s="779">
        <v>96</v>
      </c>
      <c r="AN61" s="813">
        <v>3</v>
      </c>
      <c r="AO61" s="813">
        <v>46</v>
      </c>
      <c r="AP61" s="813">
        <v>31</v>
      </c>
      <c r="AQ61" s="813">
        <v>16</v>
      </c>
      <c r="AR61" s="605">
        <f t="shared" si="2"/>
        <v>3.375</v>
      </c>
      <c r="AS61" s="838">
        <v>96</v>
      </c>
      <c r="AT61" s="857">
        <v>1</v>
      </c>
      <c r="AU61" s="857">
        <v>34</v>
      </c>
      <c r="AV61" s="857">
        <v>49</v>
      </c>
      <c r="AW61" s="857">
        <v>12</v>
      </c>
      <c r="AX61" s="112">
        <f t="shared" si="3"/>
        <v>3.25</v>
      </c>
      <c r="AY61" s="964">
        <v>27</v>
      </c>
      <c r="AZ61" s="965"/>
      <c r="BA61" s="965">
        <v>9</v>
      </c>
      <c r="BB61" s="965">
        <v>11</v>
      </c>
      <c r="BC61" s="965">
        <v>7</v>
      </c>
      <c r="BD61" s="608">
        <f t="shared" si="4"/>
        <v>3.925925925925926</v>
      </c>
      <c r="BE61" s="490">
        <v>11</v>
      </c>
      <c r="BF61" s="751"/>
      <c r="BG61" s="751">
        <v>2</v>
      </c>
      <c r="BH61" s="751">
        <v>3</v>
      </c>
      <c r="BI61" s="751">
        <v>5</v>
      </c>
      <c r="BJ61" s="751">
        <v>1</v>
      </c>
      <c r="BK61" s="232"/>
      <c r="BL61" s="460">
        <v>60.4</v>
      </c>
      <c r="BM61" s="471">
        <v>38</v>
      </c>
      <c r="BN61" s="260"/>
      <c r="BO61" s="260">
        <v>4</v>
      </c>
      <c r="BP61" s="260">
        <v>26</v>
      </c>
      <c r="BQ61" s="260">
        <v>4</v>
      </c>
      <c r="BR61" s="260">
        <v>4</v>
      </c>
      <c r="BS61" s="260"/>
      <c r="BT61" s="479">
        <v>56.1</v>
      </c>
    </row>
    <row r="62" spans="1:72" s="1" customFormat="1" ht="15" customHeight="1" x14ac:dyDescent="0.25">
      <c r="A62" s="11">
        <v>18</v>
      </c>
      <c r="B62" s="241">
        <v>40990</v>
      </c>
      <c r="C62" s="5" t="s">
        <v>5</v>
      </c>
      <c r="D62" s="653" t="s">
        <v>45</v>
      </c>
      <c r="E62" s="654">
        <v>111</v>
      </c>
      <c r="F62" s="655"/>
      <c r="G62" s="655">
        <v>18.920000000000002</v>
      </c>
      <c r="H62" s="655">
        <v>48.65</v>
      </c>
      <c r="I62" s="655">
        <v>32.43</v>
      </c>
      <c r="J62" s="18">
        <f t="shared" si="1"/>
        <v>4.1350999999999996</v>
      </c>
      <c r="K62" s="704">
        <v>114</v>
      </c>
      <c r="L62" s="725">
        <v>5.26</v>
      </c>
      <c r="M62" s="725">
        <v>28.07</v>
      </c>
      <c r="N62" s="725">
        <v>50.88</v>
      </c>
      <c r="O62" s="730">
        <v>15.79</v>
      </c>
      <c r="P62" s="707">
        <f t="shared" si="5"/>
        <v>3.7719999999999998</v>
      </c>
      <c r="Q62" s="742">
        <v>46</v>
      </c>
      <c r="R62" s="766"/>
      <c r="S62" s="766">
        <v>6.52</v>
      </c>
      <c r="T62" s="766">
        <v>52.17</v>
      </c>
      <c r="U62" s="737">
        <v>41.3</v>
      </c>
      <c r="V62" s="18">
        <f t="shared" si="6"/>
        <v>4.3474000000000004</v>
      </c>
      <c r="W62" s="373"/>
      <c r="X62" s="374"/>
      <c r="Y62" s="375"/>
      <c r="Z62" s="376"/>
      <c r="AA62" s="375"/>
      <c r="AB62" s="376"/>
      <c r="AC62" s="375"/>
      <c r="AD62" s="330"/>
      <c r="AE62" s="339"/>
      <c r="AF62" s="340"/>
      <c r="AG62" s="341"/>
      <c r="AH62" s="339"/>
      <c r="AI62" s="342"/>
      <c r="AJ62" s="339"/>
      <c r="AK62" s="343"/>
      <c r="AL62" s="325"/>
      <c r="AM62" s="779">
        <v>100</v>
      </c>
      <c r="AN62" s="813">
        <v>15</v>
      </c>
      <c r="AO62" s="813">
        <v>60</v>
      </c>
      <c r="AP62" s="813">
        <v>18</v>
      </c>
      <c r="AQ62" s="813">
        <v>7</v>
      </c>
      <c r="AR62" s="605">
        <f t="shared" si="2"/>
        <v>3.83</v>
      </c>
      <c r="AS62" s="838">
        <v>100</v>
      </c>
      <c r="AT62" s="857">
        <v>10</v>
      </c>
      <c r="AU62" s="857">
        <v>35</v>
      </c>
      <c r="AV62" s="857">
        <v>51</v>
      </c>
      <c r="AW62" s="857">
        <v>4</v>
      </c>
      <c r="AX62" s="461">
        <f t="shared" si="3"/>
        <v>3.51</v>
      </c>
      <c r="AY62" s="964">
        <v>9</v>
      </c>
      <c r="AZ62" s="965">
        <v>2</v>
      </c>
      <c r="BA62" s="965"/>
      <c r="BB62" s="965">
        <v>3</v>
      </c>
      <c r="BC62" s="965">
        <v>4</v>
      </c>
      <c r="BD62" s="611">
        <f t="shared" si="4"/>
        <v>4</v>
      </c>
      <c r="BE62" s="490">
        <v>24</v>
      </c>
      <c r="BF62" s="751"/>
      <c r="BG62" s="751">
        <v>3</v>
      </c>
      <c r="BH62" s="751">
        <v>12</v>
      </c>
      <c r="BI62" s="751">
        <v>8</v>
      </c>
      <c r="BJ62" s="751">
        <v>1</v>
      </c>
      <c r="BK62" s="232"/>
      <c r="BL62" s="469">
        <v>57.3</v>
      </c>
      <c r="BM62" s="471">
        <v>33</v>
      </c>
      <c r="BN62" s="265">
        <v>1</v>
      </c>
      <c r="BO62" s="265">
        <v>2</v>
      </c>
      <c r="BP62" s="265">
        <v>27</v>
      </c>
      <c r="BQ62" s="265">
        <v>2</v>
      </c>
      <c r="BR62" s="265">
        <v>1</v>
      </c>
      <c r="BS62" s="265"/>
      <c r="BT62" s="457">
        <v>55.3</v>
      </c>
    </row>
    <row r="63" spans="1:72" s="1" customFormat="1" ht="15" customHeight="1" x14ac:dyDescent="0.25">
      <c r="A63" s="218">
        <v>19</v>
      </c>
      <c r="B63" s="527">
        <v>40133</v>
      </c>
      <c r="C63" s="7" t="s">
        <v>5</v>
      </c>
      <c r="D63" s="652" t="s">
        <v>36</v>
      </c>
      <c r="E63" s="654">
        <v>126</v>
      </c>
      <c r="F63" s="655">
        <v>4.76</v>
      </c>
      <c r="G63" s="655">
        <v>15.08</v>
      </c>
      <c r="H63" s="655">
        <v>56.35</v>
      </c>
      <c r="I63" s="655">
        <v>23.81</v>
      </c>
      <c r="J63" s="21">
        <f t="shared" si="1"/>
        <v>3.9921000000000002</v>
      </c>
      <c r="K63" s="704">
        <v>142</v>
      </c>
      <c r="L63" s="725">
        <v>4.2300000000000004</v>
      </c>
      <c r="M63" s="725">
        <v>35.21</v>
      </c>
      <c r="N63" s="725">
        <v>40.14</v>
      </c>
      <c r="O63" s="730">
        <v>20.420000000000002</v>
      </c>
      <c r="P63" s="724">
        <f t="shared" si="5"/>
        <v>3.7675000000000001</v>
      </c>
      <c r="Q63" s="742">
        <v>73</v>
      </c>
      <c r="R63" s="766">
        <v>1.37</v>
      </c>
      <c r="S63" s="766">
        <v>10.96</v>
      </c>
      <c r="T63" s="766">
        <v>57.53</v>
      </c>
      <c r="U63" s="737">
        <v>30.14</v>
      </c>
      <c r="V63" s="21">
        <f t="shared" si="6"/>
        <v>4.1643999999999997</v>
      </c>
      <c r="W63" s="377"/>
      <c r="X63" s="378"/>
      <c r="Y63" s="380"/>
      <c r="Z63" s="379"/>
      <c r="AA63" s="380"/>
      <c r="AB63" s="379"/>
      <c r="AC63" s="380"/>
      <c r="AD63" s="331"/>
      <c r="AE63" s="356"/>
      <c r="AF63" s="357"/>
      <c r="AG63" s="358"/>
      <c r="AH63" s="356"/>
      <c r="AI63" s="361"/>
      <c r="AJ63" s="356"/>
      <c r="AK63" s="359"/>
      <c r="AL63" s="325"/>
      <c r="AM63" s="779">
        <v>53</v>
      </c>
      <c r="AN63" s="813">
        <v>2</v>
      </c>
      <c r="AO63" s="813">
        <v>28</v>
      </c>
      <c r="AP63" s="813">
        <v>15</v>
      </c>
      <c r="AQ63" s="813">
        <v>8</v>
      </c>
      <c r="AR63" s="605">
        <f t="shared" si="2"/>
        <v>3.4528301886792452</v>
      </c>
      <c r="AS63" s="838">
        <v>53</v>
      </c>
      <c r="AT63" s="857">
        <v>5</v>
      </c>
      <c r="AU63" s="857">
        <v>15</v>
      </c>
      <c r="AV63" s="857">
        <v>28</v>
      </c>
      <c r="AW63" s="857">
        <v>5</v>
      </c>
      <c r="AX63" s="112">
        <f t="shared" si="3"/>
        <v>3.3773584905660377</v>
      </c>
      <c r="AY63" s="964">
        <v>28</v>
      </c>
      <c r="AZ63" s="967">
        <v>4</v>
      </c>
      <c r="BA63" s="967">
        <v>8</v>
      </c>
      <c r="BB63" s="967">
        <v>13</v>
      </c>
      <c r="BC63" s="967">
        <v>3</v>
      </c>
      <c r="BD63" s="608">
        <f t="shared" si="4"/>
        <v>3.5357142857142856</v>
      </c>
      <c r="BE63" s="490">
        <v>10</v>
      </c>
      <c r="BF63" s="751"/>
      <c r="BG63" s="751">
        <v>1</v>
      </c>
      <c r="BH63" s="751">
        <v>4</v>
      </c>
      <c r="BI63" s="751">
        <v>4</v>
      </c>
      <c r="BJ63" s="751">
        <v>1</v>
      </c>
      <c r="BK63" s="232"/>
      <c r="BL63" s="469">
        <v>66.400000000000006</v>
      </c>
      <c r="BM63" s="471">
        <v>38</v>
      </c>
      <c r="BN63" s="260">
        <v>3</v>
      </c>
      <c r="BO63" s="260">
        <v>9</v>
      </c>
      <c r="BP63" s="260">
        <v>23</v>
      </c>
      <c r="BQ63" s="260">
        <v>2</v>
      </c>
      <c r="BR63" s="260">
        <v>1</v>
      </c>
      <c r="BS63" s="260"/>
      <c r="BT63" s="457">
        <v>48.5</v>
      </c>
    </row>
    <row r="64" spans="1:72" s="1" customFormat="1" ht="15" customHeight="1" thickBot="1" x14ac:dyDescent="0.3">
      <c r="A64" s="218">
        <v>20</v>
      </c>
      <c r="B64" s="527">
        <v>41400</v>
      </c>
      <c r="C64" s="7" t="s">
        <v>5</v>
      </c>
      <c r="D64" s="647" t="s">
        <v>189</v>
      </c>
      <c r="E64" s="648">
        <v>245</v>
      </c>
      <c r="F64" s="643">
        <v>5.31</v>
      </c>
      <c r="G64" s="643">
        <v>22.45</v>
      </c>
      <c r="H64" s="643">
        <v>47.76</v>
      </c>
      <c r="I64" s="643">
        <v>24.49</v>
      </c>
      <c r="J64" s="21">
        <f>(2*F64+3*G64+4*H64+5*I64)/100</f>
        <v>3.9145999999999996</v>
      </c>
      <c r="K64" s="728">
        <v>244</v>
      </c>
      <c r="L64" s="727">
        <v>9.43</v>
      </c>
      <c r="M64" s="727">
        <v>62.3</v>
      </c>
      <c r="N64" s="727">
        <v>26.23</v>
      </c>
      <c r="O64" s="735">
        <v>2.0499999999999998</v>
      </c>
      <c r="P64" s="724">
        <f>(2*L64+3*M64+4*N64+5*O64)/100</f>
        <v>3.2093000000000003</v>
      </c>
      <c r="Q64" s="749">
        <v>123</v>
      </c>
      <c r="R64" s="768"/>
      <c r="S64" s="768">
        <v>28.46</v>
      </c>
      <c r="T64" s="768">
        <v>56.91</v>
      </c>
      <c r="U64" s="759">
        <v>14.63</v>
      </c>
      <c r="V64" s="21">
        <f>(2*R64+3*S64+4*T64+5*U64)/100</f>
        <v>3.8616999999999995</v>
      </c>
      <c r="W64" s="381"/>
      <c r="X64" s="382"/>
      <c r="Y64" s="383"/>
      <c r="Z64" s="384"/>
      <c r="AA64" s="383"/>
      <c r="AB64" s="384"/>
      <c r="AC64" s="383"/>
      <c r="AD64" s="332"/>
      <c r="AE64" s="348"/>
      <c r="AF64" s="346"/>
      <c r="AG64" s="347"/>
      <c r="AH64" s="348"/>
      <c r="AI64" s="349"/>
      <c r="AJ64" s="348"/>
      <c r="AK64" s="350"/>
      <c r="AL64" s="240"/>
      <c r="AM64" s="812">
        <v>170</v>
      </c>
      <c r="AN64" s="816">
        <v>3</v>
      </c>
      <c r="AO64" s="816">
        <v>119</v>
      </c>
      <c r="AP64" s="816">
        <v>36</v>
      </c>
      <c r="AQ64" s="816">
        <v>12</v>
      </c>
      <c r="AR64" s="606">
        <f t="shared" si="2"/>
        <v>3.664705882352941</v>
      </c>
      <c r="AS64" s="806">
        <v>171</v>
      </c>
      <c r="AT64" s="872">
        <v>3</v>
      </c>
      <c r="AU64" s="872">
        <v>45</v>
      </c>
      <c r="AV64" s="872">
        <v>115</v>
      </c>
      <c r="AW64" s="872">
        <v>8</v>
      </c>
      <c r="AX64" s="601">
        <f t="shared" si="3"/>
        <v>3.2514619883040936</v>
      </c>
      <c r="AY64" s="966">
        <v>41</v>
      </c>
      <c r="AZ64" s="969">
        <v>4</v>
      </c>
      <c r="BA64" s="969">
        <v>9</v>
      </c>
      <c r="BB64" s="969">
        <v>20</v>
      </c>
      <c r="BC64" s="970">
        <v>8</v>
      </c>
      <c r="BD64" s="613">
        <f t="shared" si="4"/>
        <v>3.7804878048780486</v>
      </c>
      <c r="BE64" s="592">
        <v>29</v>
      </c>
      <c r="BF64" s="591">
        <v>1</v>
      </c>
      <c r="BG64" s="591">
        <v>4</v>
      </c>
      <c r="BH64" s="591">
        <v>22</v>
      </c>
      <c r="BI64" s="591">
        <v>2</v>
      </c>
      <c r="BJ64" s="591"/>
      <c r="BK64" s="593"/>
      <c r="BL64" s="594">
        <v>47.9</v>
      </c>
      <c r="BM64" s="595">
        <v>70</v>
      </c>
      <c r="BN64" s="596"/>
      <c r="BO64" s="596">
        <v>14</v>
      </c>
      <c r="BP64" s="596">
        <v>50</v>
      </c>
      <c r="BQ64" s="596">
        <v>4</v>
      </c>
      <c r="BR64" s="596">
        <v>2</v>
      </c>
      <c r="BS64" s="596"/>
      <c r="BT64" s="597">
        <v>51.7</v>
      </c>
    </row>
    <row r="65" spans="1:73" s="1" customFormat="1" ht="15" customHeight="1" x14ac:dyDescent="0.25">
      <c r="A65" s="658">
        <v>1</v>
      </c>
      <c r="B65" s="636">
        <v>50040</v>
      </c>
      <c r="C65" s="659" t="s">
        <v>6</v>
      </c>
      <c r="D65" s="664" t="s">
        <v>46</v>
      </c>
      <c r="E65" s="676">
        <v>129</v>
      </c>
      <c r="F65" s="679"/>
      <c r="G65" s="679">
        <v>20.16</v>
      </c>
      <c r="H65" s="679">
        <v>46.51</v>
      </c>
      <c r="I65" s="679">
        <v>33.33</v>
      </c>
      <c r="J65" s="552">
        <f t="shared" si="1"/>
        <v>4.1316999999999995</v>
      </c>
      <c r="K65" s="706">
        <v>122</v>
      </c>
      <c r="L65" s="745"/>
      <c r="M65" s="745">
        <v>22.13</v>
      </c>
      <c r="N65" s="745">
        <v>52.46</v>
      </c>
      <c r="O65" s="729">
        <v>25.41</v>
      </c>
      <c r="P65" s="552">
        <f t="shared" si="5"/>
        <v>4.0327999999999999</v>
      </c>
      <c r="Q65" s="404">
        <v>81</v>
      </c>
      <c r="R65" s="405"/>
      <c r="S65" s="405">
        <v>4.9400000000000004</v>
      </c>
      <c r="T65" s="405">
        <v>41.98</v>
      </c>
      <c r="U65" s="405">
        <v>53.09</v>
      </c>
      <c r="V65" s="17">
        <f t="shared" si="6"/>
        <v>4.4819000000000004</v>
      </c>
      <c r="W65" s="369"/>
      <c r="X65" s="370"/>
      <c r="Y65" s="371"/>
      <c r="Z65" s="372"/>
      <c r="AA65" s="371"/>
      <c r="AB65" s="372"/>
      <c r="AC65" s="371"/>
      <c r="AD65" s="329"/>
      <c r="AE65" s="334"/>
      <c r="AF65" s="335"/>
      <c r="AG65" s="360"/>
      <c r="AH65" s="334"/>
      <c r="AI65" s="337"/>
      <c r="AJ65" s="334"/>
      <c r="AK65" s="338"/>
      <c r="AL65" s="324"/>
      <c r="AM65" s="799">
        <v>107</v>
      </c>
      <c r="AN65" s="800">
        <v>24</v>
      </c>
      <c r="AO65" s="800">
        <v>59</v>
      </c>
      <c r="AP65" s="800">
        <v>24</v>
      </c>
      <c r="AQ65" s="800"/>
      <c r="AR65" s="834">
        <f t="shared" si="2"/>
        <v>4</v>
      </c>
      <c r="AS65" s="839">
        <v>107</v>
      </c>
      <c r="AT65" s="811">
        <v>20</v>
      </c>
      <c r="AU65" s="811">
        <v>48</v>
      </c>
      <c r="AV65" s="811">
        <v>39</v>
      </c>
      <c r="AW65" s="864"/>
      <c r="AX65" s="603">
        <f t="shared" si="3"/>
        <v>3.8224299065420562</v>
      </c>
      <c r="AY65" s="230">
        <v>24</v>
      </c>
      <c r="AZ65" s="230"/>
      <c r="BA65" s="230"/>
      <c r="BB65" s="230">
        <v>16</v>
      </c>
      <c r="BC65" s="230">
        <v>8</v>
      </c>
      <c r="BD65" s="612">
        <f t="shared" si="4"/>
        <v>4.333333333333333</v>
      </c>
      <c r="BE65" s="486">
        <v>19</v>
      </c>
      <c r="BF65" s="487"/>
      <c r="BG65" s="487">
        <v>1</v>
      </c>
      <c r="BH65" s="560">
        <v>6</v>
      </c>
      <c r="BI65" s="487">
        <v>8</v>
      </c>
      <c r="BJ65" s="487">
        <v>4</v>
      </c>
      <c r="BK65" s="488"/>
      <c r="BL65" s="475">
        <v>69</v>
      </c>
      <c r="BM65" s="499">
        <v>43</v>
      </c>
      <c r="BN65" s="497"/>
      <c r="BO65" s="497">
        <v>1</v>
      </c>
      <c r="BP65" s="497">
        <v>28</v>
      </c>
      <c r="BQ65" s="497">
        <v>7</v>
      </c>
      <c r="BR65" s="497">
        <v>7</v>
      </c>
      <c r="BS65" s="497"/>
      <c r="BT65" s="484">
        <v>65</v>
      </c>
    </row>
    <row r="66" spans="1:73" s="1" customFormat="1" ht="15" customHeight="1" x14ac:dyDescent="0.25">
      <c r="A66" s="660">
        <v>2</v>
      </c>
      <c r="B66" s="44">
        <v>50003</v>
      </c>
      <c r="C66" s="656" t="s">
        <v>6</v>
      </c>
      <c r="D66" s="668" t="s">
        <v>63</v>
      </c>
      <c r="E66" s="677">
        <v>136</v>
      </c>
      <c r="F66" s="678">
        <v>0.74</v>
      </c>
      <c r="G66" s="678">
        <v>16.18</v>
      </c>
      <c r="H66" s="678">
        <v>59.56</v>
      </c>
      <c r="I66" s="678">
        <v>23.53</v>
      </c>
      <c r="J66" s="18">
        <f>(2*F66+3*G66+4*H66+5*I66)/100</f>
        <v>4.0590999999999999</v>
      </c>
      <c r="K66" s="704">
        <v>132</v>
      </c>
      <c r="L66" s="744">
        <v>1.52</v>
      </c>
      <c r="M66" s="744">
        <v>27.27</v>
      </c>
      <c r="N66" s="744">
        <v>43.94</v>
      </c>
      <c r="O66" s="730">
        <v>27.27</v>
      </c>
      <c r="P66" s="18">
        <f>(2*L66+3*M66+4*N66+5*O66)/100</f>
        <v>3.9696000000000002</v>
      </c>
      <c r="Q66" s="400">
        <v>74</v>
      </c>
      <c r="R66" s="401"/>
      <c r="S66" s="401">
        <v>10.81</v>
      </c>
      <c r="T66" s="401">
        <v>64.86</v>
      </c>
      <c r="U66" s="401">
        <v>24.32</v>
      </c>
      <c r="V66" s="18">
        <f>(2*R66+3*S66+4*T66+5*U66)/100</f>
        <v>4.1347000000000005</v>
      </c>
      <c r="W66" s="373"/>
      <c r="X66" s="374"/>
      <c r="Y66" s="375"/>
      <c r="Z66" s="376"/>
      <c r="AA66" s="375"/>
      <c r="AB66" s="376"/>
      <c r="AC66" s="375"/>
      <c r="AD66" s="330"/>
      <c r="AE66" s="339"/>
      <c r="AF66" s="340"/>
      <c r="AG66" s="341"/>
      <c r="AH66" s="339"/>
      <c r="AI66" s="342"/>
      <c r="AJ66" s="339"/>
      <c r="AK66" s="343"/>
      <c r="AL66" s="325"/>
      <c r="AM66" s="779">
        <v>78</v>
      </c>
      <c r="AN66" s="818">
        <v>15</v>
      </c>
      <c r="AO66" s="818">
        <v>57</v>
      </c>
      <c r="AP66" s="818">
        <v>6</v>
      </c>
      <c r="AQ66" s="818"/>
      <c r="AR66" s="605">
        <f t="shared" si="2"/>
        <v>4.115384615384615</v>
      </c>
      <c r="AS66" s="840">
        <v>78</v>
      </c>
      <c r="AT66" s="866">
        <v>17</v>
      </c>
      <c r="AU66" s="866">
        <v>42</v>
      </c>
      <c r="AV66" s="866">
        <v>19</v>
      </c>
      <c r="AW66" s="857"/>
      <c r="AX66" s="112">
        <f t="shared" si="3"/>
        <v>3.9743589743589745</v>
      </c>
      <c r="AY66" s="234">
        <v>36</v>
      </c>
      <c r="AZ66" s="234"/>
      <c r="BA66" s="234">
        <v>4</v>
      </c>
      <c r="BB66" s="234">
        <v>19</v>
      </c>
      <c r="BC66" s="234">
        <v>13</v>
      </c>
      <c r="BD66" s="609">
        <f t="shared" si="4"/>
        <v>4.25</v>
      </c>
      <c r="BE66" s="490">
        <v>34</v>
      </c>
      <c r="BF66" s="751"/>
      <c r="BG66" s="751">
        <v>1</v>
      </c>
      <c r="BH66" s="751">
        <v>14</v>
      </c>
      <c r="BI66" s="751">
        <v>14</v>
      </c>
      <c r="BJ66" s="751">
        <v>5</v>
      </c>
      <c r="BK66" s="232"/>
      <c r="BL66" s="469">
        <v>65.2</v>
      </c>
      <c r="BM66" s="467">
        <v>70</v>
      </c>
      <c r="BN66" s="262"/>
      <c r="BO66" s="262">
        <v>1</v>
      </c>
      <c r="BP66" s="262">
        <v>42</v>
      </c>
      <c r="BQ66" s="262">
        <v>15</v>
      </c>
      <c r="BR66" s="262">
        <v>12</v>
      </c>
      <c r="BS66" s="262"/>
      <c r="BT66" s="457">
        <v>64</v>
      </c>
    </row>
    <row r="67" spans="1:73" s="1" customFormat="1" ht="15" customHeight="1" x14ac:dyDescent="0.25">
      <c r="A67" s="660">
        <v>3</v>
      </c>
      <c r="B67" s="44">
        <v>50060</v>
      </c>
      <c r="C67" s="656" t="s">
        <v>6</v>
      </c>
      <c r="D67" s="668" t="s">
        <v>195</v>
      </c>
      <c r="E67" s="677">
        <v>203</v>
      </c>
      <c r="F67" s="678">
        <v>2.46</v>
      </c>
      <c r="G67" s="678">
        <v>11.33</v>
      </c>
      <c r="H67" s="678">
        <v>30.54</v>
      </c>
      <c r="I67" s="678">
        <v>55.67</v>
      </c>
      <c r="J67" s="18">
        <f t="shared" ref="J67:J119" si="8">(2*F67+3*G67+4*H67+5*I67)/100</f>
        <v>4.3942000000000005</v>
      </c>
      <c r="K67" s="704">
        <v>209</v>
      </c>
      <c r="L67" s="744">
        <v>2.39</v>
      </c>
      <c r="M67" s="744">
        <v>22.49</v>
      </c>
      <c r="N67" s="744">
        <v>40.67</v>
      </c>
      <c r="O67" s="730">
        <v>34.450000000000003</v>
      </c>
      <c r="P67" s="18">
        <f t="shared" ref="P67:P116" si="9">(2*L67+3*M67+4*N67+5*O67)/100</f>
        <v>4.0717999999999996</v>
      </c>
      <c r="Q67" s="400">
        <v>101</v>
      </c>
      <c r="R67" s="401"/>
      <c r="S67" s="401">
        <v>4.95</v>
      </c>
      <c r="T67" s="401">
        <v>43.56</v>
      </c>
      <c r="U67" s="401">
        <v>51.49</v>
      </c>
      <c r="V67" s="18">
        <f t="shared" ref="V67:V119" si="10">(2*R67+3*S67+4*T67+5*U67)/100</f>
        <v>4.4653999999999998</v>
      </c>
      <c r="W67" s="373"/>
      <c r="X67" s="374"/>
      <c r="Y67" s="375"/>
      <c r="Z67" s="376"/>
      <c r="AA67" s="375"/>
      <c r="AB67" s="376"/>
      <c r="AC67" s="375"/>
      <c r="AD67" s="330"/>
      <c r="AE67" s="339"/>
      <c r="AF67" s="340"/>
      <c r="AG67" s="341"/>
      <c r="AH67" s="339"/>
      <c r="AI67" s="342"/>
      <c r="AJ67" s="339"/>
      <c r="AK67" s="343"/>
      <c r="AL67" s="325"/>
      <c r="AM67" s="779">
        <v>159</v>
      </c>
      <c r="AN67" s="818">
        <v>4</v>
      </c>
      <c r="AO67" s="818">
        <v>108</v>
      </c>
      <c r="AP67" s="818">
        <v>47</v>
      </c>
      <c r="AQ67" s="818"/>
      <c r="AR67" s="847">
        <f t="shared" si="2"/>
        <v>3.7295597484276728</v>
      </c>
      <c r="AS67" s="838">
        <v>159</v>
      </c>
      <c r="AT67" s="857">
        <v>26</v>
      </c>
      <c r="AU67" s="857">
        <v>59</v>
      </c>
      <c r="AV67" s="857">
        <v>74</v>
      </c>
      <c r="AW67" s="857"/>
      <c r="AX67" s="106">
        <f t="shared" si="3"/>
        <v>3.6981132075471699</v>
      </c>
      <c r="AY67" s="751">
        <v>22</v>
      </c>
      <c r="AZ67" s="751">
        <v>2</v>
      </c>
      <c r="BA67" s="751">
        <v>3</v>
      </c>
      <c r="BB67" s="751">
        <v>9</v>
      </c>
      <c r="BC67" s="751">
        <v>8</v>
      </c>
      <c r="BD67" s="608">
        <f t="shared" si="4"/>
        <v>4.0454545454545459</v>
      </c>
      <c r="BE67" s="490">
        <v>21</v>
      </c>
      <c r="BF67" s="751">
        <v>1</v>
      </c>
      <c r="BG67" s="751">
        <v>1</v>
      </c>
      <c r="BH67" s="751">
        <v>9</v>
      </c>
      <c r="BI67" s="751">
        <v>9</v>
      </c>
      <c r="BJ67" s="751">
        <v>1</v>
      </c>
      <c r="BK67" s="232"/>
      <c r="BL67" s="459">
        <v>57.9</v>
      </c>
      <c r="BM67" s="471">
        <v>43</v>
      </c>
      <c r="BN67" s="260"/>
      <c r="BO67" s="260">
        <v>3</v>
      </c>
      <c r="BP67" s="260">
        <v>25</v>
      </c>
      <c r="BQ67" s="260">
        <v>12</v>
      </c>
      <c r="BR67" s="260">
        <v>3</v>
      </c>
      <c r="BS67" s="260"/>
      <c r="BT67" s="457">
        <v>62.2</v>
      </c>
    </row>
    <row r="68" spans="1:73" s="1" customFormat="1" ht="15" customHeight="1" x14ac:dyDescent="0.25">
      <c r="A68" s="660">
        <v>4</v>
      </c>
      <c r="B68" s="44">
        <v>50170</v>
      </c>
      <c r="C68" s="656" t="s">
        <v>6</v>
      </c>
      <c r="D68" s="668" t="s">
        <v>196</v>
      </c>
      <c r="E68" s="677">
        <v>69</v>
      </c>
      <c r="F68" s="678"/>
      <c r="G68" s="678">
        <v>33.33</v>
      </c>
      <c r="H68" s="678">
        <v>44.93</v>
      </c>
      <c r="I68" s="678">
        <v>21.74</v>
      </c>
      <c r="J68" s="18">
        <f t="shared" si="8"/>
        <v>3.8840999999999997</v>
      </c>
      <c r="K68" s="704">
        <v>73</v>
      </c>
      <c r="L68" s="744">
        <v>5.48</v>
      </c>
      <c r="M68" s="744">
        <v>32.880000000000003</v>
      </c>
      <c r="N68" s="744">
        <v>41.1</v>
      </c>
      <c r="O68" s="730">
        <v>20.55</v>
      </c>
      <c r="P68" s="18">
        <f t="shared" si="9"/>
        <v>3.7675000000000001</v>
      </c>
      <c r="Q68" s="400">
        <v>23</v>
      </c>
      <c r="R68" s="401"/>
      <c r="S68" s="401">
        <v>34.78</v>
      </c>
      <c r="T68" s="401">
        <v>65.22</v>
      </c>
      <c r="U68" s="401">
        <v>0</v>
      </c>
      <c r="V68" s="18">
        <f t="shared" si="10"/>
        <v>3.6522000000000001</v>
      </c>
      <c r="W68" s="373"/>
      <c r="X68" s="374"/>
      <c r="Y68" s="375"/>
      <c r="Z68" s="376"/>
      <c r="AA68" s="375"/>
      <c r="AB68" s="376"/>
      <c r="AC68" s="375"/>
      <c r="AD68" s="330"/>
      <c r="AE68" s="339"/>
      <c r="AF68" s="340"/>
      <c r="AG68" s="353"/>
      <c r="AH68" s="339"/>
      <c r="AI68" s="342"/>
      <c r="AJ68" s="339"/>
      <c r="AK68" s="343"/>
      <c r="AL68" s="325"/>
      <c r="AM68" s="779">
        <v>94</v>
      </c>
      <c r="AN68" s="818">
        <v>5</v>
      </c>
      <c r="AO68" s="818">
        <v>56</v>
      </c>
      <c r="AP68" s="818">
        <v>33</v>
      </c>
      <c r="AQ68" s="818"/>
      <c r="AR68" s="847">
        <f t="shared" si="2"/>
        <v>3.7021276595744679</v>
      </c>
      <c r="AS68" s="838">
        <v>94</v>
      </c>
      <c r="AT68" s="857">
        <v>19</v>
      </c>
      <c r="AU68" s="857">
        <v>32</v>
      </c>
      <c r="AV68" s="857">
        <v>41</v>
      </c>
      <c r="AW68" s="857">
        <v>2</v>
      </c>
      <c r="AX68" s="112">
        <f t="shared" si="3"/>
        <v>3.7234042553191489</v>
      </c>
      <c r="AY68" s="751">
        <v>15</v>
      </c>
      <c r="AZ68" s="751">
        <v>2</v>
      </c>
      <c r="BA68" s="751">
        <v>4</v>
      </c>
      <c r="BB68" s="751">
        <v>7</v>
      </c>
      <c r="BC68" s="751">
        <v>2</v>
      </c>
      <c r="BD68" s="608">
        <f t="shared" si="4"/>
        <v>3.6</v>
      </c>
      <c r="BE68" s="490">
        <v>7</v>
      </c>
      <c r="BF68" s="751"/>
      <c r="BG68" s="751"/>
      <c r="BH68" s="751">
        <v>2</v>
      </c>
      <c r="BI68" s="751">
        <v>4</v>
      </c>
      <c r="BJ68" s="751">
        <v>1</v>
      </c>
      <c r="BK68" s="232"/>
      <c r="BL68" s="460">
        <v>70.599999999999994</v>
      </c>
      <c r="BM68" s="471">
        <v>22</v>
      </c>
      <c r="BN68" s="260"/>
      <c r="BO68" s="260">
        <v>2</v>
      </c>
      <c r="BP68" s="260">
        <v>17</v>
      </c>
      <c r="BQ68" s="260">
        <v>3</v>
      </c>
      <c r="BR68" s="260"/>
      <c r="BS68" s="260"/>
      <c r="BT68" s="457">
        <v>56.3</v>
      </c>
    </row>
    <row r="69" spans="1:73" s="1" customFormat="1" ht="15" customHeight="1" x14ac:dyDescent="0.25">
      <c r="A69" s="660">
        <v>5</v>
      </c>
      <c r="B69" s="671">
        <v>50230</v>
      </c>
      <c r="C69" s="656" t="s">
        <v>6</v>
      </c>
      <c r="D69" s="668" t="s">
        <v>47</v>
      </c>
      <c r="E69" s="677">
        <v>107</v>
      </c>
      <c r="F69" s="678"/>
      <c r="G69" s="678">
        <v>22.43</v>
      </c>
      <c r="H69" s="678">
        <v>57.94</v>
      </c>
      <c r="I69" s="678">
        <v>19.63</v>
      </c>
      <c r="J69" s="18">
        <f t="shared" si="8"/>
        <v>3.9719999999999995</v>
      </c>
      <c r="K69" s="704">
        <v>107</v>
      </c>
      <c r="L69" s="744"/>
      <c r="M69" s="744">
        <v>41.12</v>
      </c>
      <c r="N69" s="744">
        <v>41.12</v>
      </c>
      <c r="O69" s="730">
        <v>17.760000000000002</v>
      </c>
      <c r="P69" s="18">
        <f t="shared" si="9"/>
        <v>3.7664</v>
      </c>
      <c r="Q69" s="400">
        <v>56</v>
      </c>
      <c r="R69" s="401"/>
      <c r="S69" s="401">
        <v>21.43</v>
      </c>
      <c r="T69" s="401">
        <v>57.14</v>
      </c>
      <c r="U69" s="401">
        <v>21.43</v>
      </c>
      <c r="V69" s="18">
        <f t="shared" si="10"/>
        <v>4</v>
      </c>
      <c r="W69" s="373"/>
      <c r="X69" s="374"/>
      <c r="Y69" s="375"/>
      <c r="Z69" s="376"/>
      <c r="AA69" s="375"/>
      <c r="AB69" s="376"/>
      <c r="AC69" s="375"/>
      <c r="AD69" s="330"/>
      <c r="AE69" s="339"/>
      <c r="AF69" s="340"/>
      <c r="AG69" s="341"/>
      <c r="AH69" s="339"/>
      <c r="AI69" s="342"/>
      <c r="AJ69" s="339"/>
      <c r="AK69" s="343"/>
      <c r="AL69" s="325"/>
      <c r="AM69" s="779">
        <v>98</v>
      </c>
      <c r="AN69" s="818"/>
      <c r="AO69" s="818">
        <v>69</v>
      </c>
      <c r="AP69" s="818">
        <v>29</v>
      </c>
      <c r="AQ69" s="818"/>
      <c r="AR69" s="605">
        <f t="shared" si="2"/>
        <v>3.704081632653061</v>
      </c>
      <c r="AS69" s="838">
        <v>98</v>
      </c>
      <c r="AT69" s="857">
        <v>13</v>
      </c>
      <c r="AU69" s="857">
        <v>37</v>
      </c>
      <c r="AV69" s="857">
        <v>48</v>
      </c>
      <c r="AW69" s="857"/>
      <c r="AX69" s="112">
        <f t="shared" si="3"/>
        <v>3.6428571428571428</v>
      </c>
      <c r="AY69" s="751">
        <v>14</v>
      </c>
      <c r="AZ69" s="751">
        <v>2</v>
      </c>
      <c r="BA69" s="751">
        <v>3</v>
      </c>
      <c r="BB69" s="751">
        <v>5</v>
      </c>
      <c r="BC69" s="751">
        <v>4</v>
      </c>
      <c r="BD69" s="608">
        <f t="shared" si="4"/>
        <v>3.7857142857142856</v>
      </c>
      <c r="BE69" s="490">
        <v>8</v>
      </c>
      <c r="BF69" s="751"/>
      <c r="BG69" s="751">
        <v>1</v>
      </c>
      <c r="BH69" s="751">
        <v>5</v>
      </c>
      <c r="BI69" s="751">
        <v>1</v>
      </c>
      <c r="BJ69" s="751">
        <v>1</v>
      </c>
      <c r="BK69" s="232"/>
      <c r="BL69" s="459">
        <v>55</v>
      </c>
      <c r="BM69" s="471">
        <v>22</v>
      </c>
      <c r="BN69" s="260"/>
      <c r="BO69" s="260"/>
      <c r="BP69" s="260">
        <v>17</v>
      </c>
      <c r="BQ69" s="260">
        <v>1</v>
      </c>
      <c r="BR69" s="260">
        <v>4</v>
      </c>
      <c r="BS69" s="260"/>
      <c r="BT69" s="457">
        <v>64</v>
      </c>
    </row>
    <row r="70" spans="1:73" s="1" customFormat="1" ht="15" customHeight="1" x14ac:dyDescent="0.25">
      <c r="A70" s="660">
        <v>6</v>
      </c>
      <c r="B70" s="671">
        <v>50340</v>
      </c>
      <c r="C70" s="656" t="s">
        <v>6</v>
      </c>
      <c r="D70" s="668" t="s">
        <v>197</v>
      </c>
      <c r="E70" s="677">
        <v>111</v>
      </c>
      <c r="F70" s="678">
        <v>0.9</v>
      </c>
      <c r="G70" s="678">
        <v>29.73</v>
      </c>
      <c r="H70" s="678">
        <v>41.44</v>
      </c>
      <c r="I70" s="678">
        <v>27.93</v>
      </c>
      <c r="J70" s="18">
        <f t="shared" si="8"/>
        <v>3.964</v>
      </c>
      <c r="K70" s="704">
        <v>114</v>
      </c>
      <c r="L70" s="744">
        <v>7.89</v>
      </c>
      <c r="M70" s="744">
        <v>36.840000000000003</v>
      </c>
      <c r="N70" s="744">
        <v>33.33</v>
      </c>
      <c r="O70" s="730">
        <v>21.93</v>
      </c>
      <c r="P70" s="18">
        <f t="shared" si="9"/>
        <v>3.6926999999999999</v>
      </c>
      <c r="Q70" s="400">
        <v>68</v>
      </c>
      <c r="R70" s="401">
        <v>1.47</v>
      </c>
      <c r="S70" s="401">
        <v>41.18</v>
      </c>
      <c r="T70" s="401">
        <v>44.12</v>
      </c>
      <c r="U70" s="401">
        <v>13.24</v>
      </c>
      <c r="V70" s="18">
        <f t="shared" si="10"/>
        <v>3.6915999999999998</v>
      </c>
      <c r="W70" s="373"/>
      <c r="X70" s="374"/>
      <c r="Y70" s="375"/>
      <c r="Z70" s="376"/>
      <c r="AA70" s="375"/>
      <c r="AB70" s="376"/>
      <c r="AC70" s="375"/>
      <c r="AD70" s="330"/>
      <c r="AE70" s="339"/>
      <c r="AF70" s="340"/>
      <c r="AG70" s="341"/>
      <c r="AH70" s="339"/>
      <c r="AI70" s="342"/>
      <c r="AJ70" s="339"/>
      <c r="AK70" s="343"/>
      <c r="AL70" s="325"/>
      <c r="AM70" s="779">
        <v>98</v>
      </c>
      <c r="AN70" s="818">
        <v>1</v>
      </c>
      <c r="AO70" s="818">
        <v>47</v>
      </c>
      <c r="AP70" s="818">
        <v>50</v>
      </c>
      <c r="AQ70" s="818"/>
      <c r="AR70" s="847">
        <f t="shared" si="2"/>
        <v>3.5</v>
      </c>
      <c r="AS70" s="838">
        <v>98</v>
      </c>
      <c r="AT70" s="857">
        <v>8</v>
      </c>
      <c r="AU70" s="857">
        <v>30</v>
      </c>
      <c r="AV70" s="857">
        <v>59</v>
      </c>
      <c r="AW70" s="857">
        <v>1</v>
      </c>
      <c r="AX70" s="110">
        <f t="shared" si="3"/>
        <v>3.4591836734693877</v>
      </c>
      <c r="AY70" s="751">
        <v>10</v>
      </c>
      <c r="AZ70" s="751"/>
      <c r="BA70" s="751">
        <v>2</v>
      </c>
      <c r="BB70" s="751">
        <v>5</v>
      </c>
      <c r="BC70" s="751">
        <v>3</v>
      </c>
      <c r="BD70" s="608">
        <f t="shared" si="4"/>
        <v>4.0999999999999996</v>
      </c>
      <c r="BE70" s="490">
        <v>10</v>
      </c>
      <c r="BF70" s="751">
        <v>2</v>
      </c>
      <c r="BG70" s="751">
        <v>1</v>
      </c>
      <c r="BH70" s="751">
        <v>5</v>
      </c>
      <c r="BI70" s="751">
        <v>1</v>
      </c>
      <c r="BJ70" s="751">
        <v>1</v>
      </c>
      <c r="BK70" s="232"/>
      <c r="BL70" s="461">
        <v>44.4</v>
      </c>
      <c r="BM70" s="471">
        <v>20</v>
      </c>
      <c r="BN70" s="260"/>
      <c r="BO70" s="260">
        <v>4</v>
      </c>
      <c r="BP70" s="260">
        <v>15</v>
      </c>
      <c r="BQ70" s="260">
        <v>0</v>
      </c>
      <c r="BR70" s="260">
        <v>1</v>
      </c>
      <c r="BS70" s="260"/>
      <c r="BT70" s="479">
        <v>49.7</v>
      </c>
    </row>
    <row r="71" spans="1:73" s="1" customFormat="1" ht="15" customHeight="1" x14ac:dyDescent="0.25">
      <c r="A71" s="660">
        <v>7</v>
      </c>
      <c r="B71" s="671">
        <v>50420</v>
      </c>
      <c r="C71" s="656" t="s">
        <v>6</v>
      </c>
      <c r="D71" s="668" t="s">
        <v>198</v>
      </c>
      <c r="E71" s="677">
        <v>104</v>
      </c>
      <c r="F71" s="678"/>
      <c r="G71" s="678">
        <v>21.15</v>
      </c>
      <c r="H71" s="678">
        <v>55.77</v>
      </c>
      <c r="I71" s="678">
        <v>23.08</v>
      </c>
      <c r="J71" s="18">
        <f t="shared" si="8"/>
        <v>4.0193000000000003</v>
      </c>
      <c r="K71" s="704">
        <v>100</v>
      </c>
      <c r="L71" s="744">
        <v>1</v>
      </c>
      <c r="M71" s="744">
        <v>32</v>
      </c>
      <c r="N71" s="744">
        <v>59</v>
      </c>
      <c r="O71" s="730">
        <v>8</v>
      </c>
      <c r="P71" s="18">
        <f t="shared" si="9"/>
        <v>3.74</v>
      </c>
      <c r="Q71" s="400">
        <v>64</v>
      </c>
      <c r="R71" s="401"/>
      <c r="S71" s="401">
        <v>12.5</v>
      </c>
      <c r="T71" s="401">
        <v>70.31</v>
      </c>
      <c r="U71" s="401">
        <v>17.190000000000001</v>
      </c>
      <c r="V71" s="18">
        <f t="shared" si="10"/>
        <v>4.0468999999999999</v>
      </c>
      <c r="W71" s="373"/>
      <c r="X71" s="374"/>
      <c r="Y71" s="375"/>
      <c r="Z71" s="376"/>
      <c r="AA71" s="375"/>
      <c r="AB71" s="376"/>
      <c r="AC71" s="375"/>
      <c r="AD71" s="330"/>
      <c r="AE71" s="339"/>
      <c r="AF71" s="340"/>
      <c r="AG71" s="341"/>
      <c r="AH71" s="339"/>
      <c r="AI71" s="342"/>
      <c r="AJ71" s="339"/>
      <c r="AK71" s="343"/>
      <c r="AL71" s="325"/>
      <c r="AM71" s="779">
        <v>104</v>
      </c>
      <c r="AN71" s="818">
        <v>7</v>
      </c>
      <c r="AO71" s="818">
        <v>77</v>
      </c>
      <c r="AP71" s="818">
        <v>20</v>
      </c>
      <c r="AQ71" s="818"/>
      <c r="AR71" s="830">
        <f t="shared" si="2"/>
        <v>3.875</v>
      </c>
      <c r="AS71" s="838">
        <v>104</v>
      </c>
      <c r="AT71" s="857">
        <v>15</v>
      </c>
      <c r="AU71" s="857">
        <v>48</v>
      </c>
      <c r="AV71" s="857">
        <v>41</v>
      </c>
      <c r="AW71" s="857"/>
      <c r="AX71" s="106">
        <f t="shared" si="3"/>
        <v>3.75</v>
      </c>
      <c r="AY71" s="751">
        <v>12</v>
      </c>
      <c r="AZ71" s="751"/>
      <c r="BA71" s="751">
        <v>1</v>
      </c>
      <c r="BB71" s="751">
        <v>3</v>
      </c>
      <c r="BC71" s="751">
        <v>8</v>
      </c>
      <c r="BD71" s="608">
        <f t="shared" si="4"/>
        <v>4.583333333333333</v>
      </c>
      <c r="BE71" s="490">
        <v>13</v>
      </c>
      <c r="BF71" s="751"/>
      <c r="BG71" s="751">
        <v>1</v>
      </c>
      <c r="BH71" s="751">
        <v>4</v>
      </c>
      <c r="BI71" s="751">
        <v>8</v>
      </c>
      <c r="BJ71" s="751"/>
      <c r="BK71" s="232"/>
      <c r="BL71" s="461">
        <v>67</v>
      </c>
      <c r="BM71" s="471">
        <v>25</v>
      </c>
      <c r="BN71" s="260"/>
      <c r="BO71" s="260">
        <v>1</v>
      </c>
      <c r="BP71" s="260">
        <v>11</v>
      </c>
      <c r="BQ71" s="260">
        <v>12</v>
      </c>
      <c r="BR71" s="260">
        <v>1</v>
      </c>
      <c r="BS71" s="260"/>
      <c r="BT71" s="479">
        <v>62</v>
      </c>
    </row>
    <row r="72" spans="1:73" s="1" customFormat="1" ht="15" customHeight="1" x14ac:dyDescent="0.25">
      <c r="A72" s="660">
        <v>8</v>
      </c>
      <c r="B72" s="671">
        <v>50450</v>
      </c>
      <c r="C72" s="656" t="s">
        <v>6</v>
      </c>
      <c r="D72" s="668" t="s">
        <v>199</v>
      </c>
      <c r="E72" s="677">
        <v>147</v>
      </c>
      <c r="F72" s="678">
        <v>2.72</v>
      </c>
      <c r="G72" s="678">
        <v>28.57</v>
      </c>
      <c r="H72" s="678">
        <v>44.9</v>
      </c>
      <c r="I72" s="678">
        <v>23.81</v>
      </c>
      <c r="J72" s="18">
        <f t="shared" si="8"/>
        <v>3.8980000000000001</v>
      </c>
      <c r="K72" s="704">
        <v>148</v>
      </c>
      <c r="L72" s="744">
        <v>8.11</v>
      </c>
      <c r="M72" s="744">
        <v>39.19</v>
      </c>
      <c r="N72" s="744">
        <v>43.92</v>
      </c>
      <c r="O72" s="730">
        <v>8.7799999999999994</v>
      </c>
      <c r="P72" s="18">
        <f t="shared" si="9"/>
        <v>3.5337000000000001</v>
      </c>
      <c r="Q72" s="400">
        <v>74</v>
      </c>
      <c r="R72" s="401">
        <v>4.05</v>
      </c>
      <c r="S72" s="401">
        <v>8.11</v>
      </c>
      <c r="T72" s="401">
        <v>56.76</v>
      </c>
      <c r="U72" s="401">
        <v>31.08</v>
      </c>
      <c r="V72" s="18">
        <f t="shared" si="10"/>
        <v>4.1486999999999998</v>
      </c>
      <c r="W72" s="373"/>
      <c r="X72" s="374"/>
      <c r="Y72" s="375"/>
      <c r="Z72" s="376"/>
      <c r="AA72" s="375"/>
      <c r="AB72" s="376"/>
      <c r="AC72" s="375"/>
      <c r="AD72" s="330"/>
      <c r="AE72" s="339"/>
      <c r="AF72" s="340"/>
      <c r="AG72" s="341"/>
      <c r="AH72" s="339"/>
      <c r="AI72" s="342"/>
      <c r="AJ72" s="339"/>
      <c r="AK72" s="343"/>
      <c r="AL72" s="325"/>
      <c r="AM72" s="779">
        <v>105</v>
      </c>
      <c r="AN72" s="818">
        <v>2</v>
      </c>
      <c r="AO72" s="818">
        <v>66</v>
      </c>
      <c r="AP72" s="818">
        <v>34</v>
      </c>
      <c r="AQ72" s="818">
        <v>3</v>
      </c>
      <c r="AR72" s="605">
        <f t="shared" ref="AR72:AR117" si="11">(5*AN72+4*AO72+3*AP72+2*AQ72)/AM72</f>
        <v>3.638095238095238</v>
      </c>
      <c r="AS72" s="838">
        <v>105</v>
      </c>
      <c r="AT72" s="857">
        <v>6</v>
      </c>
      <c r="AU72" s="857">
        <v>35</v>
      </c>
      <c r="AV72" s="857">
        <v>61</v>
      </c>
      <c r="AW72" s="857">
        <v>3</v>
      </c>
      <c r="AX72" s="112">
        <f t="shared" ref="AX72:AX118" si="12">(5*AT72+4*AU72+3*AV72+2*AW72)/AS72</f>
        <v>3.4190476190476189</v>
      </c>
      <c r="AY72" s="751">
        <v>9</v>
      </c>
      <c r="AZ72" s="751"/>
      <c r="BA72" s="751">
        <v>2</v>
      </c>
      <c r="BB72" s="751">
        <v>2</v>
      </c>
      <c r="BC72" s="751">
        <v>5</v>
      </c>
      <c r="BD72" s="608">
        <f t="shared" ref="BD72:BD118" si="13">(2*AZ72+3*BA72+4*BB72+5*BC72)/AY72</f>
        <v>4.333333333333333</v>
      </c>
      <c r="BE72" s="490">
        <v>18</v>
      </c>
      <c r="BF72" s="751">
        <v>1</v>
      </c>
      <c r="BG72" s="751">
        <v>1</v>
      </c>
      <c r="BH72" s="751">
        <v>8</v>
      </c>
      <c r="BI72" s="751">
        <v>7</v>
      </c>
      <c r="BJ72" s="751">
        <v>1</v>
      </c>
      <c r="BK72" s="232"/>
      <c r="BL72" s="460">
        <v>62.88</v>
      </c>
      <c r="BM72" s="471">
        <v>27</v>
      </c>
      <c r="BN72" s="260"/>
      <c r="BO72" s="260">
        <v>1</v>
      </c>
      <c r="BP72" s="260">
        <v>19</v>
      </c>
      <c r="BQ72" s="260">
        <v>4</v>
      </c>
      <c r="BR72" s="260">
        <v>3</v>
      </c>
      <c r="BS72" s="260"/>
      <c r="BT72" s="479">
        <v>63.6</v>
      </c>
    </row>
    <row r="73" spans="1:73" s="1" customFormat="1" ht="15" customHeight="1" x14ac:dyDescent="0.25">
      <c r="A73" s="660">
        <v>9</v>
      </c>
      <c r="B73" s="671">
        <v>50620</v>
      </c>
      <c r="C73" s="656" t="s">
        <v>6</v>
      </c>
      <c r="D73" s="668" t="s">
        <v>48</v>
      </c>
      <c r="E73" s="677">
        <v>67</v>
      </c>
      <c r="F73" s="678">
        <v>1.49</v>
      </c>
      <c r="G73" s="678">
        <v>16.420000000000002</v>
      </c>
      <c r="H73" s="678">
        <v>62.69</v>
      </c>
      <c r="I73" s="678">
        <v>19.399999999999999</v>
      </c>
      <c r="J73" s="18">
        <f t="shared" si="8"/>
        <v>4</v>
      </c>
      <c r="K73" s="704">
        <v>69</v>
      </c>
      <c r="L73" s="744">
        <v>4.3499999999999996</v>
      </c>
      <c r="M73" s="744">
        <v>23.19</v>
      </c>
      <c r="N73" s="744">
        <v>39.130000000000003</v>
      </c>
      <c r="O73" s="730">
        <v>33.33</v>
      </c>
      <c r="P73" s="18">
        <f t="shared" si="9"/>
        <v>4.0144000000000002</v>
      </c>
      <c r="Q73" s="400">
        <v>43</v>
      </c>
      <c r="R73" s="401"/>
      <c r="S73" s="401">
        <v>2.33</v>
      </c>
      <c r="T73" s="401">
        <v>44.19</v>
      </c>
      <c r="U73" s="401">
        <v>53.49</v>
      </c>
      <c r="V73" s="18">
        <f t="shared" si="10"/>
        <v>4.5119999999999996</v>
      </c>
      <c r="W73" s="373"/>
      <c r="X73" s="374"/>
      <c r="Y73" s="375"/>
      <c r="Z73" s="376"/>
      <c r="AA73" s="375"/>
      <c r="AB73" s="376"/>
      <c r="AC73" s="375"/>
      <c r="AD73" s="330"/>
      <c r="AE73" s="339"/>
      <c r="AF73" s="340"/>
      <c r="AG73" s="341"/>
      <c r="AH73" s="339"/>
      <c r="AI73" s="342"/>
      <c r="AJ73" s="339"/>
      <c r="AK73" s="343"/>
      <c r="AL73" s="325"/>
      <c r="AM73" s="779">
        <v>65</v>
      </c>
      <c r="AN73" s="818">
        <v>1</v>
      </c>
      <c r="AO73" s="818">
        <v>33</v>
      </c>
      <c r="AP73" s="818">
        <v>30</v>
      </c>
      <c r="AQ73" s="818">
        <v>1</v>
      </c>
      <c r="AR73" s="848">
        <f t="shared" si="11"/>
        <v>3.523076923076923</v>
      </c>
      <c r="AS73" s="838">
        <v>64</v>
      </c>
      <c r="AT73" s="857">
        <v>6</v>
      </c>
      <c r="AU73" s="857">
        <v>22</v>
      </c>
      <c r="AV73" s="857">
        <v>33</v>
      </c>
      <c r="AW73" s="857">
        <v>3</v>
      </c>
      <c r="AX73" s="112">
        <f t="shared" si="12"/>
        <v>3.484375</v>
      </c>
      <c r="AY73" s="751">
        <v>15</v>
      </c>
      <c r="AZ73" s="751">
        <v>5</v>
      </c>
      <c r="BA73" s="751">
        <v>3</v>
      </c>
      <c r="BB73" s="751">
        <v>6</v>
      </c>
      <c r="BC73" s="751">
        <v>1</v>
      </c>
      <c r="BD73" s="608">
        <f t="shared" si="13"/>
        <v>3.2</v>
      </c>
      <c r="BE73" s="490">
        <v>7</v>
      </c>
      <c r="BF73" s="751">
        <v>1</v>
      </c>
      <c r="BG73" s="751">
        <v>2</v>
      </c>
      <c r="BH73" s="751">
        <v>3</v>
      </c>
      <c r="BI73" s="751">
        <v>1</v>
      </c>
      <c r="BJ73" s="751"/>
      <c r="BK73" s="232"/>
      <c r="BL73" s="460">
        <v>39.9</v>
      </c>
      <c r="BM73" s="471">
        <v>22</v>
      </c>
      <c r="BN73" s="260"/>
      <c r="BO73" s="260">
        <v>3</v>
      </c>
      <c r="BP73" s="260">
        <v>19</v>
      </c>
      <c r="BQ73" s="260"/>
      <c r="BR73" s="260"/>
      <c r="BS73" s="260"/>
      <c r="BT73" s="479">
        <v>46.7</v>
      </c>
    </row>
    <row r="74" spans="1:73" s="1" customFormat="1" ht="15" customHeight="1" x14ac:dyDescent="0.25">
      <c r="A74" s="660">
        <v>10</v>
      </c>
      <c r="B74" s="671">
        <v>50760</v>
      </c>
      <c r="C74" s="656" t="s">
        <v>6</v>
      </c>
      <c r="D74" s="668" t="s">
        <v>200</v>
      </c>
      <c r="E74" s="677">
        <v>214</v>
      </c>
      <c r="F74" s="678">
        <v>0.93</v>
      </c>
      <c r="G74" s="678">
        <v>30.84</v>
      </c>
      <c r="H74" s="678">
        <v>47.2</v>
      </c>
      <c r="I74" s="678">
        <v>21.03</v>
      </c>
      <c r="J74" s="18">
        <f t="shared" si="8"/>
        <v>3.8833000000000002</v>
      </c>
      <c r="K74" s="704">
        <v>212</v>
      </c>
      <c r="L74" s="744">
        <v>1.42</v>
      </c>
      <c r="M74" s="744">
        <v>34.43</v>
      </c>
      <c r="N74" s="744">
        <v>46.23</v>
      </c>
      <c r="O74" s="730">
        <v>17.920000000000002</v>
      </c>
      <c r="P74" s="18">
        <f t="shared" si="9"/>
        <v>3.8064999999999998</v>
      </c>
      <c r="Q74" s="400">
        <v>115</v>
      </c>
      <c r="R74" s="401"/>
      <c r="S74" s="401">
        <v>23.48</v>
      </c>
      <c r="T74" s="401">
        <v>50.43</v>
      </c>
      <c r="U74" s="401">
        <v>26.09</v>
      </c>
      <c r="V74" s="18">
        <f t="shared" si="10"/>
        <v>4.0260999999999996</v>
      </c>
      <c r="W74" s="373"/>
      <c r="X74" s="374"/>
      <c r="Y74" s="375"/>
      <c r="Z74" s="376"/>
      <c r="AA74" s="375"/>
      <c r="AB74" s="376"/>
      <c r="AC74" s="375"/>
      <c r="AD74" s="330"/>
      <c r="AE74" s="339"/>
      <c r="AF74" s="340"/>
      <c r="AG74" s="341"/>
      <c r="AH74" s="339"/>
      <c r="AI74" s="342"/>
      <c r="AJ74" s="339"/>
      <c r="AK74" s="343"/>
      <c r="AL74" s="325"/>
      <c r="AM74" s="779">
        <v>211</v>
      </c>
      <c r="AN74" s="818">
        <v>12</v>
      </c>
      <c r="AO74" s="818">
        <v>128</v>
      </c>
      <c r="AP74" s="818">
        <v>71</v>
      </c>
      <c r="AQ74" s="818"/>
      <c r="AR74" s="605">
        <f t="shared" si="11"/>
        <v>3.7203791469194312</v>
      </c>
      <c r="AS74" s="838">
        <v>211</v>
      </c>
      <c r="AT74" s="857">
        <v>27</v>
      </c>
      <c r="AU74" s="857">
        <v>74</v>
      </c>
      <c r="AV74" s="857">
        <v>110</v>
      </c>
      <c r="AW74" s="857"/>
      <c r="AX74" s="112">
        <f t="shared" si="12"/>
        <v>3.6066350710900474</v>
      </c>
      <c r="AY74" s="751">
        <v>30</v>
      </c>
      <c r="AZ74" s="751"/>
      <c r="BA74" s="751">
        <v>5</v>
      </c>
      <c r="BB74" s="751">
        <v>14</v>
      </c>
      <c r="BC74" s="751">
        <v>11</v>
      </c>
      <c r="BD74" s="608">
        <f t="shared" si="13"/>
        <v>4.2</v>
      </c>
      <c r="BE74" s="490">
        <v>25</v>
      </c>
      <c r="BF74" s="751"/>
      <c r="BG74" s="751">
        <v>1</v>
      </c>
      <c r="BH74" s="751">
        <v>14</v>
      </c>
      <c r="BI74" s="751">
        <v>9</v>
      </c>
      <c r="BJ74" s="751">
        <v>1</v>
      </c>
      <c r="BK74" s="232"/>
      <c r="BL74" s="469">
        <v>57</v>
      </c>
      <c r="BM74" s="471">
        <v>55</v>
      </c>
      <c r="BN74" s="260"/>
      <c r="BO74" s="260">
        <v>4</v>
      </c>
      <c r="BP74" s="260">
        <v>39</v>
      </c>
      <c r="BQ74" s="260">
        <v>9</v>
      </c>
      <c r="BR74" s="260">
        <v>3</v>
      </c>
      <c r="BS74" s="260"/>
      <c r="BT74" s="457">
        <v>59.2</v>
      </c>
    </row>
    <row r="75" spans="1:73" s="1" customFormat="1" ht="15" customHeight="1" x14ac:dyDescent="0.25">
      <c r="A75" s="660">
        <v>11</v>
      </c>
      <c r="B75" s="671">
        <v>50780</v>
      </c>
      <c r="C75" s="656" t="s">
        <v>6</v>
      </c>
      <c r="D75" s="668" t="s">
        <v>201</v>
      </c>
      <c r="E75" s="677">
        <v>202</v>
      </c>
      <c r="F75" s="678">
        <v>6.44</v>
      </c>
      <c r="G75" s="678">
        <v>26.24</v>
      </c>
      <c r="H75" s="678">
        <v>50.5</v>
      </c>
      <c r="I75" s="678">
        <v>16.829999999999998</v>
      </c>
      <c r="J75" s="18">
        <f t="shared" si="8"/>
        <v>3.7774999999999999</v>
      </c>
      <c r="K75" s="704">
        <v>192</v>
      </c>
      <c r="L75" s="744">
        <v>17.71</v>
      </c>
      <c r="M75" s="744">
        <v>39.58</v>
      </c>
      <c r="N75" s="744">
        <v>32.29</v>
      </c>
      <c r="O75" s="730">
        <v>10.42</v>
      </c>
      <c r="P75" s="18">
        <f t="shared" si="9"/>
        <v>3.3542000000000001</v>
      </c>
      <c r="Q75" s="400">
        <v>117</v>
      </c>
      <c r="R75" s="401">
        <v>6.84</v>
      </c>
      <c r="S75" s="401">
        <v>22.22</v>
      </c>
      <c r="T75" s="401">
        <v>48.72</v>
      </c>
      <c r="U75" s="401">
        <v>22.22</v>
      </c>
      <c r="V75" s="18">
        <f t="shared" si="10"/>
        <v>3.8632000000000004</v>
      </c>
      <c r="W75" s="373"/>
      <c r="X75" s="374"/>
      <c r="Y75" s="375"/>
      <c r="Z75" s="376"/>
      <c r="AA75" s="375"/>
      <c r="AB75" s="376"/>
      <c r="AC75" s="375"/>
      <c r="AD75" s="330"/>
      <c r="AE75" s="356"/>
      <c r="AF75" s="357"/>
      <c r="AG75" s="358"/>
      <c r="AH75" s="356"/>
      <c r="AI75" s="361"/>
      <c r="AJ75" s="356"/>
      <c r="AK75" s="359"/>
      <c r="AL75" s="328"/>
      <c r="AM75" s="779">
        <v>147</v>
      </c>
      <c r="AN75" s="818">
        <v>4</v>
      </c>
      <c r="AO75" s="818">
        <v>86</v>
      </c>
      <c r="AP75" s="818">
        <v>55</v>
      </c>
      <c r="AQ75" s="818">
        <v>2</v>
      </c>
      <c r="AR75" s="847">
        <f t="shared" si="11"/>
        <v>3.6258503401360542</v>
      </c>
      <c r="AS75" s="843">
        <v>147</v>
      </c>
      <c r="AT75" s="858">
        <v>7</v>
      </c>
      <c r="AU75" s="858">
        <v>28</v>
      </c>
      <c r="AV75" s="858">
        <v>104</v>
      </c>
      <c r="AW75" s="858">
        <v>8</v>
      </c>
      <c r="AX75" s="106">
        <f t="shared" si="12"/>
        <v>3.2312925170068025</v>
      </c>
      <c r="AY75" s="234">
        <v>14</v>
      </c>
      <c r="AZ75" s="234">
        <v>2</v>
      </c>
      <c r="BA75" s="234">
        <v>8</v>
      </c>
      <c r="BB75" s="234">
        <v>3</v>
      </c>
      <c r="BC75" s="234">
        <v>1</v>
      </c>
      <c r="BD75" s="609">
        <f t="shared" si="13"/>
        <v>3.2142857142857144</v>
      </c>
      <c r="BE75" s="491">
        <v>5</v>
      </c>
      <c r="BF75" s="234"/>
      <c r="BG75" s="234">
        <v>1</v>
      </c>
      <c r="BH75" s="234">
        <v>3</v>
      </c>
      <c r="BI75" s="234">
        <v>1</v>
      </c>
      <c r="BJ75" s="234"/>
      <c r="BK75" s="235"/>
      <c r="BL75" s="460">
        <v>48.2</v>
      </c>
      <c r="BM75" s="495">
        <v>19</v>
      </c>
      <c r="BN75" s="262"/>
      <c r="BO75" s="262">
        <v>3</v>
      </c>
      <c r="BP75" s="262">
        <v>16</v>
      </c>
      <c r="BQ75" s="262"/>
      <c r="BR75" s="262"/>
      <c r="BS75" s="262"/>
      <c r="BT75" s="263">
        <v>48.5</v>
      </c>
    </row>
    <row r="76" spans="1:73" s="1" customFormat="1" ht="15" customHeight="1" x14ac:dyDescent="0.25">
      <c r="A76" s="660">
        <v>12</v>
      </c>
      <c r="B76" s="675">
        <v>50930</v>
      </c>
      <c r="C76" s="663" t="s">
        <v>6</v>
      </c>
      <c r="D76" s="668" t="s">
        <v>202</v>
      </c>
      <c r="E76" s="677">
        <v>90</v>
      </c>
      <c r="F76" s="678">
        <v>2.2200000000000002</v>
      </c>
      <c r="G76" s="678">
        <v>22.22</v>
      </c>
      <c r="H76" s="678">
        <v>38.89</v>
      </c>
      <c r="I76" s="678">
        <v>36.67</v>
      </c>
      <c r="J76" s="20">
        <f>(2*F76+3*G76+4*H76+5*I76)/100</f>
        <v>4.1001000000000003</v>
      </c>
      <c r="K76" s="704">
        <v>94</v>
      </c>
      <c r="L76" s="744">
        <v>7.45</v>
      </c>
      <c r="M76" s="744">
        <v>28.72</v>
      </c>
      <c r="N76" s="744">
        <v>41.49</v>
      </c>
      <c r="O76" s="730">
        <v>22.34</v>
      </c>
      <c r="P76" s="20">
        <f>(2*L76+3*M76+4*N76+5*O76)/100</f>
        <v>3.7871999999999999</v>
      </c>
      <c r="Q76" s="400">
        <v>62</v>
      </c>
      <c r="R76" s="401"/>
      <c r="S76" s="401">
        <v>14.52</v>
      </c>
      <c r="T76" s="401">
        <v>54.84</v>
      </c>
      <c r="U76" s="401">
        <v>30.65</v>
      </c>
      <c r="V76" s="20">
        <f>(2*R76+3*S76+4*T76+5*U76)/100</f>
        <v>4.1616999999999997</v>
      </c>
      <c r="W76" s="387"/>
      <c r="X76" s="392"/>
      <c r="Y76" s="375"/>
      <c r="Z76" s="390"/>
      <c r="AA76" s="386"/>
      <c r="AB76" s="390"/>
      <c r="AC76" s="386"/>
      <c r="AD76" s="333"/>
      <c r="AE76" s="339"/>
      <c r="AF76" s="340"/>
      <c r="AG76" s="341"/>
      <c r="AH76" s="339"/>
      <c r="AI76" s="342"/>
      <c r="AJ76" s="339"/>
      <c r="AK76" s="343"/>
      <c r="AL76" s="325"/>
      <c r="AM76" s="779">
        <v>65</v>
      </c>
      <c r="AN76" s="818">
        <v>1</v>
      </c>
      <c r="AO76" s="818">
        <v>48</v>
      </c>
      <c r="AP76" s="818">
        <v>16</v>
      </c>
      <c r="AQ76" s="818"/>
      <c r="AR76" s="850">
        <f t="shared" si="11"/>
        <v>3.7692307692307692</v>
      </c>
      <c r="AS76" s="840">
        <v>65</v>
      </c>
      <c r="AT76" s="866">
        <v>21</v>
      </c>
      <c r="AU76" s="866">
        <v>32</v>
      </c>
      <c r="AV76" s="866">
        <v>12</v>
      </c>
      <c r="AW76" s="857"/>
      <c r="AX76" s="106">
        <f t="shared" si="12"/>
        <v>4.1384615384615389</v>
      </c>
      <c r="AY76" s="234">
        <v>15</v>
      </c>
      <c r="AZ76" s="234">
        <v>2</v>
      </c>
      <c r="BA76" s="234">
        <v>4</v>
      </c>
      <c r="BB76" s="234">
        <v>8</v>
      </c>
      <c r="BC76" s="234">
        <v>1</v>
      </c>
      <c r="BD76" s="609">
        <f t="shared" si="13"/>
        <v>3.5333333333333332</v>
      </c>
      <c r="BE76" s="491">
        <v>10</v>
      </c>
      <c r="BF76" s="234">
        <v>1</v>
      </c>
      <c r="BG76" s="234"/>
      <c r="BH76" s="234">
        <v>4</v>
      </c>
      <c r="BI76" s="234">
        <v>5</v>
      </c>
      <c r="BJ76" s="234"/>
      <c r="BK76" s="235"/>
      <c r="BL76" s="462">
        <v>56</v>
      </c>
      <c r="BM76" s="495">
        <v>25</v>
      </c>
      <c r="BN76" s="262">
        <v>1</v>
      </c>
      <c r="BO76" s="262">
        <v>6</v>
      </c>
      <c r="BP76" s="262">
        <v>13</v>
      </c>
      <c r="BQ76" s="262">
        <v>4</v>
      </c>
      <c r="BR76" s="262">
        <v>1</v>
      </c>
      <c r="BS76" s="262"/>
      <c r="BT76" s="263">
        <v>48.3</v>
      </c>
    </row>
    <row r="77" spans="1:73" s="1" customFormat="1" ht="15" customHeight="1" x14ac:dyDescent="0.25">
      <c r="A77" s="660">
        <v>13</v>
      </c>
      <c r="B77" s="671">
        <v>51370</v>
      </c>
      <c r="C77" s="656" t="s">
        <v>6</v>
      </c>
      <c r="D77" s="670" t="s">
        <v>49</v>
      </c>
      <c r="E77" s="677">
        <v>93</v>
      </c>
      <c r="F77" s="678"/>
      <c r="G77" s="678">
        <v>15.05</v>
      </c>
      <c r="H77" s="678">
        <v>50.54</v>
      </c>
      <c r="I77" s="678">
        <v>34.409999999999997</v>
      </c>
      <c r="J77" s="18">
        <f t="shared" si="8"/>
        <v>4.1936</v>
      </c>
      <c r="K77" s="704">
        <v>96</v>
      </c>
      <c r="L77" s="744">
        <v>9.3800000000000008</v>
      </c>
      <c r="M77" s="744">
        <v>34.380000000000003</v>
      </c>
      <c r="N77" s="744">
        <v>39.58</v>
      </c>
      <c r="O77" s="730">
        <v>16.670000000000002</v>
      </c>
      <c r="P77" s="18">
        <f t="shared" si="9"/>
        <v>3.6357000000000004</v>
      </c>
      <c r="Q77" s="400">
        <v>45</v>
      </c>
      <c r="R77" s="401">
        <v>2.2200000000000002</v>
      </c>
      <c r="S77" s="401">
        <v>24.44</v>
      </c>
      <c r="T77" s="401">
        <v>62.22</v>
      </c>
      <c r="U77" s="401">
        <v>11.11</v>
      </c>
      <c r="V77" s="18">
        <f t="shared" si="10"/>
        <v>3.8218999999999999</v>
      </c>
      <c r="W77" s="373"/>
      <c r="X77" s="374"/>
      <c r="Y77" s="375"/>
      <c r="Z77" s="376"/>
      <c r="AA77" s="375"/>
      <c r="AB77" s="376"/>
      <c r="AC77" s="375"/>
      <c r="AD77" s="330"/>
      <c r="AE77" s="339"/>
      <c r="AF77" s="340"/>
      <c r="AG77" s="341"/>
      <c r="AH77" s="339"/>
      <c r="AI77" s="342"/>
      <c r="AJ77" s="339"/>
      <c r="AK77" s="343"/>
      <c r="AL77" s="325"/>
      <c r="AM77" s="779">
        <v>113</v>
      </c>
      <c r="AN77" s="818">
        <v>14</v>
      </c>
      <c r="AO77" s="818">
        <v>71</v>
      </c>
      <c r="AP77" s="818">
        <v>28</v>
      </c>
      <c r="AQ77" s="818"/>
      <c r="AR77" s="847">
        <f t="shared" si="11"/>
        <v>3.8761061946902653</v>
      </c>
      <c r="AS77" s="840">
        <v>113</v>
      </c>
      <c r="AT77" s="866">
        <v>15</v>
      </c>
      <c r="AU77" s="866">
        <v>38</v>
      </c>
      <c r="AV77" s="866">
        <v>60</v>
      </c>
      <c r="AW77" s="857"/>
      <c r="AX77" s="106">
        <f t="shared" si="12"/>
        <v>3.6017699115044248</v>
      </c>
      <c r="AY77" s="751">
        <v>23</v>
      </c>
      <c r="AZ77" s="751"/>
      <c r="BA77" s="751">
        <v>6</v>
      </c>
      <c r="BB77" s="751">
        <v>10</v>
      </c>
      <c r="BC77" s="751">
        <v>7</v>
      </c>
      <c r="BD77" s="608">
        <f t="shared" si="13"/>
        <v>4.0434782608695654</v>
      </c>
      <c r="BE77" s="490">
        <v>15</v>
      </c>
      <c r="BF77" s="751"/>
      <c r="BG77" s="751">
        <v>2</v>
      </c>
      <c r="BH77" s="751">
        <v>8</v>
      </c>
      <c r="BI77" s="751">
        <v>5</v>
      </c>
      <c r="BJ77" s="751"/>
      <c r="BK77" s="232"/>
      <c r="BL77" s="472">
        <v>56.3</v>
      </c>
      <c r="BM77" s="467">
        <v>38</v>
      </c>
      <c r="BN77" s="260"/>
      <c r="BO77" s="260">
        <v>1</v>
      </c>
      <c r="BP77" s="260">
        <v>34</v>
      </c>
      <c r="BQ77" s="260">
        <v>2</v>
      </c>
      <c r="BR77" s="260">
        <v>1</v>
      </c>
      <c r="BS77" s="260"/>
      <c r="BT77" s="479">
        <v>57</v>
      </c>
    </row>
    <row r="78" spans="1:73" s="1" customFormat="1" ht="15" customHeight="1" thickBot="1" x14ac:dyDescent="0.3">
      <c r="A78" s="661">
        <v>14</v>
      </c>
      <c r="B78" s="674">
        <v>51580</v>
      </c>
      <c r="C78" s="662" t="s">
        <v>6</v>
      </c>
      <c r="D78" s="669" t="s">
        <v>203</v>
      </c>
      <c r="E78" s="680">
        <v>319</v>
      </c>
      <c r="F78" s="681">
        <v>5.33</v>
      </c>
      <c r="G78" s="681">
        <v>37.299999999999997</v>
      </c>
      <c r="H78" s="681">
        <v>42.01</v>
      </c>
      <c r="I78" s="681">
        <v>15.36</v>
      </c>
      <c r="J78" s="19">
        <f t="shared" si="8"/>
        <v>3.6739999999999999</v>
      </c>
      <c r="K78" s="728">
        <v>316</v>
      </c>
      <c r="L78" s="746">
        <v>19.940000000000001</v>
      </c>
      <c r="M78" s="746">
        <v>40.82</v>
      </c>
      <c r="N78" s="746">
        <v>35.44</v>
      </c>
      <c r="O78" s="735">
        <v>3.8</v>
      </c>
      <c r="P78" s="19">
        <f t="shared" si="9"/>
        <v>3.2310000000000003</v>
      </c>
      <c r="Q78" s="411">
        <v>179</v>
      </c>
      <c r="R78" s="412">
        <v>0.56000000000000005</v>
      </c>
      <c r="S78" s="412">
        <v>11.17</v>
      </c>
      <c r="T78" s="412">
        <v>59.78</v>
      </c>
      <c r="U78" s="413">
        <v>28.49</v>
      </c>
      <c r="V78" s="19">
        <f t="shared" si="10"/>
        <v>4.1619999999999999</v>
      </c>
      <c r="W78" s="381"/>
      <c r="X78" s="382"/>
      <c r="Y78" s="383"/>
      <c r="Z78" s="384"/>
      <c r="AA78" s="383"/>
      <c r="AB78" s="384"/>
      <c r="AC78" s="383"/>
      <c r="AD78" s="332"/>
      <c r="AE78" s="345"/>
      <c r="AF78" s="346"/>
      <c r="AG78" s="347"/>
      <c r="AH78" s="348"/>
      <c r="AI78" s="349"/>
      <c r="AJ78" s="348"/>
      <c r="AK78" s="350"/>
      <c r="AL78" s="326"/>
      <c r="AM78" s="785">
        <v>229</v>
      </c>
      <c r="AN78" s="819">
        <v>22</v>
      </c>
      <c r="AO78" s="819">
        <v>156</v>
      </c>
      <c r="AP78" s="819">
        <v>46</v>
      </c>
      <c r="AQ78" s="819">
        <v>5</v>
      </c>
      <c r="AR78" s="846">
        <f t="shared" si="11"/>
        <v>3.8515283842794759</v>
      </c>
      <c r="AS78" s="835">
        <v>229</v>
      </c>
      <c r="AT78" s="844">
        <v>23</v>
      </c>
      <c r="AU78" s="844">
        <v>79</v>
      </c>
      <c r="AV78" s="844">
        <v>123</v>
      </c>
      <c r="AW78" s="844">
        <v>4</v>
      </c>
      <c r="AX78" s="111">
        <f t="shared" si="12"/>
        <v>3.5283842794759823</v>
      </c>
      <c r="AY78" s="236">
        <v>49</v>
      </c>
      <c r="AZ78" s="236">
        <v>3</v>
      </c>
      <c r="BA78" s="236">
        <v>12</v>
      </c>
      <c r="BB78" s="236">
        <v>23</v>
      </c>
      <c r="BC78" s="236">
        <v>11</v>
      </c>
      <c r="BD78" s="610">
        <f t="shared" si="13"/>
        <v>3.8571428571428572</v>
      </c>
      <c r="BE78" s="492">
        <v>46</v>
      </c>
      <c r="BF78" s="236">
        <v>3</v>
      </c>
      <c r="BG78" s="236">
        <v>8</v>
      </c>
      <c r="BH78" s="236">
        <v>19</v>
      </c>
      <c r="BI78" s="236">
        <v>13</v>
      </c>
      <c r="BJ78" s="236">
        <v>3</v>
      </c>
      <c r="BK78" s="237"/>
      <c r="BL78" s="463">
        <v>55.4</v>
      </c>
      <c r="BM78" s="477">
        <v>95</v>
      </c>
      <c r="BN78" s="264"/>
      <c r="BO78" s="264">
        <v>9</v>
      </c>
      <c r="BP78" s="264">
        <v>73</v>
      </c>
      <c r="BQ78" s="264">
        <v>6</v>
      </c>
      <c r="BR78" s="264">
        <v>7</v>
      </c>
      <c r="BS78" s="264"/>
      <c r="BT78" s="482">
        <v>56</v>
      </c>
      <c r="BU78" s="266"/>
    </row>
    <row r="79" spans="1:73" s="1" customFormat="1" ht="15" customHeight="1" x14ac:dyDescent="0.25">
      <c r="A79" s="14">
        <v>1</v>
      </c>
      <c r="B79" s="43">
        <v>60010</v>
      </c>
      <c r="C79" s="12" t="s">
        <v>7</v>
      </c>
      <c r="D79" s="709" t="s">
        <v>204</v>
      </c>
      <c r="E79" s="711">
        <v>92</v>
      </c>
      <c r="F79" s="712"/>
      <c r="G79" s="712">
        <v>13.04</v>
      </c>
      <c r="H79" s="712">
        <v>47.83</v>
      </c>
      <c r="I79" s="712">
        <v>39.130000000000003</v>
      </c>
      <c r="J79" s="20">
        <f t="shared" si="8"/>
        <v>4.2609000000000004</v>
      </c>
      <c r="K79" s="747">
        <v>90</v>
      </c>
      <c r="L79" s="748">
        <v>1.1100000000000001</v>
      </c>
      <c r="M79" s="748">
        <v>25.56</v>
      </c>
      <c r="N79" s="748">
        <v>48.89</v>
      </c>
      <c r="O79" s="748">
        <v>24.44</v>
      </c>
      <c r="P79" s="20">
        <f t="shared" si="9"/>
        <v>3.9665999999999997</v>
      </c>
      <c r="Q79" s="404">
        <v>43</v>
      </c>
      <c r="R79" s="405"/>
      <c r="S79" s="405">
        <v>16.28</v>
      </c>
      <c r="T79" s="405">
        <v>72.09</v>
      </c>
      <c r="U79" s="405">
        <v>11.63</v>
      </c>
      <c r="V79" s="20">
        <f t="shared" si="10"/>
        <v>3.9535</v>
      </c>
      <c r="W79" s="387"/>
      <c r="X79" s="392"/>
      <c r="Y79" s="386"/>
      <c r="Z79" s="390"/>
      <c r="AA79" s="386"/>
      <c r="AB79" s="390"/>
      <c r="AC79" s="386"/>
      <c r="AD79" s="333"/>
      <c r="AE79" s="362"/>
      <c r="AF79" s="352"/>
      <c r="AG79" s="353"/>
      <c r="AH79" s="351"/>
      <c r="AI79" s="354"/>
      <c r="AJ79" s="351"/>
      <c r="AK79" s="355"/>
      <c r="AL79" s="327"/>
      <c r="AM79" s="799">
        <v>113</v>
      </c>
      <c r="AN79" s="800">
        <v>6</v>
      </c>
      <c r="AO79" s="800">
        <v>79</v>
      </c>
      <c r="AP79" s="800">
        <v>19</v>
      </c>
      <c r="AQ79" s="800">
        <v>9</v>
      </c>
      <c r="AR79" s="605">
        <f t="shared" si="11"/>
        <v>3.7256637168141591</v>
      </c>
      <c r="AS79" s="841">
        <v>113</v>
      </c>
      <c r="AT79" s="852">
        <v>11</v>
      </c>
      <c r="AU79" s="852">
        <v>37</v>
      </c>
      <c r="AV79" s="852">
        <v>59</v>
      </c>
      <c r="AW79" s="852">
        <v>6</v>
      </c>
      <c r="AX79" s="112">
        <f t="shared" si="12"/>
        <v>3.4690265486725664</v>
      </c>
      <c r="AY79" s="971">
        <v>14</v>
      </c>
      <c r="AZ79" s="972">
        <v>2</v>
      </c>
      <c r="BA79" s="972">
        <v>4</v>
      </c>
      <c r="BB79" s="972">
        <v>7</v>
      </c>
      <c r="BC79" s="973">
        <v>1</v>
      </c>
      <c r="BD79" s="609">
        <f t="shared" si="13"/>
        <v>3.5</v>
      </c>
      <c r="BE79" s="491">
        <v>14</v>
      </c>
      <c r="BF79" s="234">
        <v>1</v>
      </c>
      <c r="BG79" s="234">
        <v>4</v>
      </c>
      <c r="BH79" s="234">
        <v>7</v>
      </c>
      <c r="BI79" s="234">
        <v>2</v>
      </c>
      <c r="BJ79" s="234"/>
      <c r="BK79" s="235"/>
      <c r="BL79" s="465">
        <v>47.9</v>
      </c>
      <c r="BM79" s="504">
        <v>28</v>
      </c>
      <c r="BN79" s="262"/>
      <c r="BO79" s="262">
        <v>1</v>
      </c>
      <c r="BP79" s="262">
        <v>26</v>
      </c>
      <c r="BQ79" s="262">
        <v>1</v>
      </c>
      <c r="BR79" s="262"/>
      <c r="BS79" s="262"/>
      <c r="BT79" s="480">
        <v>51</v>
      </c>
    </row>
    <row r="80" spans="1:73" s="1" customFormat="1" ht="15" customHeight="1" x14ac:dyDescent="0.25">
      <c r="A80" s="11">
        <v>2</v>
      </c>
      <c r="B80" s="44">
        <v>60020</v>
      </c>
      <c r="C80" s="5" t="s">
        <v>7</v>
      </c>
      <c r="D80" s="709" t="s">
        <v>50</v>
      </c>
      <c r="E80" s="711">
        <v>68</v>
      </c>
      <c r="F80" s="712"/>
      <c r="G80" s="712">
        <v>10.29</v>
      </c>
      <c r="H80" s="712">
        <v>69.12</v>
      </c>
      <c r="I80" s="712">
        <v>20.59</v>
      </c>
      <c r="J80" s="18">
        <f t="shared" si="8"/>
        <v>4.1029999999999998</v>
      </c>
      <c r="K80" s="747">
        <v>71</v>
      </c>
      <c r="L80" s="748">
        <v>9.86</v>
      </c>
      <c r="M80" s="748">
        <v>21.13</v>
      </c>
      <c r="N80" s="748">
        <v>57.75</v>
      </c>
      <c r="O80" s="748">
        <v>11.27</v>
      </c>
      <c r="P80" s="18">
        <f t="shared" si="9"/>
        <v>3.7046000000000006</v>
      </c>
      <c r="Q80" s="400">
        <v>32</v>
      </c>
      <c r="R80" s="401"/>
      <c r="S80" s="401">
        <v>12.5</v>
      </c>
      <c r="T80" s="401">
        <v>59.38</v>
      </c>
      <c r="U80" s="401">
        <v>28.13</v>
      </c>
      <c r="V80" s="18">
        <f>(2*R80+3*S80+4*T80+5*U80)/100</f>
        <v>4.1566999999999998</v>
      </c>
      <c r="W80" s="373"/>
      <c r="X80" s="374"/>
      <c r="Y80" s="375"/>
      <c r="Z80" s="376"/>
      <c r="AA80" s="375"/>
      <c r="AB80" s="376"/>
      <c r="AC80" s="375"/>
      <c r="AD80" s="330"/>
      <c r="AE80" s="363"/>
      <c r="AF80" s="340"/>
      <c r="AG80" s="353"/>
      <c r="AH80" s="339"/>
      <c r="AI80" s="342"/>
      <c r="AJ80" s="339"/>
      <c r="AK80" s="343"/>
      <c r="AL80" s="325"/>
      <c r="AM80" s="779">
        <v>70</v>
      </c>
      <c r="AN80" s="820">
        <v>1</v>
      </c>
      <c r="AO80" s="820">
        <v>41</v>
      </c>
      <c r="AP80" s="820">
        <v>25</v>
      </c>
      <c r="AQ80" s="820">
        <v>3</v>
      </c>
      <c r="AR80" s="847">
        <f t="shared" si="11"/>
        <v>3.5714285714285716</v>
      </c>
      <c r="AS80" s="838">
        <v>69</v>
      </c>
      <c r="AT80" s="867">
        <v>4</v>
      </c>
      <c r="AU80" s="867">
        <v>22</v>
      </c>
      <c r="AV80" s="867">
        <v>38</v>
      </c>
      <c r="AW80" s="867">
        <v>5</v>
      </c>
      <c r="AX80" s="106">
        <f t="shared" si="12"/>
        <v>3.36231884057971</v>
      </c>
      <c r="AY80" s="231"/>
      <c r="AZ80" s="231"/>
      <c r="BA80" s="231"/>
      <c r="BB80" s="231"/>
      <c r="BC80" s="231"/>
      <c r="BD80" s="608"/>
      <c r="BE80" s="490"/>
      <c r="BF80" s="231"/>
      <c r="BG80" s="231"/>
      <c r="BH80" s="231"/>
      <c r="BI80" s="231"/>
      <c r="BJ80" s="231"/>
      <c r="BK80" s="232"/>
      <c r="BL80" s="462"/>
      <c r="BM80" s="500"/>
      <c r="BN80" s="260"/>
      <c r="BO80" s="260"/>
      <c r="BP80" s="260"/>
      <c r="BQ80" s="260"/>
      <c r="BR80" s="260"/>
      <c r="BS80" s="260"/>
      <c r="BT80" s="261"/>
    </row>
    <row r="81" spans="1:72" s="1" customFormat="1" ht="15" customHeight="1" x14ac:dyDescent="0.25">
      <c r="A81" s="11">
        <v>3</v>
      </c>
      <c r="B81" s="44">
        <v>60050</v>
      </c>
      <c r="C81" s="5" t="s">
        <v>7</v>
      </c>
      <c r="D81" s="709" t="s">
        <v>205</v>
      </c>
      <c r="E81" s="711">
        <v>121</v>
      </c>
      <c r="F81" s="712">
        <v>1.65</v>
      </c>
      <c r="G81" s="712">
        <v>19.829999999999998</v>
      </c>
      <c r="H81" s="712">
        <v>56.2</v>
      </c>
      <c r="I81" s="712">
        <v>22.31</v>
      </c>
      <c r="J81" s="18">
        <f t="shared" si="8"/>
        <v>3.9914000000000005</v>
      </c>
      <c r="K81" s="747">
        <v>120</v>
      </c>
      <c r="L81" s="748">
        <v>8.33</v>
      </c>
      <c r="M81" s="748">
        <v>43.33</v>
      </c>
      <c r="N81" s="748">
        <v>36.67</v>
      </c>
      <c r="O81" s="748">
        <v>11.67</v>
      </c>
      <c r="P81" s="18">
        <f t="shared" si="9"/>
        <v>3.5168000000000008</v>
      </c>
      <c r="Q81" s="400">
        <v>59</v>
      </c>
      <c r="R81" s="401"/>
      <c r="S81" s="401">
        <v>13.56</v>
      </c>
      <c r="T81" s="401">
        <v>66.099999999999994</v>
      </c>
      <c r="U81" s="401">
        <v>20.34</v>
      </c>
      <c r="V81" s="18">
        <f>(2*R81+3*S81+4*T81+5*U81)/100</f>
        <v>4.0678000000000001</v>
      </c>
      <c r="W81" s="373"/>
      <c r="X81" s="374"/>
      <c r="Y81" s="375"/>
      <c r="Z81" s="376"/>
      <c r="AA81" s="375"/>
      <c r="AB81" s="376"/>
      <c r="AC81" s="375"/>
      <c r="AD81" s="330"/>
      <c r="AE81" s="363"/>
      <c r="AF81" s="340"/>
      <c r="AG81" s="353"/>
      <c r="AH81" s="339"/>
      <c r="AI81" s="342"/>
      <c r="AJ81" s="339"/>
      <c r="AK81" s="343"/>
      <c r="AL81" s="325"/>
      <c r="AM81" s="779">
        <v>103</v>
      </c>
      <c r="AN81" s="820">
        <v>3</v>
      </c>
      <c r="AO81" s="820">
        <v>69</v>
      </c>
      <c r="AP81" s="820">
        <v>27</v>
      </c>
      <c r="AQ81" s="820">
        <v>4</v>
      </c>
      <c r="AR81" s="847">
        <f t="shared" si="11"/>
        <v>3.6893203883495147</v>
      </c>
      <c r="AS81" s="838">
        <v>103</v>
      </c>
      <c r="AT81" s="867">
        <v>8</v>
      </c>
      <c r="AU81" s="867">
        <v>45</v>
      </c>
      <c r="AV81" s="867">
        <v>46</v>
      </c>
      <c r="AW81" s="867">
        <v>4</v>
      </c>
      <c r="AX81" s="106">
        <f t="shared" si="12"/>
        <v>3.5533980582524274</v>
      </c>
      <c r="AY81" s="974">
        <v>26</v>
      </c>
      <c r="AZ81" s="976"/>
      <c r="BA81" s="976">
        <v>12</v>
      </c>
      <c r="BB81" s="976">
        <v>11</v>
      </c>
      <c r="BC81" s="977">
        <v>3</v>
      </c>
      <c r="BD81" s="608">
        <f t="shared" si="13"/>
        <v>3.6538461538461537</v>
      </c>
      <c r="BE81" s="490">
        <v>23</v>
      </c>
      <c r="BF81" s="751">
        <v>1</v>
      </c>
      <c r="BG81" s="751">
        <v>3</v>
      </c>
      <c r="BH81" s="751">
        <v>9</v>
      </c>
      <c r="BI81" s="751">
        <v>9</v>
      </c>
      <c r="BJ81" s="751">
        <v>1</v>
      </c>
      <c r="BK81" s="232"/>
      <c r="BL81" s="469">
        <v>57.21</v>
      </c>
      <c r="BM81" s="467">
        <v>49</v>
      </c>
      <c r="BN81" s="260"/>
      <c r="BO81" s="260">
        <v>2</v>
      </c>
      <c r="BP81" s="260">
        <v>33</v>
      </c>
      <c r="BQ81" s="260">
        <v>8</v>
      </c>
      <c r="BR81" s="260">
        <v>6</v>
      </c>
      <c r="BS81" s="260"/>
      <c r="BT81" s="457">
        <v>60.91</v>
      </c>
    </row>
    <row r="82" spans="1:72" s="1" customFormat="1" ht="15" customHeight="1" x14ac:dyDescent="0.25">
      <c r="A82" s="11">
        <v>4</v>
      </c>
      <c r="B82" s="44">
        <v>60070</v>
      </c>
      <c r="C82" s="5" t="s">
        <v>7</v>
      </c>
      <c r="D82" s="709" t="s">
        <v>206</v>
      </c>
      <c r="E82" s="711">
        <v>103</v>
      </c>
      <c r="F82" s="712">
        <v>0.97</v>
      </c>
      <c r="G82" s="712">
        <v>27.18</v>
      </c>
      <c r="H82" s="712">
        <v>42.72</v>
      </c>
      <c r="I82" s="712">
        <v>29.13</v>
      </c>
      <c r="J82" s="18">
        <f t="shared" si="8"/>
        <v>4.0000999999999998</v>
      </c>
      <c r="K82" s="747">
        <v>101</v>
      </c>
      <c r="L82" s="748">
        <v>9.9</v>
      </c>
      <c r="M82" s="748">
        <v>37.619999999999997</v>
      </c>
      <c r="N82" s="748">
        <v>40.590000000000003</v>
      </c>
      <c r="O82" s="748">
        <v>11.88</v>
      </c>
      <c r="P82" s="18">
        <f t="shared" si="9"/>
        <v>3.5441999999999996</v>
      </c>
      <c r="Q82" s="400">
        <v>53</v>
      </c>
      <c r="R82" s="401"/>
      <c r="S82" s="401">
        <v>7.55</v>
      </c>
      <c r="T82" s="401">
        <v>58.49</v>
      </c>
      <c r="U82" s="401">
        <v>33.96</v>
      </c>
      <c r="V82" s="18">
        <f>(2*R82+3*S82+4*T82+5*U82)/100</f>
        <v>4.2641</v>
      </c>
      <c r="W82" s="373"/>
      <c r="X82" s="374"/>
      <c r="Y82" s="375"/>
      <c r="Z82" s="376"/>
      <c r="AA82" s="375"/>
      <c r="AB82" s="376"/>
      <c r="AC82" s="375"/>
      <c r="AD82" s="330"/>
      <c r="AE82" s="363"/>
      <c r="AF82" s="340"/>
      <c r="AG82" s="341"/>
      <c r="AH82" s="339"/>
      <c r="AI82" s="342"/>
      <c r="AJ82" s="339"/>
      <c r="AK82" s="343"/>
      <c r="AL82" s="325"/>
      <c r="AM82" s="779">
        <v>124</v>
      </c>
      <c r="AN82" s="820">
        <v>16</v>
      </c>
      <c r="AO82" s="820">
        <v>83</v>
      </c>
      <c r="AP82" s="820">
        <v>23</v>
      </c>
      <c r="AQ82" s="820">
        <v>2</v>
      </c>
      <c r="AR82" s="847">
        <f t="shared" si="11"/>
        <v>3.911290322580645</v>
      </c>
      <c r="AS82" s="838">
        <v>125</v>
      </c>
      <c r="AT82" s="867">
        <v>15</v>
      </c>
      <c r="AU82" s="867">
        <v>43</v>
      </c>
      <c r="AV82" s="867">
        <v>64</v>
      </c>
      <c r="AW82" s="867">
        <v>3</v>
      </c>
      <c r="AX82" s="106">
        <f t="shared" si="12"/>
        <v>3.56</v>
      </c>
      <c r="AY82" s="974">
        <v>25</v>
      </c>
      <c r="AZ82" s="976"/>
      <c r="BA82" s="976">
        <v>3</v>
      </c>
      <c r="BB82" s="976">
        <v>13</v>
      </c>
      <c r="BC82" s="977">
        <v>9</v>
      </c>
      <c r="BD82" s="608">
        <f t="shared" si="13"/>
        <v>4.24</v>
      </c>
      <c r="BE82" s="490">
        <v>51</v>
      </c>
      <c r="BF82" s="751"/>
      <c r="BG82" s="751">
        <v>2</v>
      </c>
      <c r="BH82" s="751">
        <v>22</v>
      </c>
      <c r="BI82" s="751">
        <v>18</v>
      </c>
      <c r="BJ82" s="751">
        <v>9</v>
      </c>
      <c r="BK82" s="232"/>
      <c r="BL82" s="469">
        <v>66.349999999999994</v>
      </c>
      <c r="BM82" s="471">
        <v>76</v>
      </c>
      <c r="BN82" s="260"/>
      <c r="BO82" s="260">
        <v>2</v>
      </c>
      <c r="BP82" s="260">
        <v>57</v>
      </c>
      <c r="BQ82" s="260">
        <v>11</v>
      </c>
      <c r="BR82" s="260">
        <v>6</v>
      </c>
      <c r="BS82" s="260"/>
      <c r="BT82" s="457">
        <v>61.89</v>
      </c>
    </row>
    <row r="83" spans="1:72" s="1" customFormat="1" ht="15" customHeight="1" x14ac:dyDescent="0.25">
      <c r="A83" s="11">
        <v>5</v>
      </c>
      <c r="B83" s="44">
        <v>60180</v>
      </c>
      <c r="C83" s="5" t="s">
        <v>7</v>
      </c>
      <c r="D83" s="709" t="s">
        <v>207</v>
      </c>
      <c r="E83" s="711">
        <v>171</v>
      </c>
      <c r="F83" s="712">
        <v>0.57999999999999996</v>
      </c>
      <c r="G83" s="712">
        <v>24.56</v>
      </c>
      <c r="H83" s="712">
        <v>47.95</v>
      </c>
      <c r="I83" s="712">
        <v>26.9</v>
      </c>
      <c r="J83" s="18">
        <f t="shared" si="8"/>
        <v>4.0114000000000001</v>
      </c>
      <c r="K83" s="747">
        <v>170</v>
      </c>
      <c r="L83" s="748">
        <v>6.47</v>
      </c>
      <c r="M83" s="748">
        <v>34.71</v>
      </c>
      <c r="N83" s="748">
        <v>51.18</v>
      </c>
      <c r="O83" s="748">
        <v>7.65</v>
      </c>
      <c r="P83" s="18">
        <f t="shared" si="9"/>
        <v>3.6003999999999996</v>
      </c>
      <c r="Q83" s="400">
        <v>81</v>
      </c>
      <c r="R83" s="401"/>
      <c r="S83" s="401">
        <v>18.52</v>
      </c>
      <c r="T83" s="401">
        <v>48.15</v>
      </c>
      <c r="U83" s="401">
        <v>33.33</v>
      </c>
      <c r="V83" s="18">
        <f t="shared" si="10"/>
        <v>4.1480999999999995</v>
      </c>
      <c r="W83" s="373"/>
      <c r="X83" s="374"/>
      <c r="Y83" s="375"/>
      <c r="Z83" s="376"/>
      <c r="AA83" s="375"/>
      <c r="AB83" s="376"/>
      <c r="AC83" s="375"/>
      <c r="AD83" s="330"/>
      <c r="AE83" s="363"/>
      <c r="AF83" s="340"/>
      <c r="AG83" s="341"/>
      <c r="AH83" s="339"/>
      <c r="AI83" s="342"/>
      <c r="AJ83" s="339"/>
      <c r="AK83" s="343"/>
      <c r="AL83" s="325"/>
      <c r="AM83" s="779">
        <v>128</v>
      </c>
      <c r="AN83" s="820">
        <v>19</v>
      </c>
      <c r="AO83" s="820">
        <v>84</v>
      </c>
      <c r="AP83" s="820">
        <v>22</v>
      </c>
      <c r="AQ83" s="820">
        <v>3</v>
      </c>
      <c r="AR83" s="847">
        <f t="shared" si="11"/>
        <v>3.9296875</v>
      </c>
      <c r="AS83" s="838">
        <v>128</v>
      </c>
      <c r="AT83" s="867">
        <v>17</v>
      </c>
      <c r="AU83" s="867">
        <v>52</v>
      </c>
      <c r="AV83" s="867">
        <v>57</v>
      </c>
      <c r="AW83" s="867">
        <v>2</v>
      </c>
      <c r="AX83" s="106">
        <f t="shared" si="12"/>
        <v>3.65625</v>
      </c>
      <c r="AY83" s="974">
        <v>33</v>
      </c>
      <c r="AZ83" s="976">
        <v>3</v>
      </c>
      <c r="BA83" s="976">
        <v>6</v>
      </c>
      <c r="BB83" s="976">
        <v>16</v>
      </c>
      <c r="BC83" s="977">
        <v>8</v>
      </c>
      <c r="BD83" s="608">
        <f t="shared" si="13"/>
        <v>3.8787878787878789</v>
      </c>
      <c r="BE83" s="490">
        <v>18</v>
      </c>
      <c r="BF83" s="751"/>
      <c r="BG83" s="751">
        <v>4</v>
      </c>
      <c r="BH83" s="751">
        <v>7</v>
      </c>
      <c r="BI83" s="751">
        <v>5</v>
      </c>
      <c r="BJ83" s="751">
        <v>2</v>
      </c>
      <c r="BK83" s="232"/>
      <c r="BL83" s="460">
        <v>56</v>
      </c>
      <c r="BM83" s="471">
        <v>51</v>
      </c>
      <c r="BN83" s="260"/>
      <c r="BO83" s="260">
        <v>4</v>
      </c>
      <c r="BP83" s="260">
        <v>39</v>
      </c>
      <c r="BQ83" s="260">
        <v>4</v>
      </c>
      <c r="BR83" s="260">
        <v>4</v>
      </c>
      <c r="BS83" s="260"/>
      <c r="BT83" s="457">
        <v>59</v>
      </c>
    </row>
    <row r="84" spans="1:72" s="1" customFormat="1" ht="15" customHeight="1" x14ac:dyDescent="0.25">
      <c r="A84" s="11">
        <v>6</v>
      </c>
      <c r="B84" s="44">
        <v>60240</v>
      </c>
      <c r="C84" s="5" t="s">
        <v>7</v>
      </c>
      <c r="D84" s="709" t="s">
        <v>208</v>
      </c>
      <c r="E84" s="711">
        <v>257</v>
      </c>
      <c r="F84" s="712">
        <v>1.95</v>
      </c>
      <c r="G84" s="712">
        <v>20.62</v>
      </c>
      <c r="H84" s="712">
        <v>47.86</v>
      </c>
      <c r="I84" s="712">
        <v>29.57</v>
      </c>
      <c r="J84" s="18">
        <f t="shared" si="8"/>
        <v>4.0504999999999995</v>
      </c>
      <c r="K84" s="747">
        <v>260</v>
      </c>
      <c r="L84" s="748">
        <v>5.77</v>
      </c>
      <c r="M84" s="748">
        <v>31.92</v>
      </c>
      <c r="N84" s="748">
        <v>45</v>
      </c>
      <c r="O84" s="748">
        <v>17.309999999999999</v>
      </c>
      <c r="P84" s="18">
        <f t="shared" si="9"/>
        <v>3.7385000000000002</v>
      </c>
      <c r="Q84" s="400">
        <v>146</v>
      </c>
      <c r="R84" s="401">
        <v>0.68</v>
      </c>
      <c r="S84" s="401">
        <v>25.34</v>
      </c>
      <c r="T84" s="401">
        <v>59.59</v>
      </c>
      <c r="U84" s="401">
        <v>14.38</v>
      </c>
      <c r="V84" s="18">
        <f t="shared" si="10"/>
        <v>3.8763999999999998</v>
      </c>
      <c r="W84" s="373"/>
      <c r="X84" s="374"/>
      <c r="Y84" s="375"/>
      <c r="Z84" s="376"/>
      <c r="AA84" s="375"/>
      <c r="AB84" s="376"/>
      <c r="AC84" s="375"/>
      <c r="AD84" s="330"/>
      <c r="AE84" s="363"/>
      <c r="AF84" s="340"/>
      <c r="AG84" s="341"/>
      <c r="AH84" s="339"/>
      <c r="AI84" s="342"/>
      <c r="AJ84" s="339"/>
      <c r="AK84" s="343"/>
      <c r="AL84" s="325"/>
      <c r="AM84" s="779">
        <v>172</v>
      </c>
      <c r="AN84" s="820">
        <v>6</v>
      </c>
      <c r="AO84" s="820">
        <v>134</v>
      </c>
      <c r="AP84" s="820">
        <v>28</v>
      </c>
      <c r="AQ84" s="820">
        <v>4</v>
      </c>
      <c r="AR84" s="847">
        <f t="shared" si="11"/>
        <v>3.8255813953488373</v>
      </c>
      <c r="AS84" s="838">
        <v>173</v>
      </c>
      <c r="AT84" s="867">
        <v>8</v>
      </c>
      <c r="AU84" s="867">
        <v>61</v>
      </c>
      <c r="AV84" s="867">
        <v>95</v>
      </c>
      <c r="AW84" s="867">
        <v>9</v>
      </c>
      <c r="AX84" s="106">
        <f t="shared" si="12"/>
        <v>3.3930635838150289</v>
      </c>
      <c r="AY84" s="974">
        <v>48</v>
      </c>
      <c r="AZ84" s="976">
        <v>1</v>
      </c>
      <c r="BA84" s="976">
        <v>10</v>
      </c>
      <c r="BB84" s="976">
        <v>22</v>
      </c>
      <c r="BC84" s="977">
        <v>15</v>
      </c>
      <c r="BD84" s="608">
        <f t="shared" si="13"/>
        <v>4.0625</v>
      </c>
      <c r="BE84" s="490">
        <v>35</v>
      </c>
      <c r="BF84" s="751"/>
      <c r="BG84" s="751">
        <v>1</v>
      </c>
      <c r="BH84" s="751">
        <v>16</v>
      </c>
      <c r="BI84" s="751">
        <v>18</v>
      </c>
      <c r="BJ84" s="751"/>
      <c r="BK84" s="232"/>
      <c r="BL84" s="469">
        <v>60.8</v>
      </c>
      <c r="BM84" s="467">
        <v>82</v>
      </c>
      <c r="BN84" s="260"/>
      <c r="BO84" s="260">
        <v>7</v>
      </c>
      <c r="BP84" s="260">
        <v>61</v>
      </c>
      <c r="BQ84" s="260">
        <v>9</v>
      </c>
      <c r="BR84" s="260">
        <v>5</v>
      </c>
      <c r="BS84" s="260"/>
      <c r="BT84" s="457">
        <v>57</v>
      </c>
    </row>
    <row r="85" spans="1:72" s="1" customFormat="1" ht="15" customHeight="1" x14ac:dyDescent="0.25">
      <c r="A85" s="11">
        <v>7</v>
      </c>
      <c r="B85" s="44">
        <v>60560</v>
      </c>
      <c r="C85" s="5" t="s">
        <v>7</v>
      </c>
      <c r="D85" s="709" t="s">
        <v>51</v>
      </c>
      <c r="E85" s="711">
        <v>49</v>
      </c>
      <c r="F85" s="712"/>
      <c r="G85" s="712">
        <v>34.69</v>
      </c>
      <c r="H85" s="712">
        <v>46.94</v>
      </c>
      <c r="I85" s="712">
        <v>18.37</v>
      </c>
      <c r="J85" s="18">
        <f t="shared" si="8"/>
        <v>3.8368000000000002</v>
      </c>
      <c r="K85" s="747">
        <v>49</v>
      </c>
      <c r="L85" s="748">
        <v>4.08</v>
      </c>
      <c r="M85" s="748">
        <v>57.14</v>
      </c>
      <c r="N85" s="748">
        <v>34.69</v>
      </c>
      <c r="O85" s="748">
        <v>4.08</v>
      </c>
      <c r="P85" s="18">
        <f t="shared" si="9"/>
        <v>3.3874</v>
      </c>
      <c r="Q85" s="400">
        <v>47</v>
      </c>
      <c r="R85" s="401"/>
      <c r="S85" s="401">
        <v>34.04</v>
      </c>
      <c r="T85" s="401">
        <v>53.19</v>
      </c>
      <c r="U85" s="401">
        <v>12.77</v>
      </c>
      <c r="V85" s="18">
        <f t="shared" si="10"/>
        <v>3.7873000000000001</v>
      </c>
      <c r="W85" s="373"/>
      <c r="X85" s="374"/>
      <c r="Y85" s="375"/>
      <c r="Z85" s="376"/>
      <c r="AA85" s="375"/>
      <c r="AB85" s="376"/>
      <c r="AC85" s="375"/>
      <c r="AD85" s="330"/>
      <c r="AE85" s="363"/>
      <c r="AF85" s="340"/>
      <c r="AG85" s="341"/>
      <c r="AH85" s="339"/>
      <c r="AI85" s="342"/>
      <c r="AJ85" s="339"/>
      <c r="AK85" s="343"/>
      <c r="AL85" s="325"/>
      <c r="AM85" s="779">
        <v>44</v>
      </c>
      <c r="AN85" s="820">
        <v>7</v>
      </c>
      <c r="AO85" s="820">
        <v>27</v>
      </c>
      <c r="AP85" s="820">
        <v>7</v>
      </c>
      <c r="AQ85" s="820">
        <v>3</v>
      </c>
      <c r="AR85" s="605">
        <f t="shared" si="11"/>
        <v>3.8636363636363638</v>
      </c>
      <c r="AS85" s="838">
        <v>44</v>
      </c>
      <c r="AT85" s="867">
        <v>5</v>
      </c>
      <c r="AU85" s="867">
        <v>13</v>
      </c>
      <c r="AV85" s="867">
        <v>25</v>
      </c>
      <c r="AW85" s="867">
        <v>1</v>
      </c>
      <c r="AX85" s="112">
        <f t="shared" si="12"/>
        <v>3.5</v>
      </c>
      <c r="AY85" s="974">
        <v>10</v>
      </c>
      <c r="AZ85" s="976">
        <v>2</v>
      </c>
      <c r="BA85" s="976">
        <v>5</v>
      </c>
      <c r="BB85" s="976">
        <v>2</v>
      </c>
      <c r="BC85" s="977">
        <v>1</v>
      </c>
      <c r="BD85" s="608">
        <f t="shared" si="13"/>
        <v>3.2</v>
      </c>
      <c r="BE85" s="490">
        <v>7</v>
      </c>
      <c r="BF85" s="751"/>
      <c r="BG85" s="751">
        <v>1</v>
      </c>
      <c r="BH85" s="751">
        <v>4</v>
      </c>
      <c r="BI85" s="751">
        <v>2</v>
      </c>
      <c r="BJ85" s="751"/>
      <c r="BK85" s="232"/>
      <c r="BL85" s="233">
        <v>54.6</v>
      </c>
      <c r="BM85" s="471">
        <v>17</v>
      </c>
      <c r="BN85" s="260">
        <v>1</v>
      </c>
      <c r="BO85" s="260">
        <v>4</v>
      </c>
      <c r="BP85" s="260">
        <v>10</v>
      </c>
      <c r="BQ85" s="260">
        <v>1</v>
      </c>
      <c r="BR85" s="260">
        <v>1</v>
      </c>
      <c r="BS85" s="260"/>
      <c r="BT85" s="479">
        <v>45.2</v>
      </c>
    </row>
    <row r="86" spans="1:72" s="1" customFormat="1" ht="15" customHeight="1" x14ac:dyDescent="0.25">
      <c r="A86" s="11">
        <v>8</v>
      </c>
      <c r="B86" s="44">
        <v>60660</v>
      </c>
      <c r="C86" s="5" t="s">
        <v>7</v>
      </c>
      <c r="D86" s="709" t="s">
        <v>209</v>
      </c>
      <c r="E86" s="711">
        <v>107</v>
      </c>
      <c r="F86" s="712">
        <v>1.87</v>
      </c>
      <c r="G86" s="712">
        <v>20.56</v>
      </c>
      <c r="H86" s="712">
        <v>55.14</v>
      </c>
      <c r="I86" s="712">
        <v>22.43</v>
      </c>
      <c r="J86" s="18">
        <f t="shared" si="8"/>
        <v>3.9813000000000001</v>
      </c>
      <c r="K86" s="747">
        <v>110</v>
      </c>
      <c r="L86" s="748">
        <v>5.45</v>
      </c>
      <c r="M86" s="748">
        <v>41.82</v>
      </c>
      <c r="N86" s="748">
        <v>39.090000000000003</v>
      </c>
      <c r="O86" s="748">
        <v>13.64</v>
      </c>
      <c r="P86" s="18">
        <f t="shared" si="9"/>
        <v>3.6092</v>
      </c>
      <c r="Q86" s="400">
        <v>54</v>
      </c>
      <c r="R86" s="401"/>
      <c r="S86" s="401">
        <v>5.56</v>
      </c>
      <c r="T86" s="401">
        <v>64.81</v>
      </c>
      <c r="U86" s="401">
        <v>29.63</v>
      </c>
      <c r="V86" s="18">
        <f t="shared" si="10"/>
        <v>4.2407000000000004</v>
      </c>
      <c r="W86" s="373"/>
      <c r="X86" s="374"/>
      <c r="Y86" s="375"/>
      <c r="Z86" s="376"/>
      <c r="AA86" s="375"/>
      <c r="AB86" s="376"/>
      <c r="AC86" s="375"/>
      <c r="AD86" s="330"/>
      <c r="AE86" s="363"/>
      <c r="AF86" s="340"/>
      <c r="AG86" s="341"/>
      <c r="AH86" s="339"/>
      <c r="AI86" s="342"/>
      <c r="AJ86" s="339"/>
      <c r="AK86" s="343"/>
      <c r="AL86" s="325"/>
      <c r="AM86" s="779">
        <v>59</v>
      </c>
      <c r="AN86" s="820">
        <v>1</v>
      </c>
      <c r="AO86" s="820">
        <v>36</v>
      </c>
      <c r="AP86" s="820">
        <v>19</v>
      </c>
      <c r="AQ86" s="820">
        <v>3</v>
      </c>
      <c r="AR86" s="605">
        <f t="shared" si="11"/>
        <v>3.593220338983051</v>
      </c>
      <c r="AS86" s="838">
        <v>59</v>
      </c>
      <c r="AT86" s="867">
        <v>9</v>
      </c>
      <c r="AU86" s="867">
        <v>19</v>
      </c>
      <c r="AV86" s="867">
        <v>31</v>
      </c>
      <c r="AW86" s="867"/>
      <c r="AX86" s="112">
        <f t="shared" si="12"/>
        <v>3.6271186440677967</v>
      </c>
      <c r="AY86" s="974">
        <v>16</v>
      </c>
      <c r="AZ86" s="976"/>
      <c r="BA86" s="976">
        <v>3</v>
      </c>
      <c r="BB86" s="976">
        <v>5</v>
      </c>
      <c r="BC86" s="977">
        <v>8</v>
      </c>
      <c r="BD86" s="608">
        <f t="shared" si="13"/>
        <v>4.3125</v>
      </c>
      <c r="BE86" s="490">
        <v>10</v>
      </c>
      <c r="BF86" s="751">
        <v>2</v>
      </c>
      <c r="BG86" s="751">
        <v>3</v>
      </c>
      <c r="BH86" s="751">
        <v>3</v>
      </c>
      <c r="BI86" s="751">
        <v>1</v>
      </c>
      <c r="BJ86" s="751">
        <v>1</v>
      </c>
      <c r="BK86" s="232"/>
      <c r="BL86" s="461">
        <v>45.5</v>
      </c>
      <c r="BM86" s="471">
        <v>26</v>
      </c>
      <c r="BN86" s="260"/>
      <c r="BO86" s="260">
        <v>2</v>
      </c>
      <c r="BP86" s="260">
        <v>21</v>
      </c>
      <c r="BQ86" s="260">
        <v>2</v>
      </c>
      <c r="BR86" s="260">
        <v>1</v>
      </c>
      <c r="BS86" s="260"/>
      <c r="BT86" s="464">
        <v>54.5</v>
      </c>
    </row>
    <row r="87" spans="1:72" s="1" customFormat="1" ht="15" customHeight="1" x14ac:dyDescent="0.25">
      <c r="A87" s="11">
        <v>9</v>
      </c>
      <c r="B87" s="44">
        <v>60001</v>
      </c>
      <c r="C87" s="12" t="s">
        <v>7</v>
      </c>
      <c r="D87" s="708" t="s">
        <v>210</v>
      </c>
      <c r="E87" s="711">
        <v>75</v>
      </c>
      <c r="F87" s="712">
        <v>4</v>
      </c>
      <c r="G87" s="712">
        <v>17.329999999999998</v>
      </c>
      <c r="H87" s="712">
        <v>41.33</v>
      </c>
      <c r="I87" s="712">
        <v>37.33</v>
      </c>
      <c r="J87" s="20">
        <f>(2*F87+3*G87+4*H87+5*I87)/100</f>
        <v>4.1196000000000002</v>
      </c>
      <c r="K87" s="747">
        <v>76</v>
      </c>
      <c r="L87" s="748">
        <v>10.53</v>
      </c>
      <c r="M87" s="748">
        <v>31.58</v>
      </c>
      <c r="N87" s="748">
        <v>38.159999999999997</v>
      </c>
      <c r="O87" s="748">
        <v>19.739999999999998</v>
      </c>
      <c r="P87" s="20">
        <f>(2*L87+3*M87+4*N87+5*O87)/100</f>
        <v>3.6713999999999998</v>
      </c>
      <c r="Q87" s="400">
        <v>50</v>
      </c>
      <c r="R87" s="401"/>
      <c r="S87" s="401">
        <v>14</v>
      </c>
      <c r="T87" s="401">
        <v>44</v>
      </c>
      <c r="U87" s="401">
        <v>42</v>
      </c>
      <c r="V87" s="20">
        <f>(2*R87+3*S87+4*T87+5*U87)/100</f>
        <v>4.28</v>
      </c>
      <c r="W87" s="387"/>
      <c r="X87" s="392"/>
      <c r="Y87" s="375"/>
      <c r="Z87" s="390"/>
      <c r="AA87" s="386"/>
      <c r="AB87" s="390"/>
      <c r="AC87" s="386"/>
      <c r="AD87" s="333"/>
      <c r="AE87" s="363"/>
      <c r="AF87" s="340"/>
      <c r="AG87" s="341"/>
      <c r="AH87" s="339"/>
      <c r="AI87" s="342"/>
      <c r="AJ87" s="339"/>
      <c r="AK87" s="343"/>
      <c r="AL87" s="325"/>
      <c r="AM87" s="779">
        <v>91</v>
      </c>
      <c r="AN87" s="820">
        <v>3</v>
      </c>
      <c r="AO87" s="820">
        <v>57</v>
      </c>
      <c r="AP87" s="820">
        <v>19</v>
      </c>
      <c r="AQ87" s="820">
        <v>12</v>
      </c>
      <c r="AR87" s="605">
        <f t="shared" si="11"/>
        <v>3.5604395604395602</v>
      </c>
      <c r="AS87" s="838">
        <v>91</v>
      </c>
      <c r="AT87" s="867">
        <v>9</v>
      </c>
      <c r="AU87" s="867">
        <v>33</v>
      </c>
      <c r="AV87" s="867">
        <v>41</v>
      </c>
      <c r="AW87" s="867">
        <v>8</v>
      </c>
      <c r="AX87" s="112">
        <f t="shared" si="12"/>
        <v>3.4725274725274726</v>
      </c>
      <c r="AY87" s="975">
        <v>13</v>
      </c>
      <c r="AZ87" s="978">
        <v>2</v>
      </c>
      <c r="BA87" s="978">
        <v>5</v>
      </c>
      <c r="BB87" s="978">
        <v>4</v>
      </c>
      <c r="BC87" s="979">
        <v>2</v>
      </c>
      <c r="BD87" s="609">
        <f t="shared" si="13"/>
        <v>3.4615384615384617</v>
      </c>
      <c r="BE87" s="491">
        <v>19</v>
      </c>
      <c r="BF87" s="234">
        <v>1</v>
      </c>
      <c r="BG87" s="234">
        <v>2</v>
      </c>
      <c r="BH87" s="234">
        <v>9</v>
      </c>
      <c r="BI87" s="234">
        <v>7</v>
      </c>
      <c r="BJ87" s="234"/>
      <c r="BK87" s="235"/>
      <c r="BL87" s="461">
        <v>54.2</v>
      </c>
      <c r="BM87" s="471">
        <v>32</v>
      </c>
      <c r="BN87" s="262">
        <v>1</v>
      </c>
      <c r="BO87" s="262"/>
      <c r="BP87" s="262">
        <v>24</v>
      </c>
      <c r="BQ87" s="262">
        <v>6</v>
      </c>
      <c r="BR87" s="262">
        <v>1</v>
      </c>
      <c r="BS87" s="262"/>
      <c r="BT87" s="479">
        <v>57.9</v>
      </c>
    </row>
    <row r="88" spans="1:72" s="1" customFormat="1" ht="15" customHeight="1" x14ac:dyDescent="0.25">
      <c r="A88" s="11">
        <v>10</v>
      </c>
      <c r="B88" s="44">
        <v>60850</v>
      </c>
      <c r="C88" s="5" t="s">
        <v>7</v>
      </c>
      <c r="D88" s="709" t="s">
        <v>211</v>
      </c>
      <c r="E88" s="711">
        <v>126</v>
      </c>
      <c r="F88" s="712">
        <v>3.97</v>
      </c>
      <c r="G88" s="712">
        <v>22.22</v>
      </c>
      <c r="H88" s="712">
        <v>48.41</v>
      </c>
      <c r="I88" s="712">
        <v>25.4</v>
      </c>
      <c r="J88" s="18">
        <f t="shared" si="8"/>
        <v>3.9523999999999999</v>
      </c>
      <c r="K88" s="747">
        <v>102</v>
      </c>
      <c r="L88" s="748">
        <v>8.82</v>
      </c>
      <c r="M88" s="748">
        <v>42.16</v>
      </c>
      <c r="N88" s="748">
        <v>36.270000000000003</v>
      </c>
      <c r="O88" s="748">
        <v>12.75</v>
      </c>
      <c r="P88" s="18">
        <f t="shared" si="9"/>
        <v>3.5295000000000005</v>
      </c>
      <c r="Q88" s="400">
        <v>71</v>
      </c>
      <c r="R88" s="401">
        <v>2.82</v>
      </c>
      <c r="S88" s="401">
        <v>23.94</v>
      </c>
      <c r="T88" s="401">
        <v>54.93</v>
      </c>
      <c r="U88" s="401">
        <v>18.309999999999999</v>
      </c>
      <c r="V88" s="18">
        <f t="shared" si="10"/>
        <v>3.8873000000000002</v>
      </c>
      <c r="W88" s="373"/>
      <c r="X88" s="374"/>
      <c r="Y88" s="375"/>
      <c r="Z88" s="376"/>
      <c r="AA88" s="375"/>
      <c r="AB88" s="376"/>
      <c r="AC88" s="375"/>
      <c r="AD88" s="330"/>
      <c r="AE88" s="363"/>
      <c r="AF88" s="340"/>
      <c r="AG88" s="341"/>
      <c r="AH88" s="339"/>
      <c r="AI88" s="342"/>
      <c r="AJ88" s="339"/>
      <c r="AK88" s="343"/>
      <c r="AL88" s="325"/>
      <c r="AM88" s="779">
        <v>96</v>
      </c>
      <c r="AN88" s="820">
        <v>4</v>
      </c>
      <c r="AO88" s="820">
        <v>60</v>
      </c>
      <c r="AP88" s="820">
        <v>26</v>
      </c>
      <c r="AQ88" s="820">
        <v>6</v>
      </c>
      <c r="AR88" s="605">
        <f t="shared" si="11"/>
        <v>3.6458333333333335</v>
      </c>
      <c r="AS88" s="831">
        <v>97</v>
      </c>
      <c r="AT88" s="868">
        <v>10</v>
      </c>
      <c r="AU88" s="868">
        <v>24</v>
      </c>
      <c r="AV88" s="868">
        <v>60</v>
      </c>
      <c r="AW88" s="868">
        <v>3</v>
      </c>
      <c r="AX88" s="112">
        <f t="shared" si="12"/>
        <v>3.4226804123711339</v>
      </c>
      <c r="AY88" s="974">
        <v>25</v>
      </c>
      <c r="AZ88" s="976">
        <v>2</v>
      </c>
      <c r="BA88" s="976">
        <v>10</v>
      </c>
      <c r="BB88" s="976">
        <v>7</v>
      </c>
      <c r="BC88" s="977">
        <v>6</v>
      </c>
      <c r="BD88" s="608">
        <f t="shared" si="13"/>
        <v>3.68</v>
      </c>
      <c r="BE88" s="490">
        <v>26</v>
      </c>
      <c r="BF88" s="751">
        <v>4</v>
      </c>
      <c r="BG88" s="751">
        <v>1</v>
      </c>
      <c r="BH88" s="751">
        <v>17</v>
      </c>
      <c r="BI88" s="751">
        <v>4</v>
      </c>
      <c r="BJ88" s="751"/>
      <c r="BK88" s="232"/>
      <c r="BL88" s="461">
        <v>49.7</v>
      </c>
      <c r="BM88" s="471">
        <v>51</v>
      </c>
      <c r="BN88" s="260"/>
      <c r="BO88" s="260">
        <v>8</v>
      </c>
      <c r="BP88" s="260">
        <v>35</v>
      </c>
      <c r="BQ88" s="260">
        <v>3</v>
      </c>
      <c r="BR88" s="260">
        <v>5</v>
      </c>
      <c r="BS88" s="260"/>
      <c r="BT88" s="479">
        <v>55.2</v>
      </c>
    </row>
    <row r="89" spans="1:72" s="1" customFormat="1" ht="15" customHeight="1" x14ac:dyDescent="0.25">
      <c r="A89" s="11">
        <v>11</v>
      </c>
      <c r="B89" s="44">
        <v>60910</v>
      </c>
      <c r="C89" s="5" t="s">
        <v>7</v>
      </c>
      <c r="D89" s="709" t="s">
        <v>231</v>
      </c>
      <c r="E89" s="711">
        <v>91</v>
      </c>
      <c r="F89" s="712">
        <v>4.4000000000000004</v>
      </c>
      <c r="G89" s="712">
        <v>26.37</v>
      </c>
      <c r="H89" s="712">
        <v>50.55</v>
      </c>
      <c r="I89" s="712">
        <v>18.68</v>
      </c>
      <c r="J89" s="18">
        <f t="shared" si="8"/>
        <v>3.8350999999999997</v>
      </c>
      <c r="K89" s="747">
        <v>90</v>
      </c>
      <c r="L89" s="748">
        <v>16.670000000000002</v>
      </c>
      <c r="M89" s="748">
        <v>28.89</v>
      </c>
      <c r="N89" s="748">
        <v>48.89</v>
      </c>
      <c r="O89" s="748">
        <v>5.56</v>
      </c>
      <c r="P89" s="18">
        <f t="shared" si="9"/>
        <v>3.4337</v>
      </c>
      <c r="Q89" s="400">
        <v>45</v>
      </c>
      <c r="R89" s="401"/>
      <c r="S89" s="401">
        <v>8.89</v>
      </c>
      <c r="T89" s="401">
        <v>64.44</v>
      </c>
      <c r="U89" s="401">
        <v>26.67</v>
      </c>
      <c r="V89" s="18">
        <f t="shared" si="10"/>
        <v>4.1778000000000004</v>
      </c>
      <c r="W89" s="373"/>
      <c r="X89" s="374"/>
      <c r="Y89" s="375"/>
      <c r="Z89" s="376"/>
      <c r="AA89" s="375"/>
      <c r="AB89" s="376"/>
      <c r="AC89" s="375"/>
      <c r="AD89" s="330"/>
      <c r="AE89" s="363"/>
      <c r="AF89" s="340"/>
      <c r="AG89" s="341"/>
      <c r="AH89" s="339"/>
      <c r="AI89" s="342"/>
      <c r="AJ89" s="339"/>
      <c r="AK89" s="343"/>
      <c r="AL89" s="325"/>
      <c r="AM89" s="779">
        <v>78</v>
      </c>
      <c r="AN89" s="820">
        <v>3</v>
      </c>
      <c r="AO89" s="820">
        <v>60</v>
      </c>
      <c r="AP89" s="820">
        <v>13</v>
      </c>
      <c r="AQ89" s="820">
        <v>2</v>
      </c>
      <c r="AR89" s="605">
        <f t="shared" si="11"/>
        <v>3.8205128205128207</v>
      </c>
      <c r="AS89" s="838">
        <v>79</v>
      </c>
      <c r="AT89" s="861">
        <v>4</v>
      </c>
      <c r="AU89" s="861">
        <v>33</v>
      </c>
      <c r="AV89" s="861">
        <v>39</v>
      </c>
      <c r="AW89" s="861">
        <v>3</v>
      </c>
      <c r="AX89" s="112">
        <f t="shared" si="12"/>
        <v>3.481012658227848</v>
      </c>
      <c r="AY89" s="974">
        <v>17</v>
      </c>
      <c r="AZ89" s="976"/>
      <c r="BA89" s="976">
        <v>2</v>
      </c>
      <c r="BB89" s="976">
        <v>6</v>
      </c>
      <c r="BC89" s="977">
        <v>9</v>
      </c>
      <c r="BD89" s="608">
        <f t="shared" si="13"/>
        <v>4.4117647058823533</v>
      </c>
      <c r="BE89" s="490">
        <v>13</v>
      </c>
      <c r="BF89" s="751"/>
      <c r="BG89" s="751">
        <v>1</v>
      </c>
      <c r="BH89" s="751">
        <v>8</v>
      </c>
      <c r="BI89" s="751">
        <v>4</v>
      </c>
      <c r="BJ89" s="751"/>
      <c r="BK89" s="232"/>
      <c r="BL89" s="469">
        <v>51.6</v>
      </c>
      <c r="BM89" s="471">
        <v>30</v>
      </c>
      <c r="BN89" s="260"/>
      <c r="BO89" s="260">
        <v>1</v>
      </c>
      <c r="BP89" s="260">
        <v>21</v>
      </c>
      <c r="BQ89" s="260">
        <v>4</v>
      </c>
      <c r="BR89" s="260">
        <v>4</v>
      </c>
      <c r="BS89" s="260"/>
      <c r="BT89" s="457">
        <v>63</v>
      </c>
    </row>
    <row r="90" spans="1:72" s="1" customFormat="1" ht="15" customHeight="1" x14ac:dyDescent="0.25">
      <c r="A90" s="11">
        <v>12</v>
      </c>
      <c r="B90" s="44">
        <v>60980</v>
      </c>
      <c r="C90" s="5" t="s">
        <v>7</v>
      </c>
      <c r="D90" s="709" t="s">
        <v>232</v>
      </c>
      <c r="E90" s="711">
        <v>75</v>
      </c>
      <c r="F90" s="712"/>
      <c r="G90" s="712">
        <v>14.67</v>
      </c>
      <c r="H90" s="712">
        <v>44</v>
      </c>
      <c r="I90" s="712">
        <v>41.33</v>
      </c>
      <c r="J90" s="18">
        <f t="shared" si="8"/>
        <v>4.2665999999999995</v>
      </c>
      <c r="K90" s="747">
        <v>74</v>
      </c>
      <c r="L90" s="748">
        <v>5.41</v>
      </c>
      <c r="M90" s="748">
        <v>27.03</v>
      </c>
      <c r="N90" s="748">
        <v>54.05</v>
      </c>
      <c r="O90" s="748">
        <v>13.51</v>
      </c>
      <c r="P90" s="18">
        <f t="shared" si="9"/>
        <v>3.7566000000000002</v>
      </c>
      <c r="Q90" s="400">
        <v>46</v>
      </c>
      <c r="R90" s="401"/>
      <c r="S90" s="401">
        <v>13.04</v>
      </c>
      <c r="T90" s="401">
        <v>43.48</v>
      </c>
      <c r="U90" s="401">
        <v>43.48</v>
      </c>
      <c r="V90" s="18">
        <f t="shared" si="10"/>
        <v>4.3043999999999993</v>
      </c>
      <c r="W90" s="373"/>
      <c r="X90" s="374"/>
      <c r="Y90" s="375"/>
      <c r="Z90" s="376"/>
      <c r="AA90" s="375"/>
      <c r="AB90" s="376"/>
      <c r="AC90" s="375"/>
      <c r="AD90" s="330"/>
      <c r="AE90" s="363"/>
      <c r="AF90" s="340"/>
      <c r="AG90" s="341"/>
      <c r="AH90" s="339"/>
      <c r="AI90" s="342"/>
      <c r="AJ90" s="339"/>
      <c r="AK90" s="343"/>
      <c r="AL90" s="325"/>
      <c r="AM90" s="779">
        <v>98</v>
      </c>
      <c r="AN90" s="820">
        <v>3</v>
      </c>
      <c r="AO90" s="820">
        <v>76</v>
      </c>
      <c r="AP90" s="820">
        <v>17</v>
      </c>
      <c r="AQ90" s="820">
        <v>2</v>
      </c>
      <c r="AR90" s="847">
        <f t="shared" si="11"/>
        <v>3.8163265306122449</v>
      </c>
      <c r="AS90" s="838">
        <v>98</v>
      </c>
      <c r="AT90" s="861">
        <v>7</v>
      </c>
      <c r="AU90" s="861">
        <v>35</v>
      </c>
      <c r="AV90" s="861">
        <v>52</v>
      </c>
      <c r="AW90" s="861">
        <v>4</v>
      </c>
      <c r="AX90" s="106">
        <f t="shared" si="12"/>
        <v>3.4591836734693877</v>
      </c>
      <c r="AY90" s="974">
        <v>20</v>
      </c>
      <c r="AZ90" s="976"/>
      <c r="BA90" s="976">
        <v>3</v>
      </c>
      <c r="BB90" s="976">
        <v>8</v>
      </c>
      <c r="BC90" s="977">
        <v>9</v>
      </c>
      <c r="BD90" s="608">
        <f t="shared" si="13"/>
        <v>4.3</v>
      </c>
      <c r="BE90" s="490">
        <v>13</v>
      </c>
      <c r="BF90" s="751">
        <v>1</v>
      </c>
      <c r="BG90" s="751"/>
      <c r="BH90" s="751">
        <v>9</v>
      </c>
      <c r="BI90" s="751">
        <v>3</v>
      </c>
      <c r="BJ90" s="751"/>
      <c r="BK90" s="232"/>
      <c r="BL90" s="469">
        <v>56.15</v>
      </c>
      <c r="BM90" s="471">
        <v>33</v>
      </c>
      <c r="BN90" s="260"/>
      <c r="BO90" s="260">
        <v>1</v>
      </c>
      <c r="BP90" s="260">
        <v>27</v>
      </c>
      <c r="BQ90" s="260">
        <v>3</v>
      </c>
      <c r="BR90" s="260">
        <v>2</v>
      </c>
      <c r="BS90" s="260"/>
      <c r="BT90" s="457">
        <v>58.9</v>
      </c>
    </row>
    <row r="91" spans="1:72" s="1" customFormat="1" ht="15" customHeight="1" x14ac:dyDescent="0.25">
      <c r="A91" s="11">
        <v>13</v>
      </c>
      <c r="B91" s="241">
        <v>61080</v>
      </c>
      <c r="C91" s="5" t="s">
        <v>7</v>
      </c>
      <c r="D91" s="709" t="s">
        <v>212</v>
      </c>
      <c r="E91" s="711">
        <v>142</v>
      </c>
      <c r="F91" s="712">
        <v>2.82</v>
      </c>
      <c r="G91" s="712">
        <v>21.83</v>
      </c>
      <c r="H91" s="712">
        <v>48.59</v>
      </c>
      <c r="I91" s="712">
        <v>26.76</v>
      </c>
      <c r="J91" s="18">
        <f t="shared" si="8"/>
        <v>3.9929000000000001</v>
      </c>
      <c r="K91" s="747">
        <v>143</v>
      </c>
      <c r="L91" s="748">
        <v>6.29</v>
      </c>
      <c r="M91" s="748">
        <v>29.37</v>
      </c>
      <c r="N91" s="748">
        <v>56.64</v>
      </c>
      <c r="O91" s="748">
        <v>7.69</v>
      </c>
      <c r="P91" s="18">
        <f t="shared" si="9"/>
        <v>3.657</v>
      </c>
      <c r="Q91" s="400">
        <v>71</v>
      </c>
      <c r="R91" s="401"/>
      <c r="S91" s="401">
        <v>29.58</v>
      </c>
      <c r="T91" s="401">
        <v>54.93</v>
      </c>
      <c r="U91" s="401">
        <v>15.49</v>
      </c>
      <c r="V91" s="18">
        <f t="shared" si="10"/>
        <v>3.8590999999999998</v>
      </c>
      <c r="W91" s="373"/>
      <c r="X91" s="374"/>
      <c r="Y91" s="375"/>
      <c r="Z91" s="376"/>
      <c r="AA91" s="375"/>
      <c r="AB91" s="376"/>
      <c r="AC91" s="375"/>
      <c r="AD91" s="330"/>
      <c r="AE91" s="363"/>
      <c r="AF91" s="340"/>
      <c r="AG91" s="341"/>
      <c r="AH91" s="339"/>
      <c r="AI91" s="342"/>
      <c r="AJ91" s="339"/>
      <c r="AK91" s="343"/>
      <c r="AL91" s="325"/>
      <c r="AM91" s="779">
        <v>189</v>
      </c>
      <c r="AN91" s="820">
        <v>6</v>
      </c>
      <c r="AO91" s="820">
        <v>134</v>
      </c>
      <c r="AP91" s="820">
        <v>31</v>
      </c>
      <c r="AQ91" s="820">
        <v>18</v>
      </c>
      <c r="AR91" s="605">
        <f t="shared" si="11"/>
        <v>3.6772486772486772</v>
      </c>
      <c r="AS91" s="838">
        <v>189</v>
      </c>
      <c r="AT91" s="861">
        <v>16</v>
      </c>
      <c r="AU91" s="861">
        <v>43</v>
      </c>
      <c r="AV91" s="861">
        <v>114</v>
      </c>
      <c r="AW91" s="861">
        <v>16</v>
      </c>
      <c r="AX91" s="112">
        <f t="shared" si="12"/>
        <v>3.3121693121693121</v>
      </c>
      <c r="AY91" s="974">
        <v>31</v>
      </c>
      <c r="AZ91" s="976">
        <v>1</v>
      </c>
      <c r="BA91" s="976">
        <v>6</v>
      </c>
      <c r="BB91" s="976">
        <v>16</v>
      </c>
      <c r="BC91" s="977">
        <v>8</v>
      </c>
      <c r="BD91" s="608">
        <f t="shared" si="13"/>
        <v>4</v>
      </c>
      <c r="BE91" s="490">
        <v>40</v>
      </c>
      <c r="BF91" s="751">
        <v>4</v>
      </c>
      <c r="BG91" s="751">
        <v>3</v>
      </c>
      <c r="BH91" s="751">
        <v>19</v>
      </c>
      <c r="BI91" s="751">
        <v>12</v>
      </c>
      <c r="BJ91" s="751">
        <v>2</v>
      </c>
      <c r="BK91" s="232"/>
      <c r="BL91" s="469">
        <v>52.6</v>
      </c>
      <c r="BM91" s="471">
        <v>71</v>
      </c>
      <c r="BN91" s="260"/>
      <c r="BO91" s="260">
        <v>4</v>
      </c>
      <c r="BP91" s="260">
        <v>53</v>
      </c>
      <c r="BQ91" s="260">
        <v>7</v>
      </c>
      <c r="BR91" s="260">
        <v>6</v>
      </c>
      <c r="BS91" s="260"/>
      <c r="BT91" s="464">
        <v>57.6</v>
      </c>
    </row>
    <row r="92" spans="1:72" s="1" customFormat="1" ht="15" customHeight="1" x14ac:dyDescent="0.25">
      <c r="A92" s="11">
        <v>14</v>
      </c>
      <c r="B92" s="241">
        <v>61150</v>
      </c>
      <c r="C92" s="5" t="s">
        <v>7</v>
      </c>
      <c r="D92" s="709" t="s">
        <v>213</v>
      </c>
      <c r="E92" s="711">
        <v>115</v>
      </c>
      <c r="F92" s="712"/>
      <c r="G92" s="712">
        <v>13.91</v>
      </c>
      <c r="H92" s="712">
        <v>54.78</v>
      </c>
      <c r="I92" s="712">
        <v>31.3</v>
      </c>
      <c r="J92" s="18">
        <f t="shared" si="8"/>
        <v>4.1735000000000007</v>
      </c>
      <c r="K92" s="747">
        <v>109</v>
      </c>
      <c r="L92" s="748">
        <v>1.83</v>
      </c>
      <c r="M92" s="748">
        <v>37.61</v>
      </c>
      <c r="N92" s="748">
        <v>36.700000000000003</v>
      </c>
      <c r="O92" s="748">
        <v>23.85</v>
      </c>
      <c r="P92" s="18">
        <f t="shared" si="9"/>
        <v>3.8254000000000001</v>
      </c>
      <c r="Q92" s="400">
        <v>58</v>
      </c>
      <c r="R92" s="401"/>
      <c r="S92" s="401">
        <v>13.79</v>
      </c>
      <c r="T92" s="401">
        <v>67.239999999999995</v>
      </c>
      <c r="U92" s="401">
        <v>18.97</v>
      </c>
      <c r="V92" s="18">
        <f t="shared" si="10"/>
        <v>4.0517999999999992</v>
      </c>
      <c r="W92" s="373"/>
      <c r="X92" s="374"/>
      <c r="Y92" s="375"/>
      <c r="Z92" s="376"/>
      <c r="AA92" s="375"/>
      <c r="AB92" s="376"/>
      <c r="AC92" s="375"/>
      <c r="AD92" s="330"/>
      <c r="AE92" s="363"/>
      <c r="AF92" s="340"/>
      <c r="AG92" s="341"/>
      <c r="AH92" s="339"/>
      <c r="AI92" s="342"/>
      <c r="AJ92" s="339"/>
      <c r="AK92" s="343"/>
      <c r="AL92" s="325"/>
      <c r="AM92" s="779">
        <v>104</v>
      </c>
      <c r="AN92" s="820">
        <v>4</v>
      </c>
      <c r="AO92" s="820">
        <v>77</v>
      </c>
      <c r="AP92" s="820">
        <v>19</v>
      </c>
      <c r="AQ92" s="820">
        <v>4</v>
      </c>
      <c r="AR92" s="605">
        <f t="shared" si="11"/>
        <v>3.7788461538461537</v>
      </c>
      <c r="AS92" s="838">
        <v>103</v>
      </c>
      <c r="AT92" s="861">
        <v>8</v>
      </c>
      <c r="AU92" s="861">
        <v>46</v>
      </c>
      <c r="AV92" s="861">
        <v>46</v>
      </c>
      <c r="AW92" s="861">
        <v>3</v>
      </c>
      <c r="AX92" s="112">
        <f t="shared" si="12"/>
        <v>3.5728155339805827</v>
      </c>
      <c r="AY92" s="974">
        <v>11</v>
      </c>
      <c r="AZ92" s="976"/>
      <c r="BA92" s="976">
        <v>3</v>
      </c>
      <c r="BB92" s="976">
        <v>4</v>
      </c>
      <c r="BC92" s="977">
        <v>4</v>
      </c>
      <c r="BD92" s="608">
        <f t="shared" si="13"/>
        <v>4.0909090909090908</v>
      </c>
      <c r="BE92" s="490">
        <v>8</v>
      </c>
      <c r="BF92" s="751"/>
      <c r="BG92" s="751">
        <v>1</v>
      </c>
      <c r="BH92" s="751">
        <v>2</v>
      </c>
      <c r="BI92" s="751">
        <v>5</v>
      </c>
      <c r="BJ92" s="751"/>
      <c r="BK92" s="232"/>
      <c r="BL92" s="459">
        <v>61</v>
      </c>
      <c r="BM92" s="471">
        <v>19</v>
      </c>
      <c r="BN92" s="260"/>
      <c r="BO92" s="260"/>
      <c r="BP92" s="260">
        <v>13</v>
      </c>
      <c r="BQ92" s="260">
        <v>4</v>
      </c>
      <c r="BR92" s="260">
        <v>2</v>
      </c>
      <c r="BS92" s="260"/>
      <c r="BT92" s="479">
        <v>62.5</v>
      </c>
    </row>
    <row r="93" spans="1:72" s="1" customFormat="1" ht="15" customHeight="1" x14ac:dyDescent="0.25">
      <c r="A93" s="11">
        <v>15</v>
      </c>
      <c r="B93" s="241">
        <v>61210</v>
      </c>
      <c r="C93" s="5" t="s">
        <v>7</v>
      </c>
      <c r="D93" s="709" t="s">
        <v>214</v>
      </c>
      <c r="E93" s="711">
        <v>104</v>
      </c>
      <c r="F93" s="712"/>
      <c r="G93" s="712">
        <v>25.96</v>
      </c>
      <c r="H93" s="712">
        <v>50.96</v>
      </c>
      <c r="I93" s="712">
        <v>23.08</v>
      </c>
      <c r="J93" s="18">
        <f t="shared" si="8"/>
        <v>3.9712000000000001</v>
      </c>
      <c r="K93" s="747">
        <v>101</v>
      </c>
      <c r="L93" s="748">
        <v>3.96</v>
      </c>
      <c r="M93" s="748">
        <v>41.58</v>
      </c>
      <c r="N93" s="748">
        <v>43.56</v>
      </c>
      <c r="O93" s="748">
        <v>10.89</v>
      </c>
      <c r="P93" s="18">
        <f t="shared" si="9"/>
        <v>3.6134999999999997</v>
      </c>
      <c r="Q93" s="400">
        <v>52</v>
      </c>
      <c r="R93" s="401"/>
      <c r="S93" s="401">
        <v>17.309999999999999</v>
      </c>
      <c r="T93" s="401">
        <v>57.69</v>
      </c>
      <c r="U93" s="401">
        <v>25</v>
      </c>
      <c r="V93" s="18">
        <f t="shared" si="10"/>
        <v>4.0769000000000002</v>
      </c>
      <c r="W93" s="373"/>
      <c r="X93" s="374"/>
      <c r="Y93" s="375"/>
      <c r="Z93" s="376"/>
      <c r="AA93" s="375"/>
      <c r="AB93" s="376"/>
      <c r="AC93" s="375"/>
      <c r="AD93" s="330"/>
      <c r="AE93" s="363"/>
      <c r="AF93" s="340"/>
      <c r="AG93" s="341"/>
      <c r="AH93" s="339"/>
      <c r="AI93" s="342"/>
      <c r="AJ93" s="339"/>
      <c r="AK93" s="343"/>
      <c r="AL93" s="325"/>
      <c r="AM93" s="779">
        <v>74</v>
      </c>
      <c r="AN93" s="820"/>
      <c r="AO93" s="820">
        <v>39</v>
      </c>
      <c r="AP93" s="820">
        <v>24</v>
      </c>
      <c r="AQ93" s="820">
        <v>11</v>
      </c>
      <c r="AR93" s="847">
        <f t="shared" si="11"/>
        <v>3.3783783783783785</v>
      </c>
      <c r="AS93" s="838">
        <v>74</v>
      </c>
      <c r="AT93" s="861">
        <v>4</v>
      </c>
      <c r="AU93" s="861">
        <v>16</v>
      </c>
      <c r="AV93" s="861">
        <v>47</v>
      </c>
      <c r="AW93" s="861">
        <v>7</v>
      </c>
      <c r="AX93" s="106">
        <f t="shared" si="12"/>
        <v>3.2297297297297298</v>
      </c>
      <c r="AY93" s="974">
        <v>14</v>
      </c>
      <c r="AZ93" s="976">
        <v>1</v>
      </c>
      <c r="BA93" s="976">
        <v>2</v>
      </c>
      <c r="BB93" s="976">
        <v>6</v>
      </c>
      <c r="BC93" s="977">
        <v>5</v>
      </c>
      <c r="BD93" s="608">
        <f t="shared" si="13"/>
        <v>4.0714285714285712</v>
      </c>
      <c r="BE93" s="490">
        <v>8</v>
      </c>
      <c r="BF93" s="751"/>
      <c r="BG93" s="751">
        <v>2</v>
      </c>
      <c r="BH93" s="751">
        <v>6</v>
      </c>
      <c r="BI93" s="751"/>
      <c r="BJ93" s="751"/>
      <c r="BK93" s="232"/>
      <c r="BL93" s="460">
        <v>51</v>
      </c>
      <c r="BM93" s="471">
        <v>22</v>
      </c>
      <c r="BN93" s="260"/>
      <c r="BO93" s="260">
        <v>4</v>
      </c>
      <c r="BP93" s="260">
        <v>14</v>
      </c>
      <c r="BQ93" s="260">
        <v>4</v>
      </c>
      <c r="BR93" s="260"/>
      <c r="BS93" s="260"/>
      <c r="BT93" s="479">
        <v>55</v>
      </c>
    </row>
    <row r="94" spans="1:72" s="1" customFormat="1" ht="15" customHeight="1" x14ac:dyDescent="0.25">
      <c r="A94" s="11">
        <v>16</v>
      </c>
      <c r="B94" s="241">
        <v>61290</v>
      </c>
      <c r="C94" s="5" t="s">
        <v>7</v>
      </c>
      <c r="D94" s="709" t="s">
        <v>233</v>
      </c>
      <c r="E94" s="711">
        <v>82</v>
      </c>
      <c r="F94" s="712"/>
      <c r="G94" s="712">
        <v>36.590000000000003</v>
      </c>
      <c r="H94" s="712">
        <v>35.369999999999997</v>
      </c>
      <c r="I94" s="712">
        <v>28.05</v>
      </c>
      <c r="J94" s="18">
        <f t="shared" si="8"/>
        <v>3.915</v>
      </c>
      <c r="K94" s="747">
        <v>78</v>
      </c>
      <c r="L94" s="748">
        <v>3.85</v>
      </c>
      <c r="M94" s="748">
        <v>39.74</v>
      </c>
      <c r="N94" s="748">
        <v>47.44</v>
      </c>
      <c r="O94" s="748">
        <v>8.9700000000000006</v>
      </c>
      <c r="P94" s="18">
        <f t="shared" si="9"/>
        <v>3.6153000000000004</v>
      </c>
      <c r="Q94" s="400">
        <v>56</v>
      </c>
      <c r="R94" s="401"/>
      <c r="S94" s="401">
        <v>21.43</v>
      </c>
      <c r="T94" s="401">
        <v>42.86</v>
      </c>
      <c r="U94" s="401">
        <v>35.71</v>
      </c>
      <c r="V94" s="18">
        <f t="shared" si="10"/>
        <v>4.1427999999999994</v>
      </c>
      <c r="W94" s="373"/>
      <c r="X94" s="374"/>
      <c r="Y94" s="375"/>
      <c r="Z94" s="376"/>
      <c r="AA94" s="375"/>
      <c r="AB94" s="376"/>
      <c r="AC94" s="375"/>
      <c r="AD94" s="330"/>
      <c r="AE94" s="363"/>
      <c r="AF94" s="340"/>
      <c r="AG94" s="341"/>
      <c r="AH94" s="339"/>
      <c r="AI94" s="342"/>
      <c r="AJ94" s="339"/>
      <c r="AK94" s="343"/>
      <c r="AL94" s="325"/>
      <c r="AM94" s="779">
        <v>73</v>
      </c>
      <c r="AN94" s="820">
        <v>1</v>
      </c>
      <c r="AO94" s="820">
        <v>53</v>
      </c>
      <c r="AP94" s="820">
        <v>12</v>
      </c>
      <c r="AQ94" s="820">
        <v>7</v>
      </c>
      <c r="AR94" s="847">
        <f t="shared" si="11"/>
        <v>3.6575342465753424</v>
      </c>
      <c r="AS94" s="838">
        <v>73</v>
      </c>
      <c r="AT94" s="861">
        <v>3</v>
      </c>
      <c r="AU94" s="861">
        <v>15</v>
      </c>
      <c r="AV94" s="861">
        <v>44</v>
      </c>
      <c r="AW94" s="861">
        <v>11</v>
      </c>
      <c r="AX94" s="106">
        <f t="shared" si="12"/>
        <v>3.1369863013698631</v>
      </c>
      <c r="AY94" s="974">
        <v>28</v>
      </c>
      <c r="AZ94" s="976">
        <v>2</v>
      </c>
      <c r="BA94" s="976">
        <v>6</v>
      </c>
      <c r="BB94" s="976">
        <v>17</v>
      </c>
      <c r="BC94" s="977">
        <v>3</v>
      </c>
      <c r="BD94" s="608">
        <f t="shared" si="13"/>
        <v>3.75</v>
      </c>
      <c r="BE94" s="490">
        <v>4</v>
      </c>
      <c r="BF94" s="751"/>
      <c r="BG94" s="751"/>
      <c r="BH94" s="751">
        <v>1</v>
      </c>
      <c r="BI94" s="751">
        <v>2</v>
      </c>
      <c r="BJ94" s="751">
        <v>1</v>
      </c>
      <c r="BK94" s="232"/>
      <c r="BL94" s="460">
        <v>61.6</v>
      </c>
      <c r="BM94" s="471">
        <v>32</v>
      </c>
      <c r="BN94" s="260"/>
      <c r="BO94" s="260">
        <v>7</v>
      </c>
      <c r="BP94" s="260">
        <v>22</v>
      </c>
      <c r="BQ94" s="260">
        <v>2</v>
      </c>
      <c r="BR94" s="260">
        <v>1</v>
      </c>
      <c r="BS94" s="260"/>
      <c r="BT94" s="479">
        <v>52.8</v>
      </c>
    </row>
    <row r="95" spans="1:72" s="1" customFormat="1" ht="15" customHeight="1" x14ac:dyDescent="0.25">
      <c r="A95" s="11">
        <v>17</v>
      </c>
      <c r="B95" s="241">
        <v>61340</v>
      </c>
      <c r="C95" s="5" t="s">
        <v>7</v>
      </c>
      <c r="D95" s="709" t="s">
        <v>215</v>
      </c>
      <c r="E95" s="711">
        <v>138</v>
      </c>
      <c r="F95" s="712">
        <v>3.62</v>
      </c>
      <c r="G95" s="712">
        <v>22.46</v>
      </c>
      <c r="H95" s="712">
        <v>52.17</v>
      </c>
      <c r="I95" s="712">
        <v>21.74</v>
      </c>
      <c r="J95" s="18">
        <f t="shared" si="8"/>
        <v>3.92</v>
      </c>
      <c r="K95" s="747">
        <v>141</v>
      </c>
      <c r="L95" s="748">
        <v>13.48</v>
      </c>
      <c r="M95" s="748">
        <v>30.5</v>
      </c>
      <c r="N95" s="748">
        <v>40.43</v>
      </c>
      <c r="O95" s="748">
        <v>15.6</v>
      </c>
      <c r="P95" s="18">
        <f t="shared" si="9"/>
        <v>3.5817999999999999</v>
      </c>
      <c r="Q95" s="400">
        <v>81</v>
      </c>
      <c r="R95" s="401">
        <v>4.9400000000000004</v>
      </c>
      <c r="S95" s="401">
        <v>14.81</v>
      </c>
      <c r="T95" s="401">
        <v>50.62</v>
      </c>
      <c r="U95" s="401">
        <v>29.63</v>
      </c>
      <c r="V95" s="18">
        <f t="shared" si="10"/>
        <v>4.0493999999999994</v>
      </c>
      <c r="W95" s="373"/>
      <c r="X95" s="374"/>
      <c r="Y95" s="375"/>
      <c r="Z95" s="376"/>
      <c r="AA95" s="375"/>
      <c r="AB95" s="376"/>
      <c r="AC95" s="375"/>
      <c r="AD95" s="330"/>
      <c r="AE95" s="363"/>
      <c r="AF95" s="340"/>
      <c r="AG95" s="341"/>
      <c r="AH95" s="339"/>
      <c r="AI95" s="342"/>
      <c r="AJ95" s="339"/>
      <c r="AK95" s="343"/>
      <c r="AL95" s="325"/>
      <c r="AM95" s="779">
        <v>140</v>
      </c>
      <c r="AN95" s="820">
        <v>6</v>
      </c>
      <c r="AO95" s="820">
        <v>77</v>
      </c>
      <c r="AP95" s="820">
        <v>38</v>
      </c>
      <c r="AQ95" s="820">
        <v>19</v>
      </c>
      <c r="AR95" s="847">
        <f t="shared" si="11"/>
        <v>3.5</v>
      </c>
      <c r="AS95" s="838">
        <v>140</v>
      </c>
      <c r="AT95" s="861">
        <v>3</v>
      </c>
      <c r="AU95" s="861">
        <v>30</v>
      </c>
      <c r="AV95" s="861">
        <v>88</v>
      </c>
      <c r="AW95" s="861">
        <v>19</v>
      </c>
      <c r="AX95" s="112">
        <f t="shared" si="12"/>
        <v>3.1214285714285714</v>
      </c>
      <c r="AY95" s="974">
        <v>32</v>
      </c>
      <c r="AZ95" s="976">
        <v>8</v>
      </c>
      <c r="BA95" s="976">
        <v>10</v>
      </c>
      <c r="BB95" s="976">
        <v>8</v>
      </c>
      <c r="BC95" s="977">
        <v>6</v>
      </c>
      <c r="BD95" s="608">
        <f t="shared" si="13"/>
        <v>3.375</v>
      </c>
      <c r="BE95" s="490">
        <v>16</v>
      </c>
      <c r="BF95" s="751">
        <v>1</v>
      </c>
      <c r="BG95" s="751">
        <v>4</v>
      </c>
      <c r="BH95" s="751">
        <v>8</v>
      </c>
      <c r="BI95" s="751">
        <v>3</v>
      </c>
      <c r="BJ95" s="751"/>
      <c r="BK95" s="232"/>
      <c r="BL95" s="460">
        <v>49</v>
      </c>
      <c r="BM95" s="471">
        <v>48</v>
      </c>
      <c r="BN95" s="260"/>
      <c r="BO95" s="260">
        <v>18</v>
      </c>
      <c r="BP95" s="260">
        <v>27</v>
      </c>
      <c r="BQ95" s="260">
        <v>2</v>
      </c>
      <c r="BR95" s="260">
        <v>1</v>
      </c>
      <c r="BS95" s="260"/>
      <c r="BT95" s="479">
        <v>47</v>
      </c>
    </row>
    <row r="96" spans="1:72" s="1" customFormat="1" ht="15" customHeight="1" x14ac:dyDescent="0.25">
      <c r="A96" s="11">
        <v>18</v>
      </c>
      <c r="B96" s="241">
        <v>61390</v>
      </c>
      <c r="C96" s="5" t="s">
        <v>7</v>
      </c>
      <c r="D96" s="709" t="s">
        <v>216</v>
      </c>
      <c r="E96" s="711">
        <v>91</v>
      </c>
      <c r="F96" s="712"/>
      <c r="G96" s="712">
        <v>23.08</v>
      </c>
      <c r="H96" s="712">
        <v>36.26</v>
      </c>
      <c r="I96" s="712">
        <v>40.659999999999997</v>
      </c>
      <c r="J96" s="18">
        <f t="shared" si="8"/>
        <v>4.1757999999999988</v>
      </c>
      <c r="K96" s="747">
        <v>89</v>
      </c>
      <c r="L96" s="748">
        <v>1.1200000000000001</v>
      </c>
      <c r="M96" s="748">
        <v>39.33</v>
      </c>
      <c r="N96" s="748">
        <v>42.7</v>
      </c>
      <c r="O96" s="748">
        <v>16.850000000000001</v>
      </c>
      <c r="P96" s="18">
        <f t="shared" si="9"/>
        <v>3.7527999999999997</v>
      </c>
      <c r="Q96" s="400">
        <v>42</v>
      </c>
      <c r="R96" s="401">
        <v>2.38</v>
      </c>
      <c r="S96" s="401">
        <v>30.95</v>
      </c>
      <c r="T96" s="401">
        <v>45.24</v>
      </c>
      <c r="U96" s="401">
        <v>21.43</v>
      </c>
      <c r="V96" s="18">
        <f t="shared" si="10"/>
        <v>3.8572000000000002</v>
      </c>
      <c r="W96" s="373"/>
      <c r="X96" s="374"/>
      <c r="Y96" s="375"/>
      <c r="Z96" s="376"/>
      <c r="AA96" s="375"/>
      <c r="AB96" s="376"/>
      <c r="AC96" s="375"/>
      <c r="AD96" s="330"/>
      <c r="AE96" s="363"/>
      <c r="AF96" s="340"/>
      <c r="AG96" s="341"/>
      <c r="AH96" s="339"/>
      <c r="AI96" s="342"/>
      <c r="AJ96" s="339"/>
      <c r="AK96" s="343"/>
      <c r="AL96" s="325"/>
      <c r="AM96" s="779">
        <v>101</v>
      </c>
      <c r="AN96" s="820">
        <v>1</v>
      </c>
      <c r="AO96" s="820">
        <v>59</v>
      </c>
      <c r="AP96" s="820">
        <v>26</v>
      </c>
      <c r="AQ96" s="820">
        <v>15</v>
      </c>
      <c r="AR96" s="847">
        <f t="shared" si="11"/>
        <v>3.4554455445544554</v>
      </c>
      <c r="AS96" s="838">
        <v>101</v>
      </c>
      <c r="AT96" s="861">
        <v>2</v>
      </c>
      <c r="AU96" s="861">
        <v>21</v>
      </c>
      <c r="AV96" s="861">
        <v>58</v>
      </c>
      <c r="AW96" s="861">
        <v>20</v>
      </c>
      <c r="AX96" s="112">
        <f t="shared" si="12"/>
        <v>3.0495049504950495</v>
      </c>
      <c r="AY96" s="940">
        <v>18</v>
      </c>
      <c r="AZ96" s="980"/>
      <c r="BA96" s="980">
        <v>8</v>
      </c>
      <c r="BB96" s="980">
        <v>5</v>
      </c>
      <c r="BC96" s="981">
        <v>5</v>
      </c>
      <c r="BD96" s="608">
        <f t="shared" si="13"/>
        <v>3.8333333333333335</v>
      </c>
      <c r="BE96" s="490">
        <v>22</v>
      </c>
      <c r="BF96" s="751">
        <v>4</v>
      </c>
      <c r="BG96" s="751">
        <v>4</v>
      </c>
      <c r="BH96" s="751">
        <v>9</v>
      </c>
      <c r="BI96" s="751">
        <v>4</v>
      </c>
      <c r="BJ96" s="751">
        <v>1</v>
      </c>
      <c r="BK96" s="232"/>
      <c r="BL96" s="469">
        <v>46.6</v>
      </c>
      <c r="BM96" s="471">
        <v>39</v>
      </c>
      <c r="BN96" s="260"/>
      <c r="BO96" s="260">
        <v>7</v>
      </c>
      <c r="BP96" s="260">
        <v>27</v>
      </c>
      <c r="BQ96" s="260">
        <v>4</v>
      </c>
      <c r="BR96" s="260">
        <v>1</v>
      </c>
      <c r="BS96" s="260"/>
      <c r="BT96" s="483">
        <v>52.2</v>
      </c>
    </row>
    <row r="97" spans="1:72" s="1" customFormat="1" ht="15" customHeight="1" x14ac:dyDescent="0.25">
      <c r="A97" s="11">
        <v>19</v>
      </c>
      <c r="B97" s="241">
        <v>61410</v>
      </c>
      <c r="C97" s="5" t="s">
        <v>7</v>
      </c>
      <c r="D97" s="709" t="s">
        <v>217</v>
      </c>
      <c r="E97" s="711">
        <v>104</v>
      </c>
      <c r="F97" s="712"/>
      <c r="G97" s="712">
        <v>9.6199999999999992</v>
      </c>
      <c r="H97" s="712">
        <v>45.19</v>
      </c>
      <c r="I97" s="712">
        <v>45.19</v>
      </c>
      <c r="J97" s="18">
        <f t="shared" si="8"/>
        <v>4.3556999999999997</v>
      </c>
      <c r="K97" s="747">
        <v>101</v>
      </c>
      <c r="L97" s="748"/>
      <c r="M97" s="748">
        <v>27.72</v>
      </c>
      <c r="N97" s="748">
        <v>35.64</v>
      </c>
      <c r="O97" s="748">
        <v>36.630000000000003</v>
      </c>
      <c r="P97" s="18">
        <f t="shared" si="9"/>
        <v>4.0887000000000002</v>
      </c>
      <c r="Q97" s="400">
        <v>51</v>
      </c>
      <c r="R97" s="401"/>
      <c r="S97" s="401">
        <v>9.8000000000000007</v>
      </c>
      <c r="T97" s="401">
        <v>66.67</v>
      </c>
      <c r="U97" s="401">
        <v>23.53</v>
      </c>
      <c r="V97" s="18">
        <f t="shared" si="10"/>
        <v>4.1372999999999998</v>
      </c>
      <c r="W97" s="373"/>
      <c r="X97" s="374"/>
      <c r="Y97" s="375"/>
      <c r="Z97" s="376"/>
      <c r="AA97" s="375"/>
      <c r="AB97" s="376"/>
      <c r="AC97" s="375"/>
      <c r="AD97" s="330"/>
      <c r="AE97" s="363"/>
      <c r="AF97" s="340"/>
      <c r="AG97" s="341"/>
      <c r="AH97" s="339"/>
      <c r="AI97" s="342"/>
      <c r="AJ97" s="339"/>
      <c r="AK97" s="343"/>
      <c r="AL97" s="325"/>
      <c r="AM97" s="779">
        <v>94</v>
      </c>
      <c r="AN97" s="820">
        <v>3</v>
      </c>
      <c r="AO97" s="820">
        <v>57</v>
      </c>
      <c r="AP97" s="820">
        <v>28</v>
      </c>
      <c r="AQ97" s="820">
        <v>6</v>
      </c>
      <c r="AR97" s="605">
        <f t="shared" si="11"/>
        <v>3.6063829787234041</v>
      </c>
      <c r="AS97" s="838">
        <v>94</v>
      </c>
      <c r="AT97" s="861">
        <v>14</v>
      </c>
      <c r="AU97" s="861">
        <v>27</v>
      </c>
      <c r="AV97" s="861">
        <v>49</v>
      </c>
      <c r="AW97" s="861">
        <v>4</v>
      </c>
      <c r="AX97" s="600">
        <f t="shared" si="12"/>
        <v>3.5425531914893615</v>
      </c>
      <c r="AY97" s="940">
        <v>23</v>
      </c>
      <c r="AZ97" s="980"/>
      <c r="BA97" s="980">
        <v>7</v>
      </c>
      <c r="BB97" s="980">
        <v>7</v>
      </c>
      <c r="BC97" s="981">
        <v>9</v>
      </c>
      <c r="BD97" s="608">
        <f t="shared" si="13"/>
        <v>4.0869565217391308</v>
      </c>
      <c r="BE97" s="490">
        <v>10</v>
      </c>
      <c r="BF97" s="751"/>
      <c r="BG97" s="751">
        <v>1</v>
      </c>
      <c r="BH97" s="751">
        <v>1</v>
      </c>
      <c r="BI97" s="751">
        <v>7</v>
      </c>
      <c r="BJ97" s="751">
        <v>1</v>
      </c>
      <c r="BK97" s="232"/>
      <c r="BL97" s="460">
        <v>67.3</v>
      </c>
      <c r="BM97" s="471">
        <v>33</v>
      </c>
      <c r="BN97" s="260"/>
      <c r="BO97" s="260">
        <v>1</v>
      </c>
      <c r="BP97" s="260">
        <v>18</v>
      </c>
      <c r="BQ97" s="260">
        <v>5</v>
      </c>
      <c r="BR97" s="260">
        <v>9</v>
      </c>
      <c r="BS97" s="260"/>
      <c r="BT97" s="479">
        <v>65.400000000000006</v>
      </c>
    </row>
    <row r="98" spans="1:72" s="1" customFormat="1" ht="15" customHeight="1" x14ac:dyDescent="0.25">
      <c r="A98" s="11">
        <v>20</v>
      </c>
      <c r="B98" s="241">
        <v>61430</v>
      </c>
      <c r="C98" s="5" t="s">
        <v>7</v>
      </c>
      <c r="D98" s="709" t="s">
        <v>170</v>
      </c>
      <c r="E98" s="711">
        <v>235</v>
      </c>
      <c r="F98" s="712">
        <v>0.43</v>
      </c>
      <c r="G98" s="712">
        <v>21.7</v>
      </c>
      <c r="H98" s="712">
        <v>57.45</v>
      </c>
      <c r="I98" s="712">
        <v>20.43</v>
      </c>
      <c r="J98" s="18">
        <f t="shared" si="8"/>
        <v>3.9790999999999999</v>
      </c>
      <c r="K98" s="747">
        <v>233</v>
      </c>
      <c r="L98" s="748">
        <v>1.29</v>
      </c>
      <c r="M98" s="748">
        <v>29.61</v>
      </c>
      <c r="N98" s="748">
        <v>54.51</v>
      </c>
      <c r="O98" s="748">
        <v>14.59</v>
      </c>
      <c r="P98" s="18">
        <f t="shared" si="9"/>
        <v>3.8239999999999998</v>
      </c>
      <c r="Q98" s="400">
        <v>126</v>
      </c>
      <c r="R98" s="401"/>
      <c r="S98" s="401">
        <v>15.87</v>
      </c>
      <c r="T98" s="401">
        <v>69.05</v>
      </c>
      <c r="U98" s="401">
        <v>15.08</v>
      </c>
      <c r="V98" s="18">
        <f t="shared" si="10"/>
        <v>3.9921000000000002</v>
      </c>
      <c r="W98" s="373"/>
      <c r="X98" s="374"/>
      <c r="Y98" s="375"/>
      <c r="Z98" s="376"/>
      <c r="AA98" s="375"/>
      <c r="AB98" s="376"/>
      <c r="AC98" s="375"/>
      <c r="AD98" s="330"/>
      <c r="AE98" s="363"/>
      <c r="AF98" s="340"/>
      <c r="AG98" s="341"/>
      <c r="AH98" s="339"/>
      <c r="AI98" s="342"/>
      <c r="AJ98" s="339"/>
      <c r="AK98" s="343"/>
      <c r="AL98" s="325"/>
      <c r="AM98" s="779">
        <v>229</v>
      </c>
      <c r="AN98" s="820">
        <v>17</v>
      </c>
      <c r="AO98" s="820">
        <v>166</v>
      </c>
      <c r="AP98" s="820">
        <v>41</v>
      </c>
      <c r="AQ98" s="820">
        <v>5</v>
      </c>
      <c r="AR98" s="847">
        <f t="shared" si="11"/>
        <v>3.8515283842794759</v>
      </c>
      <c r="AS98" s="838">
        <v>229</v>
      </c>
      <c r="AT98" s="861">
        <v>33</v>
      </c>
      <c r="AU98" s="861">
        <v>82</v>
      </c>
      <c r="AV98" s="861">
        <v>108</v>
      </c>
      <c r="AW98" s="861">
        <v>6</v>
      </c>
      <c r="AX98" s="106">
        <f t="shared" si="12"/>
        <v>3.6200873362445414</v>
      </c>
      <c r="AY98" s="940">
        <v>50</v>
      </c>
      <c r="AZ98" s="980">
        <v>3</v>
      </c>
      <c r="BA98" s="980">
        <v>10</v>
      </c>
      <c r="BB98" s="980">
        <v>26</v>
      </c>
      <c r="BC98" s="981">
        <v>11</v>
      </c>
      <c r="BD98" s="608">
        <f t="shared" si="13"/>
        <v>3.9</v>
      </c>
      <c r="BE98" s="490">
        <v>59</v>
      </c>
      <c r="BF98" s="751"/>
      <c r="BG98" s="751">
        <v>6</v>
      </c>
      <c r="BH98" s="751">
        <v>26</v>
      </c>
      <c r="BI98" s="751">
        <v>14</v>
      </c>
      <c r="BJ98" s="751">
        <v>13</v>
      </c>
      <c r="BK98" s="232"/>
      <c r="BL98" s="469">
        <v>61.9</v>
      </c>
      <c r="BM98" s="471">
        <v>109</v>
      </c>
      <c r="BN98" s="260"/>
      <c r="BO98" s="260">
        <v>8</v>
      </c>
      <c r="BP98" s="260">
        <v>82</v>
      </c>
      <c r="BQ98" s="260">
        <v>9</v>
      </c>
      <c r="BR98" s="260">
        <v>9</v>
      </c>
      <c r="BS98" s="260">
        <v>1</v>
      </c>
      <c r="BT98" s="457">
        <v>59</v>
      </c>
    </row>
    <row r="99" spans="1:72" s="1" customFormat="1" ht="15" customHeight="1" x14ac:dyDescent="0.25">
      <c r="A99" s="11">
        <v>21</v>
      </c>
      <c r="B99" s="241">
        <v>61440</v>
      </c>
      <c r="C99" s="5" t="s">
        <v>7</v>
      </c>
      <c r="D99" s="709" t="s">
        <v>218</v>
      </c>
      <c r="E99" s="711">
        <v>279</v>
      </c>
      <c r="F99" s="712">
        <v>2.15</v>
      </c>
      <c r="G99" s="712">
        <v>13.98</v>
      </c>
      <c r="H99" s="712">
        <v>54.48</v>
      </c>
      <c r="I99" s="712">
        <v>29.39</v>
      </c>
      <c r="J99" s="18">
        <f t="shared" si="8"/>
        <v>4.1110999999999995</v>
      </c>
      <c r="K99" s="747">
        <v>278</v>
      </c>
      <c r="L99" s="748">
        <v>7.19</v>
      </c>
      <c r="M99" s="748">
        <v>37.409999999999997</v>
      </c>
      <c r="N99" s="748">
        <v>45.32</v>
      </c>
      <c r="O99" s="748">
        <v>10.07</v>
      </c>
      <c r="P99" s="18">
        <f t="shared" si="9"/>
        <v>3.5824000000000003</v>
      </c>
      <c r="Q99" s="400">
        <v>153</v>
      </c>
      <c r="R99" s="401"/>
      <c r="S99" s="401">
        <v>13.73</v>
      </c>
      <c r="T99" s="401">
        <v>69.28</v>
      </c>
      <c r="U99" s="401">
        <v>16.989999999999998</v>
      </c>
      <c r="V99" s="18">
        <f t="shared" si="10"/>
        <v>4.0325999999999995</v>
      </c>
      <c r="W99" s="373"/>
      <c r="X99" s="374"/>
      <c r="Y99" s="375"/>
      <c r="Z99" s="376"/>
      <c r="AA99" s="375"/>
      <c r="AB99" s="376"/>
      <c r="AC99" s="375"/>
      <c r="AD99" s="330"/>
      <c r="AE99" s="363"/>
      <c r="AF99" s="340"/>
      <c r="AG99" s="341"/>
      <c r="AH99" s="339"/>
      <c r="AI99" s="342"/>
      <c r="AJ99" s="339"/>
      <c r="AK99" s="343"/>
      <c r="AL99" s="325"/>
      <c r="AM99" s="779">
        <v>265</v>
      </c>
      <c r="AN99" s="820">
        <v>32</v>
      </c>
      <c r="AO99" s="820">
        <v>192</v>
      </c>
      <c r="AP99" s="820">
        <v>39</v>
      </c>
      <c r="AQ99" s="820">
        <v>2</v>
      </c>
      <c r="AR99" s="605">
        <f t="shared" si="11"/>
        <v>3.9584905660377356</v>
      </c>
      <c r="AS99" s="838">
        <v>265</v>
      </c>
      <c r="AT99" s="861">
        <v>38</v>
      </c>
      <c r="AU99" s="861">
        <v>90</v>
      </c>
      <c r="AV99" s="861">
        <v>133</v>
      </c>
      <c r="AW99" s="861">
        <v>4</v>
      </c>
      <c r="AX99" s="600">
        <f t="shared" si="12"/>
        <v>3.611320754716981</v>
      </c>
      <c r="AY99" s="940">
        <v>97</v>
      </c>
      <c r="AZ99" s="980">
        <v>1</v>
      </c>
      <c r="BA99" s="980">
        <v>12</v>
      </c>
      <c r="BB99" s="980">
        <v>22</v>
      </c>
      <c r="BC99" s="981">
        <v>62</v>
      </c>
      <c r="BD99" s="608">
        <f t="shared" si="13"/>
        <v>4.4948453608247423</v>
      </c>
      <c r="BE99" s="490">
        <v>21</v>
      </c>
      <c r="BF99" s="751"/>
      <c r="BG99" s="751">
        <v>1</v>
      </c>
      <c r="BH99" s="751">
        <v>6</v>
      </c>
      <c r="BI99" s="751">
        <v>12</v>
      </c>
      <c r="BJ99" s="751">
        <v>2</v>
      </c>
      <c r="BK99" s="232"/>
      <c r="BL99" s="469">
        <v>68.2</v>
      </c>
      <c r="BM99" s="471">
        <v>118</v>
      </c>
      <c r="BN99" s="260"/>
      <c r="BO99" s="260">
        <v>3</v>
      </c>
      <c r="BP99" s="260">
        <v>64</v>
      </c>
      <c r="BQ99" s="260">
        <v>24</v>
      </c>
      <c r="BR99" s="260">
        <v>27</v>
      </c>
      <c r="BS99" s="260"/>
      <c r="BT99" s="457">
        <v>67.599999999999994</v>
      </c>
    </row>
    <row r="100" spans="1:72" s="1" customFormat="1" ht="15" customHeight="1" x14ac:dyDescent="0.25">
      <c r="A100" s="11">
        <v>22</v>
      </c>
      <c r="B100" s="241">
        <v>61450</v>
      </c>
      <c r="C100" s="5" t="s">
        <v>7</v>
      </c>
      <c r="D100" s="709" t="s">
        <v>169</v>
      </c>
      <c r="E100" s="711">
        <v>190</v>
      </c>
      <c r="F100" s="712"/>
      <c r="G100" s="712">
        <v>16.32</v>
      </c>
      <c r="H100" s="712">
        <v>56.84</v>
      </c>
      <c r="I100" s="712">
        <v>26.84</v>
      </c>
      <c r="J100" s="18">
        <f t="shared" si="8"/>
        <v>4.1052</v>
      </c>
      <c r="K100" s="747">
        <v>183</v>
      </c>
      <c r="L100" s="748">
        <v>7.65</v>
      </c>
      <c r="M100" s="748">
        <v>33.880000000000003</v>
      </c>
      <c r="N100" s="748">
        <v>50.27</v>
      </c>
      <c r="O100" s="748">
        <v>8.1999999999999993</v>
      </c>
      <c r="P100" s="18">
        <f t="shared" si="9"/>
        <v>3.5902000000000003</v>
      </c>
      <c r="Q100" s="400">
        <v>105</v>
      </c>
      <c r="R100" s="401">
        <v>0.95</v>
      </c>
      <c r="S100" s="401">
        <v>16.190000000000001</v>
      </c>
      <c r="T100" s="401">
        <v>62.86</v>
      </c>
      <c r="U100" s="401">
        <v>20</v>
      </c>
      <c r="V100" s="18">
        <f t="shared" si="10"/>
        <v>4.0190999999999999</v>
      </c>
      <c r="W100" s="373"/>
      <c r="X100" s="374"/>
      <c r="Y100" s="375"/>
      <c r="Z100" s="376"/>
      <c r="AA100" s="375"/>
      <c r="AB100" s="376"/>
      <c r="AC100" s="375"/>
      <c r="AD100" s="330"/>
      <c r="AE100" s="363"/>
      <c r="AF100" s="340"/>
      <c r="AG100" s="341"/>
      <c r="AH100" s="339"/>
      <c r="AI100" s="342"/>
      <c r="AJ100" s="339"/>
      <c r="AK100" s="343"/>
      <c r="AL100" s="325"/>
      <c r="AM100" s="779">
        <v>158</v>
      </c>
      <c r="AN100" s="820">
        <v>31</v>
      </c>
      <c r="AO100" s="820">
        <v>103</v>
      </c>
      <c r="AP100" s="820">
        <v>19</v>
      </c>
      <c r="AQ100" s="820">
        <v>5</v>
      </c>
      <c r="AR100" s="847">
        <f t="shared" si="11"/>
        <v>4.0126582278481013</v>
      </c>
      <c r="AS100" s="838">
        <v>158</v>
      </c>
      <c r="AT100" s="869">
        <v>32</v>
      </c>
      <c r="AU100" s="869">
        <v>55</v>
      </c>
      <c r="AV100" s="869">
        <v>65</v>
      </c>
      <c r="AW100" s="869">
        <v>6</v>
      </c>
      <c r="AX100" s="106">
        <f t="shared" si="12"/>
        <v>3.7151898734177213</v>
      </c>
      <c r="AY100" s="940">
        <v>36</v>
      </c>
      <c r="AZ100" s="980">
        <v>1</v>
      </c>
      <c r="BA100" s="980">
        <v>11</v>
      </c>
      <c r="BB100" s="980">
        <v>16</v>
      </c>
      <c r="BC100" s="981">
        <v>8</v>
      </c>
      <c r="BD100" s="608">
        <f t="shared" si="13"/>
        <v>3.8611111111111112</v>
      </c>
      <c r="BE100" s="490">
        <v>43</v>
      </c>
      <c r="BF100" s="751">
        <v>2</v>
      </c>
      <c r="BG100" s="751">
        <v>4</v>
      </c>
      <c r="BH100" s="751">
        <v>16</v>
      </c>
      <c r="BI100" s="751">
        <v>14</v>
      </c>
      <c r="BJ100" s="751">
        <v>7</v>
      </c>
      <c r="BK100" s="232"/>
      <c r="BL100" s="469">
        <v>61</v>
      </c>
      <c r="BM100" s="471">
        <v>79</v>
      </c>
      <c r="BN100" s="260">
        <v>1</v>
      </c>
      <c r="BO100" s="260">
        <v>5</v>
      </c>
      <c r="BP100" s="260">
        <v>58</v>
      </c>
      <c r="BQ100" s="260">
        <v>9</v>
      </c>
      <c r="BR100" s="260">
        <v>6</v>
      </c>
      <c r="BS100" s="260"/>
      <c r="BT100" s="464">
        <v>58</v>
      </c>
    </row>
    <row r="101" spans="1:72" s="1" customFormat="1" ht="15" customHeight="1" x14ac:dyDescent="0.25">
      <c r="A101" s="11">
        <v>23</v>
      </c>
      <c r="B101" s="241">
        <v>61470</v>
      </c>
      <c r="C101" s="5" t="s">
        <v>7</v>
      </c>
      <c r="D101" s="709" t="s">
        <v>234</v>
      </c>
      <c r="E101" s="711">
        <v>114</v>
      </c>
      <c r="F101" s="712">
        <v>7.89</v>
      </c>
      <c r="G101" s="712">
        <v>26.32</v>
      </c>
      <c r="H101" s="712">
        <v>47.37</v>
      </c>
      <c r="I101" s="712">
        <v>18.420000000000002</v>
      </c>
      <c r="J101" s="18">
        <f t="shared" si="8"/>
        <v>3.7632000000000003</v>
      </c>
      <c r="K101" s="747">
        <v>114</v>
      </c>
      <c r="L101" s="748">
        <v>21.93</v>
      </c>
      <c r="M101" s="748">
        <v>34.21</v>
      </c>
      <c r="N101" s="748">
        <v>39.47</v>
      </c>
      <c r="O101" s="748">
        <v>4.3899999999999997</v>
      </c>
      <c r="P101" s="18">
        <f t="shared" si="9"/>
        <v>3.2631999999999999</v>
      </c>
      <c r="Q101" s="400">
        <v>60</v>
      </c>
      <c r="R101" s="401">
        <v>1.67</v>
      </c>
      <c r="S101" s="401">
        <v>13.33</v>
      </c>
      <c r="T101" s="401">
        <v>46.67</v>
      </c>
      <c r="U101" s="401">
        <v>38.33</v>
      </c>
      <c r="V101" s="18">
        <f t="shared" si="10"/>
        <v>4.2165999999999997</v>
      </c>
      <c r="W101" s="373"/>
      <c r="X101" s="374"/>
      <c r="Y101" s="375"/>
      <c r="Z101" s="376"/>
      <c r="AA101" s="375"/>
      <c r="AB101" s="376"/>
      <c r="AC101" s="375"/>
      <c r="AD101" s="330"/>
      <c r="AE101" s="363"/>
      <c r="AF101" s="340"/>
      <c r="AG101" s="341"/>
      <c r="AH101" s="339"/>
      <c r="AI101" s="342"/>
      <c r="AJ101" s="339"/>
      <c r="AK101" s="343"/>
      <c r="AL101" s="325"/>
      <c r="AM101" s="779">
        <v>157</v>
      </c>
      <c r="AN101" s="820">
        <v>19</v>
      </c>
      <c r="AO101" s="820">
        <v>107</v>
      </c>
      <c r="AP101" s="820">
        <v>20</v>
      </c>
      <c r="AQ101" s="820">
        <v>11</v>
      </c>
      <c r="AR101" s="847">
        <f t="shared" si="11"/>
        <v>3.8535031847133756</v>
      </c>
      <c r="AS101" s="838">
        <v>157</v>
      </c>
      <c r="AT101" s="861">
        <v>11</v>
      </c>
      <c r="AU101" s="861">
        <v>49</v>
      </c>
      <c r="AV101" s="861">
        <v>86</v>
      </c>
      <c r="AW101" s="861">
        <v>11</v>
      </c>
      <c r="AX101" s="112">
        <f t="shared" si="12"/>
        <v>3.3821656050955413</v>
      </c>
      <c r="AY101" s="940">
        <v>25</v>
      </c>
      <c r="AZ101" s="980">
        <v>1</v>
      </c>
      <c r="BA101" s="980">
        <v>15</v>
      </c>
      <c r="BB101" s="980">
        <v>8</v>
      </c>
      <c r="BC101" s="981">
        <v>1</v>
      </c>
      <c r="BD101" s="608">
        <f t="shared" si="13"/>
        <v>3.36</v>
      </c>
      <c r="BE101" s="490">
        <v>32</v>
      </c>
      <c r="BF101" s="751">
        <v>1</v>
      </c>
      <c r="BG101" s="751">
        <v>6</v>
      </c>
      <c r="BH101" s="751">
        <v>12</v>
      </c>
      <c r="BI101" s="751">
        <v>9</v>
      </c>
      <c r="BJ101" s="751">
        <v>4</v>
      </c>
      <c r="BK101" s="232"/>
      <c r="BL101" s="469">
        <v>56.3</v>
      </c>
      <c r="BM101" s="471">
        <v>56</v>
      </c>
      <c r="BN101" s="260"/>
      <c r="BO101" s="260">
        <v>6</v>
      </c>
      <c r="BP101" s="260">
        <v>43</v>
      </c>
      <c r="BQ101" s="260">
        <v>3</v>
      </c>
      <c r="BR101" s="260">
        <v>4</v>
      </c>
      <c r="BS101" s="260"/>
      <c r="BT101" s="479">
        <v>54.62</v>
      </c>
    </row>
    <row r="102" spans="1:72" s="1" customFormat="1" ht="15" customHeight="1" x14ac:dyDescent="0.25">
      <c r="A102" s="11">
        <v>24</v>
      </c>
      <c r="B102" s="241">
        <v>61490</v>
      </c>
      <c r="C102" s="5" t="s">
        <v>7</v>
      </c>
      <c r="D102" s="709" t="s">
        <v>168</v>
      </c>
      <c r="E102" s="711">
        <v>303</v>
      </c>
      <c r="F102" s="712">
        <v>1.98</v>
      </c>
      <c r="G102" s="712">
        <v>10.56</v>
      </c>
      <c r="H102" s="712">
        <v>44.55</v>
      </c>
      <c r="I102" s="712">
        <v>42.9</v>
      </c>
      <c r="J102" s="18">
        <f t="shared" si="8"/>
        <v>4.2833999999999994</v>
      </c>
      <c r="K102" s="747">
        <v>305</v>
      </c>
      <c r="L102" s="748">
        <v>5.9</v>
      </c>
      <c r="M102" s="748">
        <v>24.92</v>
      </c>
      <c r="N102" s="748">
        <v>45.57</v>
      </c>
      <c r="O102" s="748">
        <v>23.61</v>
      </c>
      <c r="P102" s="18">
        <f t="shared" si="9"/>
        <v>3.8689000000000004</v>
      </c>
      <c r="Q102" s="400">
        <v>154</v>
      </c>
      <c r="R102" s="401"/>
      <c r="S102" s="401">
        <v>5.19</v>
      </c>
      <c r="T102" s="401">
        <v>51.3</v>
      </c>
      <c r="U102" s="401">
        <v>43.51</v>
      </c>
      <c r="V102" s="18">
        <f t="shared" si="10"/>
        <v>4.3831999999999995</v>
      </c>
      <c r="W102" s="373"/>
      <c r="X102" s="374"/>
      <c r="Y102" s="375"/>
      <c r="Z102" s="376"/>
      <c r="AA102" s="375"/>
      <c r="AB102" s="376"/>
      <c r="AC102" s="375"/>
      <c r="AD102" s="330"/>
      <c r="AE102" s="363"/>
      <c r="AF102" s="340"/>
      <c r="AG102" s="341"/>
      <c r="AH102" s="339"/>
      <c r="AI102" s="342"/>
      <c r="AJ102" s="339"/>
      <c r="AK102" s="343"/>
      <c r="AL102" s="325"/>
      <c r="AM102" s="779">
        <v>238</v>
      </c>
      <c r="AN102" s="820">
        <v>51</v>
      </c>
      <c r="AO102" s="820">
        <v>156</v>
      </c>
      <c r="AP102" s="820">
        <v>25</v>
      </c>
      <c r="AQ102" s="820">
        <v>6</v>
      </c>
      <c r="AR102" s="847">
        <f t="shared" si="11"/>
        <v>4.0588235294117645</v>
      </c>
      <c r="AS102" s="838">
        <v>239</v>
      </c>
      <c r="AT102" s="861">
        <v>37</v>
      </c>
      <c r="AU102" s="861">
        <v>95</v>
      </c>
      <c r="AV102" s="861">
        <v>103</v>
      </c>
      <c r="AW102" s="861">
        <v>4</v>
      </c>
      <c r="AX102" s="106">
        <f t="shared" si="12"/>
        <v>3.6903765690376571</v>
      </c>
      <c r="AY102" s="940">
        <v>32</v>
      </c>
      <c r="AZ102" s="980"/>
      <c r="BA102" s="980">
        <v>4</v>
      </c>
      <c r="BB102" s="980">
        <v>9</v>
      </c>
      <c r="BC102" s="981">
        <v>19</v>
      </c>
      <c r="BD102" s="608">
        <f t="shared" si="13"/>
        <v>4.46875</v>
      </c>
      <c r="BE102" s="490">
        <v>44</v>
      </c>
      <c r="BF102" s="751"/>
      <c r="BG102" s="751">
        <v>3</v>
      </c>
      <c r="BH102" s="751">
        <v>10</v>
      </c>
      <c r="BI102" s="751">
        <v>26</v>
      </c>
      <c r="BJ102" s="751">
        <v>5</v>
      </c>
      <c r="BK102" s="232"/>
      <c r="BL102" s="460">
        <v>69</v>
      </c>
      <c r="BM102" s="471">
        <v>76</v>
      </c>
      <c r="BN102" s="260"/>
      <c r="BO102" s="260">
        <v>3</v>
      </c>
      <c r="BP102" s="260">
        <v>42</v>
      </c>
      <c r="BQ102" s="260">
        <v>23</v>
      </c>
      <c r="BR102" s="260">
        <v>8</v>
      </c>
      <c r="BS102" s="260"/>
      <c r="BT102" s="479">
        <v>63</v>
      </c>
    </row>
    <row r="103" spans="1:72" s="1" customFormat="1" ht="15" customHeight="1" x14ac:dyDescent="0.25">
      <c r="A103" s="11">
        <v>25</v>
      </c>
      <c r="B103" s="241">
        <v>61500</v>
      </c>
      <c r="C103" s="5" t="s">
        <v>7</v>
      </c>
      <c r="D103" s="709" t="s">
        <v>167</v>
      </c>
      <c r="E103" s="711">
        <v>314</v>
      </c>
      <c r="F103" s="712">
        <v>0.96</v>
      </c>
      <c r="G103" s="712">
        <v>18.47</v>
      </c>
      <c r="H103" s="712">
        <v>61.46</v>
      </c>
      <c r="I103" s="712">
        <v>19.11</v>
      </c>
      <c r="J103" s="18">
        <f t="shared" si="8"/>
        <v>3.9872000000000001</v>
      </c>
      <c r="K103" s="747">
        <v>318</v>
      </c>
      <c r="L103" s="748">
        <v>2.83</v>
      </c>
      <c r="M103" s="748">
        <v>25.79</v>
      </c>
      <c r="N103" s="748">
        <v>55.97</v>
      </c>
      <c r="O103" s="748">
        <v>15.41</v>
      </c>
      <c r="P103" s="18">
        <f t="shared" si="9"/>
        <v>3.8395999999999999</v>
      </c>
      <c r="Q103" s="400">
        <v>157</v>
      </c>
      <c r="R103" s="401">
        <v>0.64</v>
      </c>
      <c r="S103" s="401">
        <v>17.2</v>
      </c>
      <c r="T103" s="401">
        <v>54.14</v>
      </c>
      <c r="U103" s="401">
        <v>28.03</v>
      </c>
      <c r="V103" s="18">
        <f t="shared" si="10"/>
        <v>4.0959000000000003</v>
      </c>
      <c r="W103" s="373"/>
      <c r="X103" s="374"/>
      <c r="Y103" s="375"/>
      <c r="Z103" s="376"/>
      <c r="AA103" s="375"/>
      <c r="AB103" s="376"/>
      <c r="AC103" s="375"/>
      <c r="AD103" s="330"/>
      <c r="AE103" s="363"/>
      <c r="AF103" s="340"/>
      <c r="AG103" s="341"/>
      <c r="AH103" s="339"/>
      <c r="AI103" s="342"/>
      <c r="AJ103" s="339"/>
      <c r="AK103" s="343"/>
      <c r="AL103" s="325"/>
      <c r="AM103" s="779">
        <v>239</v>
      </c>
      <c r="AN103" s="820">
        <v>22</v>
      </c>
      <c r="AO103" s="820">
        <v>180</v>
      </c>
      <c r="AP103" s="820">
        <v>27</v>
      </c>
      <c r="AQ103" s="820">
        <v>10</v>
      </c>
      <c r="AR103" s="605">
        <f t="shared" si="11"/>
        <v>3.8953974895397487</v>
      </c>
      <c r="AS103" s="838">
        <v>240</v>
      </c>
      <c r="AT103" s="861">
        <v>56</v>
      </c>
      <c r="AU103" s="861">
        <v>79</v>
      </c>
      <c r="AV103" s="861">
        <v>94</v>
      </c>
      <c r="AW103" s="861">
        <v>11</v>
      </c>
      <c r="AX103" s="112">
        <f t="shared" si="12"/>
        <v>3.75</v>
      </c>
      <c r="AY103" s="940">
        <v>70</v>
      </c>
      <c r="AZ103" s="980">
        <v>3</v>
      </c>
      <c r="BA103" s="980">
        <v>22</v>
      </c>
      <c r="BB103" s="980">
        <v>29</v>
      </c>
      <c r="BC103" s="981">
        <v>16</v>
      </c>
      <c r="BD103" s="608">
        <f t="shared" si="13"/>
        <v>3.8285714285714287</v>
      </c>
      <c r="BE103" s="490">
        <v>65</v>
      </c>
      <c r="BF103" s="751">
        <v>1</v>
      </c>
      <c r="BG103" s="751">
        <v>7</v>
      </c>
      <c r="BH103" s="751">
        <v>31</v>
      </c>
      <c r="BI103" s="751">
        <v>23</v>
      </c>
      <c r="BJ103" s="751">
        <v>3</v>
      </c>
      <c r="BK103" s="232"/>
      <c r="BL103" s="457">
        <v>57.2</v>
      </c>
      <c r="BM103" s="471">
        <v>135</v>
      </c>
      <c r="BN103" s="260">
        <v>1</v>
      </c>
      <c r="BO103" s="260">
        <v>18</v>
      </c>
      <c r="BP103" s="260">
        <v>96</v>
      </c>
      <c r="BQ103" s="260">
        <v>13</v>
      </c>
      <c r="BR103" s="260">
        <v>7</v>
      </c>
      <c r="BS103" s="260"/>
      <c r="BT103" s="457">
        <v>55.3</v>
      </c>
    </row>
    <row r="104" spans="1:72" s="1" customFormat="1" ht="15" customHeight="1" x14ac:dyDescent="0.25">
      <c r="A104" s="11">
        <v>26</v>
      </c>
      <c r="B104" s="241">
        <v>61510</v>
      </c>
      <c r="C104" s="5" t="s">
        <v>7</v>
      </c>
      <c r="D104" s="709" t="s">
        <v>52</v>
      </c>
      <c r="E104" s="711">
        <v>164</v>
      </c>
      <c r="F104" s="712"/>
      <c r="G104" s="712">
        <v>7.93</v>
      </c>
      <c r="H104" s="712">
        <v>40.85</v>
      </c>
      <c r="I104" s="712">
        <v>51.22</v>
      </c>
      <c r="J104" s="18">
        <f t="shared" si="8"/>
        <v>4.4329000000000001</v>
      </c>
      <c r="K104" s="747">
        <v>161</v>
      </c>
      <c r="L104" s="748">
        <v>1.86</v>
      </c>
      <c r="M104" s="748">
        <v>24.84</v>
      </c>
      <c r="N104" s="748">
        <v>49.69</v>
      </c>
      <c r="O104" s="748">
        <v>23.6</v>
      </c>
      <c r="P104" s="18">
        <f t="shared" si="9"/>
        <v>3.95</v>
      </c>
      <c r="Q104" s="394">
        <v>99</v>
      </c>
      <c r="R104" s="395"/>
      <c r="S104" s="395">
        <v>1.01</v>
      </c>
      <c r="T104" s="395">
        <v>49.49</v>
      </c>
      <c r="U104" s="395">
        <v>49.49</v>
      </c>
      <c r="V104" s="18">
        <f t="shared" si="10"/>
        <v>4.4844000000000008</v>
      </c>
      <c r="W104" s="373"/>
      <c r="X104" s="374"/>
      <c r="Y104" s="375"/>
      <c r="Z104" s="376"/>
      <c r="AA104" s="375"/>
      <c r="AB104" s="376"/>
      <c r="AC104" s="375"/>
      <c r="AD104" s="330"/>
      <c r="AE104" s="363"/>
      <c r="AF104" s="340"/>
      <c r="AG104" s="341"/>
      <c r="AH104" s="339"/>
      <c r="AI104" s="342"/>
      <c r="AJ104" s="339"/>
      <c r="AK104" s="343"/>
      <c r="AL104" s="325"/>
      <c r="AM104" s="779">
        <v>131</v>
      </c>
      <c r="AN104" s="820">
        <v>19</v>
      </c>
      <c r="AO104" s="820">
        <v>100</v>
      </c>
      <c r="AP104" s="820">
        <v>12</v>
      </c>
      <c r="AQ104" s="820"/>
      <c r="AR104" s="848">
        <f t="shared" si="11"/>
        <v>4.0534351145038165</v>
      </c>
      <c r="AS104" s="838">
        <v>131</v>
      </c>
      <c r="AT104" s="861">
        <v>15</v>
      </c>
      <c r="AU104" s="861">
        <v>52</v>
      </c>
      <c r="AV104" s="861">
        <v>64</v>
      </c>
      <c r="AW104" s="861"/>
      <c r="AX104" s="112">
        <f t="shared" si="12"/>
        <v>3.6259541984732824</v>
      </c>
      <c r="AY104" s="940">
        <v>67</v>
      </c>
      <c r="AZ104" s="980"/>
      <c r="BA104" s="980">
        <v>5</v>
      </c>
      <c r="BB104" s="980">
        <v>32</v>
      </c>
      <c r="BC104" s="981">
        <v>30</v>
      </c>
      <c r="BD104" s="608">
        <f t="shared" si="13"/>
        <v>4.3731343283582094</v>
      </c>
      <c r="BE104" s="490">
        <v>69</v>
      </c>
      <c r="BF104" s="751"/>
      <c r="BG104" s="751"/>
      <c r="BH104" s="751">
        <v>41</v>
      </c>
      <c r="BI104" s="751">
        <v>23</v>
      </c>
      <c r="BJ104" s="751">
        <v>5</v>
      </c>
      <c r="BK104" s="232"/>
      <c r="BL104" s="457">
        <v>61.7</v>
      </c>
      <c r="BM104" s="471">
        <v>133</v>
      </c>
      <c r="BN104" s="260"/>
      <c r="BO104" s="260">
        <v>7</v>
      </c>
      <c r="BP104" s="260">
        <v>93</v>
      </c>
      <c r="BQ104" s="260">
        <v>22</v>
      </c>
      <c r="BR104" s="260">
        <v>12</v>
      </c>
      <c r="BS104" s="260"/>
      <c r="BT104" s="457">
        <v>60.8</v>
      </c>
    </row>
    <row r="105" spans="1:72" s="1" customFormat="1" ht="15" customHeight="1" x14ac:dyDescent="0.25">
      <c r="A105" s="11">
        <v>27</v>
      </c>
      <c r="B105" s="241">
        <v>61520</v>
      </c>
      <c r="C105" s="5" t="s">
        <v>7</v>
      </c>
      <c r="D105" s="709" t="s">
        <v>219</v>
      </c>
      <c r="E105" s="711">
        <v>29</v>
      </c>
      <c r="F105" s="712"/>
      <c r="G105" s="712">
        <v>6.9</v>
      </c>
      <c r="H105" s="712">
        <v>48.28</v>
      </c>
      <c r="I105" s="712">
        <v>44.83</v>
      </c>
      <c r="J105" s="18">
        <f t="shared" si="8"/>
        <v>4.3796999999999997</v>
      </c>
      <c r="K105" s="747">
        <v>28</v>
      </c>
      <c r="L105" s="748"/>
      <c r="M105" s="748">
        <v>46.43</v>
      </c>
      <c r="N105" s="748">
        <v>42.86</v>
      </c>
      <c r="O105" s="748">
        <v>10.71</v>
      </c>
      <c r="P105" s="18">
        <f t="shared" si="9"/>
        <v>3.6428000000000003</v>
      </c>
      <c r="Q105" s="400">
        <v>28</v>
      </c>
      <c r="R105" s="401"/>
      <c r="S105" s="401">
        <v>7.14</v>
      </c>
      <c r="T105" s="401">
        <v>39.29</v>
      </c>
      <c r="U105" s="401">
        <v>53.57</v>
      </c>
      <c r="V105" s="18">
        <f t="shared" si="10"/>
        <v>4.4642999999999997</v>
      </c>
      <c r="W105" s="373"/>
      <c r="X105" s="374"/>
      <c r="Y105" s="375"/>
      <c r="Z105" s="376"/>
      <c r="AA105" s="375"/>
      <c r="AB105" s="376"/>
      <c r="AC105" s="375"/>
      <c r="AD105" s="330"/>
      <c r="AE105" s="363"/>
      <c r="AF105" s="340"/>
      <c r="AG105" s="341"/>
      <c r="AH105" s="339"/>
      <c r="AI105" s="342"/>
      <c r="AJ105" s="339"/>
      <c r="AK105" s="343"/>
      <c r="AL105" s="325"/>
      <c r="AM105" s="779">
        <v>202</v>
      </c>
      <c r="AN105" s="820">
        <v>50</v>
      </c>
      <c r="AO105" s="820">
        <v>127</v>
      </c>
      <c r="AP105" s="820">
        <v>22</v>
      </c>
      <c r="AQ105" s="820">
        <v>3</v>
      </c>
      <c r="AR105" s="605">
        <f t="shared" si="11"/>
        <v>4.108910891089109</v>
      </c>
      <c r="AS105" s="838">
        <v>202</v>
      </c>
      <c r="AT105" s="861">
        <v>40</v>
      </c>
      <c r="AU105" s="861">
        <v>72</v>
      </c>
      <c r="AV105" s="861">
        <v>87</v>
      </c>
      <c r="AW105" s="861">
        <v>3</v>
      </c>
      <c r="AX105" s="112">
        <f t="shared" si="12"/>
        <v>3.7376237623762378</v>
      </c>
      <c r="AY105" s="962">
        <v>26</v>
      </c>
      <c r="AZ105" s="982"/>
      <c r="BA105" s="982">
        <v>3</v>
      </c>
      <c r="BB105" s="982">
        <v>8</v>
      </c>
      <c r="BC105" s="983">
        <v>15</v>
      </c>
      <c r="BD105" s="608">
        <f t="shared" si="13"/>
        <v>4.4615384615384617</v>
      </c>
      <c r="BE105" s="490">
        <v>55</v>
      </c>
      <c r="BF105" s="751"/>
      <c r="BG105" s="751"/>
      <c r="BH105" s="751">
        <v>10</v>
      </c>
      <c r="BI105" s="751">
        <v>28</v>
      </c>
      <c r="BJ105" s="751">
        <v>17</v>
      </c>
      <c r="BK105" s="232"/>
      <c r="BL105" s="457">
        <v>75</v>
      </c>
      <c r="BM105" s="471">
        <v>81</v>
      </c>
      <c r="BN105" s="260"/>
      <c r="BO105" s="260">
        <v>2</v>
      </c>
      <c r="BP105" s="260">
        <v>48</v>
      </c>
      <c r="BQ105" s="260">
        <v>18</v>
      </c>
      <c r="BR105" s="260">
        <v>12</v>
      </c>
      <c r="BS105" s="260">
        <v>1</v>
      </c>
      <c r="BT105" s="457">
        <v>65.7</v>
      </c>
    </row>
    <row r="106" spans="1:72" s="1" customFormat="1" ht="15" customHeight="1" x14ac:dyDescent="0.25">
      <c r="A106" s="11">
        <v>28</v>
      </c>
      <c r="B106" s="241">
        <v>61540</v>
      </c>
      <c r="C106" s="5" t="s">
        <v>7</v>
      </c>
      <c r="D106" s="710" t="s">
        <v>220</v>
      </c>
      <c r="E106" s="711">
        <v>220</v>
      </c>
      <c r="F106" s="712">
        <v>1.82</v>
      </c>
      <c r="G106" s="712">
        <v>23.18</v>
      </c>
      <c r="H106" s="712">
        <v>56.82</v>
      </c>
      <c r="I106" s="712">
        <v>18.18</v>
      </c>
      <c r="J106" s="18">
        <f t="shared" si="8"/>
        <v>3.9136000000000002</v>
      </c>
      <c r="K106" s="747">
        <v>216</v>
      </c>
      <c r="L106" s="748">
        <v>3.7</v>
      </c>
      <c r="M106" s="748">
        <v>35.19</v>
      </c>
      <c r="N106" s="748">
        <v>48.61</v>
      </c>
      <c r="O106" s="748">
        <v>12.5</v>
      </c>
      <c r="P106" s="18">
        <f t="shared" si="9"/>
        <v>3.6990999999999996</v>
      </c>
      <c r="Q106" s="400">
        <v>98</v>
      </c>
      <c r="R106" s="401">
        <v>1.02</v>
      </c>
      <c r="S106" s="401">
        <v>23.47</v>
      </c>
      <c r="T106" s="401">
        <v>56.12</v>
      </c>
      <c r="U106" s="401">
        <v>19.39</v>
      </c>
      <c r="V106" s="18">
        <f t="shared" si="10"/>
        <v>3.9388000000000001</v>
      </c>
      <c r="W106" s="373"/>
      <c r="X106" s="374"/>
      <c r="Y106" s="375"/>
      <c r="Z106" s="376"/>
      <c r="AA106" s="375"/>
      <c r="AB106" s="376"/>
      <c r="AC106" s="375"/>
      <c r="AD106" s="330"/>
      <c r="AE106" s="363"/>
      <c r="AF106" s="340"/>
      <c r="AG106" s="341"/>
      <c r="AH106" s="339"/>
      <c r="AI106" s="342"/>
      <c r="AJ106" s="339"/>
      <c r="AK106" s="343"/>
      <c r="AL106" s="325"/>
      <c r="AM106" s="779">
        <v>145</v>
      </c>
      <c r="AN106" s="820">
        <v>26</v>
      </c>
      <c r="AO106" s="820">
        <v>100</v>
      </c>
      <c r="AP106" s="820">
        <v>17</v>
      </c>
      <c r="AQ106" s="820">
        <v>2</v>
      </c>
      <c r="AR106" s="848">
        <f t="shared" si="11"/>
        <v>4.0344827586206895</v>
      </c>
      <c r="AS106" s="838">
        <v>145</v>
      </c>
      <c r="AT106" s="861">
        <v>23</v>
      </c>
      <c r="AU106" s="861">
        <v>40</v>
      </c>
      <c r="AV106" s="861">
        <v>76</v>
      </c>
      <c r="AW106" s="861">
        <v>6</v>
      </c>
      <c r="AX106" s="600">
        <f t="shared" si="12"/>
        <v>3.5517241379310347</v>
      </c>
      <c r="AY106" s="963">
        <v>36</v>
      </c>
      <c r="AZ106" s="984"/>
      <c r="BA106" s="984">
        <v>7</v>
      </c>
      <c r="BB106" s="984">
        <v>15</v>
      </c>
      <c r="BC106" s="984">
        <v>14</v>
      </c>
      <c r="BD106" s="608">
        <f t="shared" si="13"/>
        <v>4.1944444444444446</v>
      </c>
      <c r="BE106" s="490">
        <v>39</v>
      </c>
      <c r="BF106" s="751">
        <v>1</v>
      </c>
      <c r="BG106" s="751">
        <v>1</v>
      </c>
      <c r="BH106" s="751">
        <v>13</v>
      </c>
      <c r="BI106" s="751">
        <v>16</v>
      </c>
      <c r="BJ106" s="751">
        <v>8</v>
      </c>
      <c r="BK106" s="232"/>
      <c r="BL106" s="457">
        <v>66.010000000000005</v>
      </c>
      <c r="BM106" s="471">
        <v>75</v>
      </c>
      <c r="BN106" s="260">
        <v>1</v>
      </c>
      <c r="BO106" s="260">
        <v>3</v>
      </c>
      <c r="BP106" s="260">
        <v>43</v>
      </c>
      <c r="BQ106" s="260">
        <v>19</v>
      </c>
      <c r="BR106" s="260">
        <v>9</v>
      </c>
      <c r="BS106" s="260"/>
      <c r="BT106" s="457">
        <v>64.040000000000006</v>
      </c>
    </row>
    <row r="107" spans="1:72" s="1" customFormat="1" ht="15" customHeight="1" x14ac:dyDescent="0.25">
      <c r="A107" s="11">
        <v>29</v>
      </c>
      <c r="B107" s="393">
        <v>61560</v>
      </c>
      <c r="C107" s="12" t="s">
        <v>7</v>
      </c>
      <c r="D107" s="710" t="s">
        <v>221</v>
      </c>
      <c r="E107" s="711">
        <v>431</v>
      </c>
      <c r="F107" s="712">
        <v>0.7</v>
      </c>
      <c r="G107" s="712">
        <v>31.09</v>
      </c>
      <c r="H107" s="712">
        <v>50.35</v>
      </c>
      <c r="I107" s="712">
        <v>17.87</v>
      </c>
      <c r="J107" s="18">
        <f t="shared" ref="J107:J109" si="14">(2*F107+3*G107+4*H107+5*I107)/100</f>
        <v>3.8542000000000001</v>
      </c>
      <c r="K107" s="747">
        <v>408</v>
      </c>
      <c r="L107" s="748">
        <v>4.9000000000000004</v>
      </c>
      <c r="M107" s="748">
        <v>32.6</v>
      </c>
      <c r="N107" s="748">
        <v>52.21</v>
      </c>
      <c r="O107" s="748">
        <v>10.29</v>
      </c>
      <c r="P107" s="20">
        <f t="shared" ref="P107:P109" si="15">(2*L107+3*M107+4*N107+5*O107)/100</f>
        <v>3.6789000000000001</v>
      </c>
      <c r="Q107" s="400">
        <v>221</v>
      </c>
      <c r="R107" s="401">
        <v>0.9</v>
      </c>
      <c r="S107" s="401">
        <v>19.46</v>
      </c>
      <c r="T107" s="401">
        <v>55.66</v>
      </c>
      <c r="U107" s="401">
        <v>23.98</v>
      </c>
      <c r="V107" s="20">
        <f t="shared" ref="V107:V109" si="16">(2*R107+3*S107+4*T107+5*U107)/100</f>
        <v>4.0272000000000006</v>
      </c>
      <c r="W107" s="409"/>
      <c r="X107" s="362"/>
      <c r="Y107" s="375"/>
      <c r="Z107" s="351"/>
      <c r="AA107" s="354"/>
      <c r="AB107" s="351"/>
      <c r="AC107" s="354"/>
      <c r="AD107" s="410"/>
      <c r="AE107" s="362"/>
      <c r="AF107" s="352"/>
      <c r="AG107" s="353"/>
      <c r="AH107" s="351"/>
      <c r="AI107" s="342"/>
      <c r="AJ107" s="351"/>
      <c r="AK107" s="355"/>
      <c r="AL107" s="325"/>
      <c r="AM107" s="780">
        <v>195</v>
      </c>
      <c r="AN107" s="821">
        <v>4</v>
      </c>
      <c r="AO107" s="821">
        <v>137</v>
      </c>
      <c r="AP107" s="821">
        <v>34</v>
      </c>
      <c r="AQ107" s="821">
        <v>20</v>
      </c>
      <c r="AR107" s="850">
        <f t="shared" si="11"/>
        <v>3.641025641025641</v>
      </c>
      <c r="AS107" s="843">
        <v>195</v>
      </c>
      <c r="AT107" s="870">
        <v>4</v>
      </c>
      <c r="AU107" s="870">
        <v>40</v>
      </c>
      <c r="AV107" s="870">
        <v>132</v>
      </c>
      <c r="AW107" s="870">
        <v>19</v>
      </c>
      <c r="AX107" s="112">
        <f t="shared" si="12"/>
        <v>3.1487179487179486</v>
      </c>
      <c r="AY107" s="963">
        <v>42</v>
      </c>
      <c r="AZ107" s="984"/>
      <c r="BA107" s="984">
        <v>9</v>
      </c>
      <c r="BB107" s="984">
        <v>18</v>
      </c>
      <c r="BC107" s="984">
        <v>15</v>
      </c>
      <c r="BD107" s="609">
        <f t="shared" si="13"/>
        <v>4.1428571428571432</v>
      </c>
      <c r="BE107" s="491">
        <v>26</v>
      </c>
      <c r="BF107" s="234">
        <v>1</v>
      </c>
      <c r="BG107" s="234">
        <v>3</v>
      </c>
      <c r="BH107" s="234">
        <v>12</v>
      </c>
      <c r="BI107" s="234">
        <v>10</v>
      </c>
      <c r="BJ107" s="234"/>
      <c r="BK107" s="235"/>
      <c r="BL107" s="458">
        <v>55.6</v>
      </c>
      <c r="BM107" s="467">
        <v>67</v>
      </c>
      <c r="BN107" s="262"/>
      <c r="BO107" s="262">
        <v>5</v>
      </c>
      <c r="BP107" s="262">
        <v>55</v>
      </c>
      <c r="BQ107" s="262">
        <v>5</v>
      </c>
      <c r="BR107" s="262">
        <v>2</v>
      </c>
      <c r="BS107" s="262"/>
      <c r="BT107" s="479">
        <v>54</v>
      </c>
    </row>
    <row r="108" spans="1:72" s="1" customFormat="1" ht="15" customHeight="1" x14ac:dyDescent="0.25">
      <c r="A108" s="689">
        <v>30</v>
      </c>
      <c r="B108" s="690">
        <v>61570</v>
      </c>
      <c r="C108" s="688" t="s">
        <v>7</v>
      </c>
      <c r="D108" s="773" t="s">
        <v>222</v>
      </c>
      <c r="E108" s="736">
        <v>356</v>
      </c>
      <c r="F108" s="740">
        <v>1.69</v>
      </c>
      <c r="G108" s="740">
        <v>10.96</v>
      </c>
      <c r="H108" s="740">
        <v>45.22</v>
      </c>
      <c r="I108" s="740">
        <v>42.13</v>
      </c>
      <c r="J108" s="18">
        <f t="shared" si="14"/>
        <v>4.2778999999999998</v>
      </c>
      <c r="K108" s="741">
        <v>352</v>
      </c>
      <c r="L108" s="764">
        <v>4.26</v>
      </c>
      <c r="M108" s="764">
        <v>26.14</v>
      </c>
      <c r="N108" s="764">
        <v>49.43</v>
      </c>
      <c r="O108" s="748">
        <v>20.170000000000002</v>
      </c>
      <c r="P108" s="738">
        <f t="shared" si="15"/>
        <v>3.8550999999999997</v>
      </c>
      <c r="Q108" s="703">
        <v>174</v>
      </c>
      <c r="R108" s="408"/>
      <c r="S108" s="408">
        <v>6.9</v>
      </c>
      <c r="T108" s="408">
        <v>64.37</v>
      </c>
      <c r="U108" s="763">
        <v>28.74</v>
      </c>
      <c r="V108" s="18">
        <f t="shared" si="16"/>
        <v>4.2187999999999999</v>
      </c>
      <c r="W108" s="391"/>
      <c r="X108" s="363"/>
      <c r="Y108" s="375"/>
      <c r="Z108" s="339"/>
      <c r="AA108" s="342"/>
      <c r="AB108" s="339"/>
      <c r="AC108" s="342"/>
      <c r="AD108" s="775"/>
      <c r="AE108" s="363"/>
      <c r="AF108" s="340"/>
      <c r="AG108" s="341"/>
      <c r="AH108" s="339"/>
      <c r="AI108" s="342"/>
      <c r="AJ108" s="339"/>
      <c r="AK108" s="343"/>
      <c r="AL108" s="325"/>
      <c r="AM108" s="780">
        <v>166</v>
      </c>
      <c r="AN108" s="821">
        <v>20</v>
      </c>
      <c r="AO108" s="821">
        <v>115</v>
      </c>
      <c r="AP108" s="821">
        <v>30</v>
      </c>
      <c r="AQ108" s="821">
        <v>1</v>
      </c>
      <c r="AR108" s="605">
        <f t="shared" si="11"/>
        <v>3.927710843373494</v>
      </c>
      <c r="AS108" s="843">
        <v>166</v>
      </c>
      <c r="AT108" s="870">
        <v>25</v>
      </c>
      <c r="AU108" s="870">
        <v>58</v>
      </c>
      <c r="AV108" s="870">
        <v>83</v>
      </c>
      <c r="AW108" s="870"/>
      <c r="AX108" s="457">
        <f t="shared" si="12"/>
        <v>3.6506024096385543</v>
      </c>
      <c r="AY108" s="963">
        <v>43</v>
      </c>
      <c r="AZ108" s="984">
        <v>1</v>
      </c>
      <c r="BA108" s="984">
        <v>16</v>
      </c>
      <c r="BB108" s="984">
        <v>23</v>
      </c>
      <c r="BC108" s="984">
        <v>3</v>
      </c>
      <c r="BD108" s="608">
        <f t="shared" si="13"/>
        <v>3.6511627906976742</v>
      </c>
      <c r="BE108" s="490">
        <v>31</v>
      </c>
      <c r="BF108" s="751"/>
      <c r="BG108" s="751">
        <v>4</v>
      </c>
      <c r="BH108" s="751">
        <v>18</v>
      </c>
      <c r="BI108" s="751">
        <v>8</v>
      </c>
      <c r="BJ108" s="751">
        <v>1</v>
      </c>
      <c r="BK108" s="232"/>
      <c r="BL108" s="233">
        <v>55.74</v>
      </c>
      <c r="BM108" s="776">
        <v>74</v>
      </c>
      <c r="BN108" s="260">
        <v>1</v>
      </c>
      <c r="BO108" s="260">
        <v>5</v>
      </c>
      <c r="BP108" s="260">
        <v>61</v>
      </c>
      <c r="BQ108" s="260">
        <v>7</v>
      </c>
      <c r="BR108" s="260"/>
      <c r="BS108" s="260"/>
      <c r="BT108" s="261">
        <v>53</v>
      </c>
    </row>
    <row r="109" spans="1:72" s="687" customFormat="1" ht="15" customHeight="1" thickBot="1" x14ac:dyDescent="0.3">
      <c r="A109" s="692">
        <v>31</v>
      </c>
      <c r="B109" s="691">
        <v>61600</v>
      </c>
      <c r="C109" s="682" t="s">
        <v>7</v>
      </c>
      <c r="D109" s="758" t="s">
        <v>237</v>
      </c>
      <c r="E109" s="641">
        <v>121</v>
      </c>
      <c r="F109" s="642">
        <v>1.65</v>
      </c>
      <c r="G109" s="642">
        <v>24.79</v>
      </c>
      <c r="H109" s="642">
        <v>39.67</v>
      </c>
      <c r="I109" s="642">
        <v>33.880000000000003</v>
      </c>
      <c r="J109" s="686">
        <f t="shared" si="14"/>
        <v>4.0575000000000001</v>
      </c>
      <c r="K109" s="731">
        <v>118</v>
      </c>
      <c r="L109" s="732">
        <v>1.69</v>
      </c>
      <c r="M109" s="732">
        <v>38.14</v>
      </c>
      <c r="N109" s="732">
        <v>32.200000000000003</v>
      </c>
      <c r="O109" s="748">
        <v>27.97</v>
      </c>
      <c r="P109" s="686">
        <f t="shared" si="15"/>
        <v>3.8645000000000005</v>
      </c>
      <c r="Q109" s="683">
        <v>59</v>
      </c>
      <c r="R109" s="685"/>
      <c r="S109" s="685">
        <v>27.12</v>
      </c>
      <c r="T109" s="685">
        <v>45.76</v>
      </c>
      <c r="U109" s="684">
        <v>27.12</v>
      </c>
      <c r="V109" s="686">
        <f t="shared" si="16"/>
        <v>4</v>
      </c>
      <c r="W109" s="646"/>
      <c r="X109" s="644"/>
      <c r="Y109" s="693"/>
      <c r="Z109" s="694"/>
      <c r="AA109" s="695"/>
      <c r="AB109" s="694"/>
      <c r="AC109" s="695"/>
      <c r="AD109" s="696"/>
      <c r="AE109" s="644"/>
      <c r="AF109" s="697"/>
      <c r="AG109" s="698"/>
      <c r="AH109" s="694"/>
      <c r="AI109" s="695"/>
      <c r="AJ109" s="694"/>
      <c r="AK109" s="699"/>
      <c r="AL109" s="700"/>
      <c r="AM109" s="785">
        <v>30</v>
      </c>
      <c r="AN109" s="822">
        <v>1</v>
      </c>
      <c r="AO109" s="822">
        <v>19</v>
      </c>
      <c r="AP109" s="822">
        <v>8</v>
      </c>
      <c r="AQ109" s="822">
        <v>2</v>
      </c>
      <c r="AR109" s="817">
        <f t="shared" si="11"/>
        <v>3.6333333333333333</v>
      </c>
      <c r="AS109" s="806">
        <v>30</v>
      </c>
      <c r="AT109" s="849">
        <v>2</v>
      </c>
      <c r="AU109" s="849">
        <v>6</v>
      </c>
      <c r="AV109" s="849">
        <v>21</v>
      </c>
      <c r="AW109" s="849">
        <v>1</v>
      </c>
      <c r="AX109" s="701">
        <f t="shared" si="12"/>
        <v>3.3</v>
      </c>
      <c r="AY109" s="591"/>
      <c r="AZ109" s="591"/>
      <c r="BA109" s="591"/>
      <c r="BB109" s="591"/>
      <c r="BC109" s="591"/>
      <c r="BD109" s="613"/>
      <c r="BE109" s="592"/>
      <c r="BF109" s="591"/>
      <c r="BG109" s="591"/>
      <c r="BH109" s="591"/>
      <c r="BI109" s="591"/>
      <c r="BJ109" s="591"/>
      <c r="BK109" s="593"/>
      <c r="BL109" s="702"/>
      <c r="BM109" s="634"/>
      <c r="BN109" s="596"/>
      <c r="BO109" s="596"/>
      <c r="BP109" s="596"/>
      <c r="BQ109" s="596"/>
      <c r="BR109" s="596"/>
      <c r="BS109" s="596"/>
      <c r="BT109" s="269"/>
    </row>
    <row r="110" spans="1:72" s="1" customFormat="1" ht="15" customHeight="1" x14ac:dyDescent="0.25">
      <c r="A110" s="10">
        <v>1</v>
      </c>
      <c r="B110" s="550">
        <v>70020</v>
      </c>
      <c r="C110" s="551" t="s">
        <v>2</v>
      </c>
      <c r="D110" s="713" t="s">
        <v>53</v>
      </c>
      <c r="E110" s="717">
        <v>110</v>
      </c>
      <c r="F110" s="720"/>
      <c r="G110" s="720">
        <v>4.55</v>
      </c>
      <c r="H110" s="720">
        <v>39.090000000000003</v>
      </c>
      <c r="I110" s="720">
        <v>56.36</v>
      </c>
      <c r="J110" s="552">
        <f t="shared" si="8"/>
        <v>4.5181000000000004</v>
      </c>
      <c r="K110" s="752">
        <v>110</v>
      </c>
      <c r="L110" s="755">
        <v>0.91</v>
      </c>
      <c r="M110" s="755">
        <v>7.27</v>
      </c>
      <c r="N110" s="755">
        <v>42.73</v>
      </c>
      <c r="O110" s="755">
        <v>49.09</v>
      </c>
      <c r="P110" s="552">
        <f t="shared" si="9"/>
        <v>4.4000000000000004</v>
      </c>
      <c r="Q110" s="509">
        <v>57</v>
      </c>
      <c r="R110" s="510"/>
      <c r="S110" s="510"/>
      <c r="T110" s="510">
        <v>21.05</v>
      </c>
      <c r="U110" s="510">
        <v>78.95</v>
      </c>
      <c r="V110" s="552">
        <f t="shared" si="10"/>
        <v>4.7895000000000003</v>
      </c>
      <c r="W110" s="369"/>
      <c r="X110" s="534"/>
      <c r="Y110" s="535"/>
      <c r="Z110" s="534"/>
      <c r="AA110" s="535"/>
      <c r="AB110" s="534"/>
      <c r="AC110" s="535"/>
      <c r="AD110" s="536"/>
      <c r="AE110" s="553"/>
      <c r="AF110" s="554"/>
      <c r="AG110" s="555"/>
      <c r="AH110" s="553"/>
      <c r="AI110" s="556"/>
      <c r="AJ110" s="553"/>
      <c r="AK110" s="557"/>
      <c r="AL110" s="558"/>
      <c r="AM110" s="827">
        <v>104</v>
      </c>
      <c r="AN110" s="824">
        <v>31</v>
      </c>
      <c r="AO110" s="824">
        <v>67</v>
      </c>
      <c r="AP110" s="824">
        <v>6</v>
      </c>
      <c r="AQ110" s="824"/>
      <c r="AR110" s="850">
        <f t="shared" si="11"/>
        <v>4.240384615384615</v>
      </c>
      <c r="AS110" s="841">
        <v>104</v>
      </c>
      <c r="AT110" s="871">
        <v>34</v>
      </c>
      <c r="AU110" s="871">
        <v>51</v>
      </c>
      <c r="AV110" s="871">
        <v>19</v>
      </c>
      <c r="AW110" s="871"/>
      <c r="AX110" s="559">
        <f t="shared" si="12"/>
        <v>4.1442307692307692</v>
      </c>
      <c r="AY110" s="988">
        <v>35</v>
      </c>
      <c r="AZ110" s="985"/>
      <c r="BA110" s="985">
        <v>3</v>
      </c>
      <c r="BB110" s="985">
        <v>15</v>
      </c>
      <c r="BC110" s="985">
        <v>17</v>
      </c>
      <c r="BD110" s="612">
        <f t="shared" si="13"/>
        <v>4.4000000000000004</v>
      </c>
      <c r="BE110" s="494">
        <v>24</v>
      </c>
      <c r="BF110" s="560">
        <v>2</v>
      </c>
      <c r="BG110" s="560">
        <v>2</v>
      </c>
      <c r="BH110" s="560">
        <v>6</v>
      </c>
      <c r="BI110" s="560">
        <v>13</v>
      </c>
      <c r="BJ110" s="560">
        <v>1</v>
      </c>
      <c r="BK110" s="488"/>
      <c r="BL110" s="561">
        <v>61</v>
      </c>
      <c r="BM110" s="499">
        <v>57</v>
      </c>
      <c r="BN110" s="562"/>
      <c r="BO110" s="562"/>
      <c r="BP110" s="562">
        <v>28</v>
      </c>
      <c r="BQ110" s="562">
        <v>17</v>
      </c>
      <c r="BR110" s="562">
        <v>12</v>
      </c>
      <c r="BS110" s="562"/>
      <c r="BT110" s="563">
        <v>71</v>
      </c>
    </row>
    <row r="111" spans="1:72" s="1" customFormat="1" ht="15" customHeight="1" x14ac:dyDescent="0.25">
      <c r="A111" s="11">
        <v>2</v>
      </c>
      <c r="B111" s="241">
        <v>70110</v>
      </c>
      <c r="C111" s="5" t="s">
        <v>2</v>
      </c>
      <c r="D111" s="714" t="s">
        <v>56</v>
      </c>
      <c r="E111" s="718">
        <v>114</v>
      </c>
      <c r="F111" s="719">
        <v>1.75</v>
      </c>
      <c r="G111" s="719">
        <v>7.89</v>
      </c>
      <c r="H111" s="719">
        <v>49.12</v>
      </c>
      <c r="I111" s="719">
        <v>41.23</v>
      </c>
      <c r="J111" s="18">
        <f>(2*F111+3*G111+4*H111+5*I111)/100</f>
        <v>4.2979999999999992</v>
      </c>
      <c r="K111" s="753">
        <v>115</v>
      </c>
      <c r="L111" s="754">
        <v>1.74</v>
      </c>
      <c r="M111" s="754">
        <v>29.57</v>
      </c>
      <c r="N111" s="754">
        <v>53.91</v>
      </c>
      <c r="O111" s="754">
        <v>14.78</v>
      </c>
      <c r="P111" s="18">
        <f>(2*L111+3*M111+4*N111+5*O111)/100</f>
        <v>3.8172999999999995</v>
      </c>
      <c r="Q111" s="400">
        <v>52</v>
      </c>
      <c r="R111" s="401"/>
      <c r="S111" s="401">
        <v>5.77</v>
      </c>
      <c r="T111" s="401">
        <v>73.08</v>
      </c>
      <c r="U111" s="401">
        <v>21.15</v>
      </c>
      <c r="V111" s="20">
        <f t="shared" si="10"/>
        <v>4.1538000000000004</v>
      </c>
      <c r="W111" s="373"/>
      <c r="X111" s="376"/>
      <c r="Y111" s="375"/>
      <c r="Z111" s="376"/>
      <c r="AA111" s="375"/>
      <c r="AB111" s="376"/>
      <c r="AC111" s="375"/>
      <c r="AD111" s="330"/>
      <c r="AE111" s="243"/>
      <c r="AF111" s="243"/>
      <c r="AG111" s="341"/>
      <c r="AH111" s="339"/>
      <c r="AI111" s="342"/>
      <c r="AJ111" s="339"/>
      <c r="AK111" s="343"/>
      <c r="AL111" s="325"/>
      <c r="AM111" s="826">
        <v>78</v>
      </c>
      <c r="AN111" s="823">
        <v>8</v>
      </c>
      <c r="AO111" s="823">
        <v>58</v>
      </c>
      <c r="AP111" s="823">
        <v>7</v>
      </c>
      <c r="AQ111" s="823">
        <v>5</v>
      </c>
      <c r="AR111" s="847">
        <f t="shared" si="11"/>
        <v>3.8846153846153846</v>
      </c>
      <c r="AS111" s="838">
        <v>78</v>
      </c>
      <c r="AT111" s="857">
        <v>14</v>
      </c>
      <c r="AU111" s="857">
        <v>29</v>
      </c>
      <c r="AV111" s="857">
        <v>33</v>
      </c>
      <c r="AW111" s="857">
        <v>2</v>
      </c>
      <c r="AX111" s="106">
        <f t="shared" si="12"/>
        <v>3.7051282051282053</v>
      </c>
      <c r="AY111" s="986">
        <v>33</v>
      </c>
      <c r="AZ111" s="987"/>
      <c r="BA111" s="987">
        <v>4</v>
      </c>
      <c r="BB111" s="987">
        <v>16</v>
      </c>
      <c r="BC111" s="987">
        <v>13</v>
      </c>
      <c r="BD111" s="608">
        <f t="shared" si="13"/>
        <v>4.2727272727272725</v>
      </c>
      <c r="BE111" s="466">
        <v>23</v>
      </c>
      <c r="BF111" s="751"/>
      <c r="BG111" s="751">
        <v>3</v>
      </c>
      <c r="BH111" s="751">
        <v>10</v>
      </c>
      <c r="BI111" s="751">
        <v>9</v>
      </c>
      <c r="BJ111" s="751">
        <v>1</v>
      </c>
      <c r="BK111" s="232"/>
      <c r="BL111" s="460">
        <v>57.35</v>
      </c>
      <c r="BM111" s="467">
        <v>58</v>
      </c>
      <c r="BN111" s="260"/>
      <c r="BO111" s="260"/>
      <c r="BP111" s="260">
        <v>39</v>
      </c>
      <c r="BQ111" s="260">
        <v>6</v>
      </c>
      <c r="BR111" s="260">
        <v>12</v>
      </c>
      <c r="BS111" s="260">
        <v>1</v>
      </c>
      <c r="BT111" s="457">
        <v>65.91</v>
      </c>
    </row>
    <row r="112" spans="1:72" s="1" customFormat="1" ht="15" customHeight="1" x14ac:dyDescent="0.25">
      <c r="A112" s="11">
        <v>3</v>
      </c>
      <c r="B112" s="241">
        <v>70021</v>
      </c>
      <c r="C112" s="5" t="s">
        <v>2</v>
      </c>
      <c r="D112" s="714" t="s">
        <v>54</v>
      </c>
      <c r="E112" s="718">
        <v>76</v>
      </c>
      <c r="F112" s="719">
        <v>1.32</v>
      </c>
      <c r="G112" s="719">
        <v>7.89</v>
      </c>
      <c r="H112" s="719">
        <v>43.42</v>
      </c>
      <c r="I112" s="719">
        <v>47.37</v>
      </c>
      <c r="J112" s="18">
        <f t="shared" si="8"/>
        <v>4.3684000000000003</v>
      </c>
      <c r="K112" s="753">
        <v>74</v>
      </c>
      <c r="L112" s="754">
        <v>1.35</v>
      </c>
      <c r="M112" s="754">
        <v>25.68</v>
      </c>
      <c r="N112" s="754">
        <v>59.46</v>
      </c>
      <c r="O112" s="754">
        <v>13.51</v>
      </c>
      <c r="P112" s="18">
        <f t="shared" si="9"/>
        <v>3.8513000000000002</v>
      </c>
      <c r="Q112" s="400">
        <v>48</v>
      </c>
      <c r="R112" s="401"/>
      <c r="S112" s="401">
        <v>14.58</v>
      </c>
      <c r="T112" s="401">
        <v>43.75</v>
      </c>
      <c r="U112" s="401">
        <v>41.67</v>
      </c>
      <c r="V112" s="18">
        <f t="shared" si="10"/>
        <v>4.2709000000000001</v>
      </c>
      <c r="W112" s="373"/>
      <c r="X112" s="376"/>
      <c r="Y112" s="375"/>
      <c r="Z112" s="376"/>
      <c r="AA112" s="375"/>
      <c r="AB112" s="376"/>
      <c r="AC112" s="375"/>
      <c r="AD112" s="330"/>
      <c r="AE112" s="339"/>
      <c r="AF112" s="340"/>
      <c r="AG112" s="341"/>
      <c r="AH112" s="339"/>
      <c r="AI112" s="342"/>
      <c r="AJ112" s="339"/>
      <c r="AK112" s="343"/>
      <c r="AL112" s="325"/>
      <c r="AM112" s="826">
        <v>85</v>
      </c>
      <c r="AN112" s="823">
        <v>13</v>
      </c>
      <c r="AO112" s="823">
        <v>61</v>
      </c>
      <c r="AP112" s="823">
        <v>11</v>
      </c>
      <c r="AQ112" s="823"/>
      <c r="AR112" s="605">
        <f t="shared" si="11"/>
        <v>4.0235294117647058</v>
      </c>
      <c r="AS112" s="838">
        <v>85</v>
      </c>
      <c r="AT112" s="857">
        <v>8</v>
      </c>
      <c r="AU112" s="857">
        <v>43</v>
      </c>
      <c r="AV112" s="857">
        <v>34</v>
      </c>
      <c r="AW112" s="857"/>
      <c r="AX112" s="106">
        <f t="shared" si="12"/>
        <v>3.6941176470588237</v>
      </c>
      <c r="AY112" s="986">
        <v>17</v>
      </c>
      <c r="AZ112" s="987"/>
      <c r="BA112" s="987">
        <v>2</v>
      </c>
      <c r="BB112" s="987">
        <v>6</v>
      </c>
      <c r="BC112" s="987">
        <v>9</v>
      </c>
      <c r="BD112" s="608">
        <f t="shared" si="13"/>
        <v>4.4117647058823533</v>
      </c>
      <c r="BE112" s="495">
        <v>29</v>
      </c>
      <c r="BF112" s="751">
        <v>1</v>
      </c>
      <c r="BG112" s="751">
        <v>3</v>
      </c>
      <c r="BH112" s="751">
        <v>12</v>
      </c>
      <c r="BI112" s="751">
        <v>11</v>
      </c>
      <c r="BJ112" s="751">
        <v>2</v>
      </c>
      <c r="BK112" s="232"/>
      <c r="BL112" s="469">
        <v>60.3</v>
      </c>
      <c r="BM112" s="471">
        <v>45</v>
      </c>
      <c r="BN112" s="260"/>
      <c r="BO112" s="260">
        <v>1</v>
      </c>
      <c r="BP112" s="260">
        <v>28</v>
      </c>
      <c r="BQ112" s="260">
        <v>11</v>
      </c>
      <c r="BR112" s="260">
        <v>5</v>
      </c>
      <c r="BS112" s="260"/>
      <c r="BT112" s="464">
        <v>63.6</v>
      </c>
    </row>
    <row r="113" spans="1:72" s="1" customFormat="1" ht="15" customHeight="1" x14ac:dyDescent="0.25">
      <c r="A113" s="11">
        <v>4</v>
      </c>
      <c r="B113" s="241">
        <v>70040</v>
      </c>
      <c r="C113" s="5" t="s">
        <v>2</v>
      </c>
      <c r="D113" s="714" t="s">
        <v>55</v>
      </c>
      <c r="E113" s="718">
        <v>97</v>
      </c>
      <c r="F113" s="719">
        <v>3.09</v>
      </c>
      <c r="G113" s="719">
        <v>14.43</v>
      </c>
      <c r="H113" s="719">
        <v>49.48</v>
      </c>
      <c r="I113" s="719">
        <v>32.99</v>
      </c>
      <c r="J113" s="18">
        <f t="shared" si="8"/>
        <v>4.1234000000000002</v>
      </c>
      <c r="K113" s="753">
        <v>103</v>
      </c>
      <c r="L113" s="754">
        <v>7.77</v>
      </c>
      <c r="M113" s="754">
        <v>31.07</v>
      </c>
      <c r="N113" s="754">
        <v>38.83</v>
      </c>
      <c r="O113" s="754">
        <v>22.33</v>
      </c>
      <c r="P113" s="18">
        <f t="shared" si="9"/>
        <v>3.7571999999999997</v>
      </c>
      <c r="Q113" s="400">
        <v>48</v>
      </c>
      <c r="R113" s="401"/>
      <c r="S113" s="401">
        <v>10.42</v>
      </c>
      <c r="T113" s="401">
        <v>54.17</v>
      </c>
      <c r="U113" s="401">
        <v>35.42</v>
      </c>
      <c r="V113" s="18">
        <f t="shared" si="10"/>
        <v>4.2504</v>
      </c>
      <c r="W113" s="373"/>
      <c r="X113" s="376"/>
      <c r="Y113" s="375"/>
      <c r="Z113" s="376"/>
      <c r="AA113" s="375"/>
      <c r="AB113" s="376"/>
      <c r="AC113" s="375"/>
      <c r="AD113" s="330"/>
      <c r="AE113" s="339"/>
      <c r="AF113" s="340"/>
      <c r="AG113" s="341"/>
      <c r="AH113" s="339"/>
      <c r="AI113" s="342"/>
      <c r="AJ113" s="339"/>
      <c r="AK113" s="343"/>
      <c r="AL113" s="325"/>
      <c r="AM113" s="826">
        <v>71</v>
      </c>
      <c r="AN113" s="823">
        <v>8</v>
      </c>
      <c r="AO113" s="823">
        <v>41</v>
      </c>
      <c r="AP113" s="823">
        <v>20</v>
      </c>
      <c r="AQ113" s="823">
        <v>2</v>
      </c>
      <c r="AR113" s="847">
        <f t="shared" si="11"/>
        <v>3.7746478873239435</v>
      </c>
      <c r="AS113" s="838">
        <v>71</v>
      </c>
      <c r="AT113" s="857">
        <v>8</v>
      </c>
      <c r="AU113" s="857">
        <v>27</v>
      </c>
      <c r="AV113" s="857">
        <v>36</v>
      </c>
      <c r="AW113" s="857"/>
      <c r="AX113" s="109">
        <f t="shared" si="12"/>
        <v>3.6056338028169015</v>
      </c>
      <c r="AY113" s="986">
        <v>12</v>
      </c>
      <c r="AZ113" s="987"/>
      <c r="BA113" s="987">
        <v>1</v>
      </c>
      <c r="BB113" s="987">
        <v>7</v>
      </c>
      <c r="BC113" s="987">
        <v>4</v>
      </c>
      <c r="BD113" s="608">
        <f t="shared" si="13"/>
        <v>4.25</v>
      </c>
      <c r="BE113" s="495">
        <v>7</v>
      </c>
      <c r="BF113" s="751">
        <v>1</v>
      </c>
      <c r="BG113" s="751">
        <v>1</v>
      </c>
      <c r="BH113" s="751">
        <v>3</v>
      </c>
      <c r="BI113" s="751">
        <v>2</v>
      </c>
      <c r="BJ113" s="751"/>
      <c r="BK113" s="232"/>
      <c r="BL113" s="460">
        <v>51.1</v>
      </c>
      <c r="BM113" s="471">
        <v>19</v>
      </c>
      <c r="BN113" s="260"/>
      <c r="BO113" s="260">
        <v>3</v>
      </c>
      <c r="BP113" s="260">
        <v>15</v>
      </c>
      <c r="BQ113" s="260">
        <v>1</v>
      </c>
      <c r="BR113" s="260"/>
      <c r="BS113" s="260"/>
      <c r="BT113" s="479">
        <v>52.2</v>
      </c>
    </row>
    <row r="114" spans="1:72" s="1" customFormat="1" ht="15" customHeight="1" x14ac:dyDescent="0.25">
      <c r="A114" s="11">
        <v>5</v>
      </c>
      <c r="B114" s="241">
        <v>70100</v>
      </c>
      <c r="C114" s="5" t="s">
        <v>2</v>
      </c>
      <c r="D114" s="714" t="s">
        <v>238</v>
      </c>
      <c r="E114" s="718">
        <v>104</v>
      </c>
      <c r="F114" s="719">
        <v>0.96</v>
      </c>
      <c r="G114" s="719">
        <v>4.8099999999999996</v>
      </c>
      <c r="H114" s="719">
        <v>49.04</v>
      </c>
      <c r="I114" s="719">
        <v>45.19</v>
      </c>
      <c r="J114" s="18">
        <f t="shared" si="8"/>
        <v>4.3845999999999998</v>
      </c>
      <c r="K114" s="753">
        <v>104</v>
      </c>
      <c r="L114" s="754">
        <v>0.96</v>
      </c>
      <c r="M114" s="754">
        <v>19.23</v>
      </c>
      <c r="N114" s="754">
        <v>58.65</v>
      </c>
      <c r="O114" s="754">
        <v>21.15</v>
      </c>
      <c r="P114" s="18">
        <f t="shared" si="9"/>
        <v>3.9995999999999996</v>
      </c>
      <c r="Q114" s="400">
        <v>51</v>
      </c>
      <c r="R114" s="401"/>
      <c r="S114" s="401">
        <v>3.92</v>
      </c>
      <c r="T114" s="401">
        <v>43.14</v>
      </c>
      <c r="U114" s="401">
        <v>52.94</v>
      </c>
      <c r="V114" s="18">
        <f t="shared" si="10"/>
        <v>4.4901999999999997</v>
      </c>
      <c r="W114" s="373"/>
      <c r="X114" s="376"/>
      <c r="Y114" s="375"/>
      <c r="Z114" s="376"/>
      <c r="AA114" s="375"/>
      <c r="AB114" s="376"/>
      <c r="AC114" s="375"/>
      <c r="AD114" s="330"/>
      <c r="AE114" s="339"/>
      <c r="AF114" s="340"/>
      <c r="AG114" s="341"/>
      <c r="AH114" s="339"/>
      <c r="AI114" s="342"/>
      <c r="AJ114" s="339"/>
      <c r="AK114" s="343"/>
      <c r="AL114" s="325"/>
      <c r="AM114" s="826">
        <v>81</v>
      </c>
      <c r="AN114" s="823">
        <v>25</v>
      </c>
      <c r="AO114" s="823">
        <v>50</v>
      </c>
      <c r="AP114" s="823">
        <v>6</v>
      </c>
      <c r="AQ114" s="823"/>
      <c r="AR114" s="847">
        <f t="shared" si="11"/>
        <v>4.2345679012345681</v>
      </c>
      <c r="AS114" s="838">
        <v>81</v>
      </c>
      <c r="AT114" s="857">
        <v>36</v>
      </c>
      <c r="AU114" s="857">
        <v>36</v>
      </c>
      <c r="AV114" s="857">
        <v>9</v>
      </c>
      <c r="AW114" s="857"/>
      <c r="AX114" s="106">
        <f t="shared" si="12"/>
        <v>4.333333333333333</v>
      </c>
      <c r="AY114" s="986">
        <v>37</v>
      </c>
      <c r="AZ114" s="987"/>
      <c r="BA114" s="987">
        <v>7</v>
      </c>
      <c r="BB114" s="987">
        <v>15</v>
      </c>
      <c r="BC114" s="987">
        <v>15</v>
      </c>
      <c r="BD114" s="608">
        <f t="shared" si="13"/>
        <v>4.2162162162162158</v>
      </c>
      <c r="BE114" s="495">
        <v>50</v>
      </c>
      <c r="BF114" s="751">
        <v>3</v>
      </c>
      <c r="BG114" s="751">
        <v>5</v>
      </c>
      <c r="BH114" s="751">
        <v>10</v>
      </c>
      <c r="BI114" s="751">
        <v>21</v>
      </c>
      <c r="BJ114" s="751">
        <v>11</v>
      </c>
      <c r="BK114" s="232"/>
      <c r="BL114" s="469">
        <v>64.900000000000006</v>
      </c>
      <c r="BM114" s="471">
        <v>87</v>
      </c>
      <c r="BN114" s="260"/>
      <c r="BO114" s="260">
        <v>3</v>
      </c>
      <c r="BP114" s="260">
        <v>47</v>
      </c>
      <c r="BQ114" s="260">
        <v>18</v>
      </c>
      <c r="BR114" s="260">
        <v>19</v>
      </c>
      <c r="BS114" s="260"/>
      <c r="BT114" s="464">
        <v>67.5</v>
      </c>
    </row>
    <row r="115" spans="1:72" s="1" customFormat="1" ht="15" customHeight="1" x14ac:dyDescent="0.25">
      <c r="A115" s="11">
        <v>6</v>
      </c>
      <c r="B115" s="241">
        <v>70270</v>
      </c>
      <c r="C115" s="5" t="s">
        <v>2</v>
      </c>
      <c r="D115" s="714" t="s">
        <v>57</v>
      </c>
      <c r="E115" s="718">
        <v>73</v>
      </c>
      <c r="F115" s="719"/>
      <c r="G115" s="719">
        <v>16.440000000000001</v>
      </c>
      <c r="H115" s="719">
        <v>36.99</v>
      </c>
      <c r="I115" s="719">
        <v>46.58</v>
      </c>
      <c r="J115" s="18">
        <f t="shared" si="8"/>
        <v>4.3018000000000001</v>
      </c>
      <c r="K115" s="753">
        <v>78</v>
      </c>
      <c r="L115" s="754">
        <v>5.13</v>
      </c>
      <c r="M115" s="754">
        <v>35.9</v>
      </c>
      <c r="N115" s="754">
        <v>41.03</v>
      </c>
      <c r="O115" s="754">
        <v>17.95</v>
      </c>
      <c r="P115" s="18">
        <f t="shared" si="9"/>
        <v>3.7182999999999997</v>
      </c>
      <c r="Q115" s="400">
        <v>52</v>
      </c>
      <c r="R115" s="401"/>
      <c r="S115" s="401">
        <v>5.77</v>
      </c>
      <c r="T115" s="401">
        <v>59.62</v>
      </c>
      <c r="U115" s="401">
        <v>34.619999999999997</v>
      </c>
      <c r="V115" s="18">
        <f t="shared" si="10"/>
        <v>4.2888999999999999</v>
      </c>
      <c r="W115" s="373"/>
      <c r="X115" s="376"/>
      <c r="Y115" s="375"/>
      <c r="Z115" s="376"/>
      <c r="AA115" s="375"/>
      <c r="AB115" s="376"/>
      <c r="AC115" s="375"/>
      <c r="AD115" s="330"/>
      <c r="AE115" s="339"/>
      <c r="AF115" s="340"/>
      <c r="AG115" s="341"/>
      <c r="AH115" s="339"/>
      <c r="AI115" s="342"/>
      <c r="AJ115" s="339"/>
      <c r="AK115" s="343"/>
      <c r="AL115" s="325"/>
      <c r="AM115" s="826">
        <v>88</v>
      </c>
      <c r="AN115" s="823">
        <v>5</v>
      </c>
      <c r="AO115" s="823">
        <v>61</v>
      </c>
      <c r="AP115" s="823">
        <v>14</v>
      </c>
      <c r="AQ115" s="823">
        <v>8</v>
      </c>
      <c r="AR115" s="605">
        <f t="shared" si="11"/>
        <v>3.7159090909090908</v>
      </c>
      <c r="AS115" s="833">
        <v>87</v>
      </c>
      <c r="AT115" s="863">
        <v>4</v>
      </c>
      <c r="AU115" s="863">
        <v>26</v>
      </c>
      <c r="AV115" s="863">
        <v>52</v>
      </c>
      <c r="AW115" s="863">
        <v>5</v>
      </c>
      <c r="AX115" s="112">
        <f t="shared" si="12"/>
        <v>3.3333333333333335</v>
      </c>
      <c r="AY115" s="986">
        <v>22</v>
      </c>
      <c r="AZ115" s="987">
        <v>1</v>
      </c>
      <c r="BA115" s="987">
        <v>5</v>
      </c>
      <c r="BB115" s="987">
        <v>11</v>
      </c>
      <c r="BC115" s="987">
        <v>5</v>
      </c>
      <c r="BD115" s="608">
        <f t="shared" si="13"/>
        <v>3.9090909090909092</v>
      </c>
      <c r="BE115" s="495">
        <v>15</v>
      </c>
      <c r="BF115" s="751">
        <v>1</v>
      </c>
      <c r="BG115" s="751">
        <v>2</v>
      </c>
      <c r="BH115" s="751">
        <v>9</v>
      </c>
      <c r="BI115" s="751">
        <v>3</v>
      </c>
      <c r="BJ115" s="751"/>
      <c r="BK115" s="232"/>
      <c r="BL115" s="469">
        <v>49.3</v>
      </c>
      <c r="BM115" s="471">
        <v>37</v>
      </c>
      <c r="BN115" s="260"/>
      <c r="BO115" s="260">
        <v>9</v>
      </c>
      <c r="BP115" s="260">
        <v>24</v>
      </c>
      <c r="BQ115" s="260">
        <v>2</v>
      </c>
      <c r="BR115" s="260">
        <v>2</v>
      </c>
      <c r="BS115" s="260"/>
      <c r="BT115" s="457">
        <v>51.08</v>
      </c>
    </row>
    <row r="116" spans="1:72" s="1" customFormat="1" ht="15" customHeight="1" x14ac:dyDescent="0.25">
      <c r="A116" s="11">
        <v>7</v>
      </c>
      <c r="B116" s="241">
        <v>70510</v>
      </c>
      <c r="C116" s="5" t="s">
        <v>2</v>
      </c>
      <c r="D116" s="714" t="s">
        <v>58</v>
      </c>
      <c r="E116" s="718">
        <v>47</v>
      </c>
      <c r="F116" s="719">
        <v>8.51</v>
      </c>
      <c r="G116" s="719">
        <v>19.149999999999999</v>
      </c>
      <c r="H116" s="719">
        <v>48.94</v>
      </c>
      <c r="I116" s="719">
        <v>23.4</v>
      </c>
      <c r="J116" s="18">
        <f t="shared" si="8"/>
        <v>3.8723000000000001</v>
      </c>
      <c r="K116" s="753">
        <v>45</v>
      </c>
      <c r="L116" s="754">
        <v>15.56</v>
      </c>
      <c r="M116" s="754">
        <v>60</v>
      </c>
      <c r="N116" s="754">
        <v>22.22</v>
      </c>
      <c r="O116" s="754">
        <v>2.2200000000000002</v>
      </c>
      <c r="P116" s="18">
        <f t="shared" si="9"/>
        <v>3.1110000000000002</v>
      </c>
      <c r="Q116" s="400">
        <v>46</v>
      </c>
      <c r="R116" s="401"/>
      <c r="S116" s="401">
        <v>13.04</v>
      </c>
      <c r="T116" s="401">
        <v>71.739999999999995</v>
      </c>
      <c r="U116" s="401">
        <v>15.22</v>
      </c>
      <c r="V116" s="18">
        <f t="shared" si="10"/>
        <v>4.0217999999999998</v>
      </c>
      <c r="W116" s="373"/>
      <c r="X116" s="376"/>
      <c r="Y116" s="375"/>
      <c r="Z116" s="376"/>
      <c r="AA116" s="375"/>
      <c r="AB116" s="376"/>
      <c r="AC116" s="375"/>
      <c r="AD116" s="330"/>
      <c r="AE116" s="339"/>
      <c r="AF116" s="340"/>
      <c r="AG116" s="341"/>
      <c r="AH116" s="339"/>
      <c r="AI116" s="342"/>
      <c r="AJ116" s="339"/>
      <c r="AK116" s="343"/>
      <c r="AL116" s="325"/>
      <c r="AM116" s="826">
        <v>41</v>
      </c>
      <c r="AN116" s="823">
        <v>2</v>
      </c>
      <c r="AO116" s="823">
        <v>29</v>
      </c>
      <c r="AP116" s="823">
        <v>8</v>
      </c>
      <c r="AQ116" s="823">
        <v>2</v>
      </c>
      <c r="AR116" s="605">
        <f t="shared" si="11"/>
        <v>3.7560975609756095</v>
      </c>
      <c r="AS116" s="838">
        <v>41</v>
      </c>
      <c r="AT116" s="857"/>
      <c r="AU116" s="857">
        <v>11</v>
      </c>
      <c r="AV116" s="857">
        <v>26</v>
      </c>
      <c r="AW116" s="857">
        <v>4</v>
      </c>
      <c r="AX116" s="112">
        <f t="shared" si="12"/>
        <v>3.1707317073170733</v>
      </c>
      <c r="AY116" s="751"/>
      <c r="AZ116" s="751"/>
      <c r="BA116" s="751"/>
      <c r="BB116" s="751"/>
      <c r="BC116" s="751"/>
      <c r="BD116" s="608"/>
      <c r="BE116" s="495"/>
      <c r="BF116" s="231"/>
      <c r="BG116" s="231"/>
      <c r="BH116" s="231"/>
      <c r="BI116" s="231"/>
      <c r="BJ116" s="231"/>
      <c r="BK116" s="232"/>
      <c r="BL116" s="462"/>
      <c r="BM116" s="500"/>
      <c r="BN116" s="260"/>
      <c r="BO116" s="260"/>
      <c r="BP116" s="260"/>
      <c r="BQ116" s="260"/>
      <c r="BR116" s="260"/>
      <c r="BS116" s="260"/>
      <c r="BT116" s="261"/>
    </row>
    <row r="117" spans="1:72" s="1" customFormat="1" ht="15" customHeight="1" x14ac:dyDescent="0.25">
      <c r="A117" s="11">
        <v>8</v>
      </c>
      <c r="B117" s="241">
        <v>10880</v>
      </c>
      <c r="C117" s="5" t="s">
        <v>2</v>
      </c>
      <c r="D117" s="716" t="s">
        <v>239</v>
      </c>
      <c r="E117" s="718">
        <v>426</v>
      </c>
      <c r="F117" s="719">
        <v>0.23</v>
      </c>
      <c r="G117" s="719">
        <v>19.95</v>
      </c>
      <c r="H117" s="719">
        <v>51.88</v>
      </c>
      <c r="I117" s="719">
        <v>27.93</v>
      </c>
      <c r="J117" s="18">
        <f>(2*F117+3*G117+4*H117+5*I117)/100</f>
        <v>4.0747999999999998</v>
      </c>
      <c r="K117" s="753">
        <v>398</v>
      </c>
      <c r="L117" s="754">
        <v>2.2599999999999998</v>
      </c>
      <c r="M117" s="754">
        <v>35.18</v>
      </c>
      <c r="N117" s="754">
        <v>54.77</v>
      </c>
      <c r="O117" s="754">
        <v>7.79</v>
      </c>
      <c r="P117" s="18">
        <f>(2*L117+3*M117+4*N117+5*O117)/100</f>
        <v>3.6808999999999998</v>
      </c>
      <c r="Q117" s="400">
        <v>183</v>
      </c>
      <c r="R117" s="401">
        <v>1.0900000000000001</v>
      </c>
      <c r="S117" s="401">
        <v>18.03</v>
      </c>
      <c r="T117" s="401">
        <v>71.040000000000006</v>
      </c>
      <c r="U117" s="401">
        <v>9.84</v>
      </c>
      <c r="V117" s="20">
        <f t="shared" ref="V117" si="17">(2*R117+3*S117+4*T117+5*U117)/100</f>
        <v>3.8963000000000001</v>
      </c>
      <c r="W117" s="373"/>
      <c r="X117" s="376"/>
      <c r="Y117" s="375"/>
      <c r="Z117" s="376"/>
      <c r="AA117" s="375"/>
      <c r="AB117" s="376"/>
      <c r="AC117" s="375"/>
      <c r="AD117" s="330"/>
      <c r="AE117" s="351"/>
      <c r="AF117" s="352"/>
      <c r="AG117" s="353"/>
      <c r="AH117" s="351"/>
      <c r="AI117" s="354"/>
      <c r="AJ117" s="351"/>
      <c r="AK117" s="355"/>
      <c r="AL117" s="327"/>
      <c r="AM117" s="826">
        <v>382</v>
      </c>
      <c r="AN117" s="823">
        <v>23</v>
      </c>
      <c r="AO117" s="823">
        <v>260</v>
      </c>
      <c r="AP117" s="823">
        <v>70</v>
      </c>
      <c r="AQ117" s="823">
        <v>29</v>
      </c>
      <c r="AR117" s="605">
        <f t="shared" si="11"/>
        <v>3.7251308900523559</v>
      </c>
      <c r="AS117" s="843">
        <v>382</v>
      </c>
      <c r="AT117" s="858">
        <v>44</v>
      </c>
      <c r="AU117" s="858">
        <v>123</v>
      </c>
      <c r="AV117" s="858">
        <v>190</v>
      </c>
      <c r="AW117" s="858">
        <v>25</v>
      </c>
      <c r="AX117" s="112">
        <f t="shared" si="12"/>
        <v>3.4869109947643979</v>
      </c>
      <c r="AY117" s="989">
        <v>65</v>
      </c>
      <c r="AZ117" s="990">
        <v>4</v>
      </c>
      <c r="BA117" s="990">
        <v>24</v>
      </c>
      <c r="BB117" s="990">
        <v>22</v>
      </c>
      <c r="BC117" s="990">
        <v>15</v>
      </c>
      <c r="BD117" s="609">
        <f t="shared" si="13"/>
        <v>3.7384615384615385</v>
      </c>
      <c r="BE117" s="466">
        <v>44</v>
      </c>
      <c r="BF117" s="234">
        <v>1</v>
      </c>
      <c r="BG117" s="234">
        <v>6</v>
      </c>
      <c r="BH117" s="234">
        <v>29</v>
      </c>
      <c r="BI117" s="234">
        <v>5</v>
      </c>
      <c r="BJ117" s="234">
        <v>3</v>
      </c>
      <c r="BK117" s="235"/>
      <c r="BL117" s="461">
        <v>52.5</v>
      </c>
      <c r="BM117" s="504">
        <v>108</v>
      </c>
      <c r="BN117" s="262"/>
      <c r="BO117" s="262">
        <v>7</v>
      </c>
      <c r="BP117" s="262">
        <v>83</v>
      </c>
      <c r="BQ117" s="262">
        <v>13</v>
      </c>
      <c r="BR117" s="262">
        <v>5</v>
      </c>
      <c r="BS117" s="262"/>
      <c r="BT117" s="479">
        <v>56.6</v>
      </c>
    </row>
    <row r="118" spans="1:72" s="1" customFormat="1" ht="15" customHeight="1" thickBot="1" x14ac:dyDescent="0.3">
      <c r="A118" s="402">
        <v>9</v>
      </c>
      <c r="B118" s="396">
        <v>10890</v>
      </c>
      <c r="C118" s="403" t="s">
        <v>2</v>
      </c>
      <c r="D118" s="715" t="s">
        <v>240</v>
      </c>
      <c r="E118" s="721">
        <v>382</v>
      </c>
      <c r="F118" s="722">
        <v>2.36</v>
      </c>
      <c r="G118" s="722">
        <v>13.61</v>
      </c>
      <c r="H118" s="722">
        <v>51.31</v>
      </c>
      <c r="I118" s="722">
        <v>32.72</v>
      </c>
      <c r="J118" s="92">
        <f>(2*F118+3*G118+4*H118+5*I118)/100</f>
        <v>4.1438999999999995</v>
      </c>
      <c r="K118" s="756">
        <v>372</v>
      </c>
      <c r="L118" s="757">
        <v>5.65</v>
      </c>
      <c r="M118" s="757">
        <v>42.47</v>
      </c>
      <c r="N118" s="757">
        <v>40.32</v>
      </c>
      <c r="O118" s="757">
        <v>11.56</v>
      </c>
      <c r="P118" s="92">
        <f>(2*L118+3*M118+4*N118+5*O118)/100</f>
        <v>3.5779000000000001</v>
      </c>
      <c r="Q118" s="411">
        <v>196</v>
      </c>
      <c r="R118" s="412">
        <v>0.51</v>
      </c>
      <c r="S118" s="412">
        <v>16.329999999999998</v>
      </c>
      <c r="T118" s="412">
        <v>55.61</v>
      </c>
      <c r="U118" s="413">
        <v>27.55</v>
      </c>
      <c r="V118" s="92">
        <f t="shared" si="10"/>
        <v>4.1020000000000003</v>
      </c>
      <c r="W118" s="537"/>
      <c r="X118" s="406"/>
      <c r="Y118" s="385"/>
      <c r="Z118" s="406"/>
      <c r="AA118" s="385"/>
      <c r="AB118" s="406"/>
      <c r="AC118" s="385"/>
      <c r="AD118" s="407"/>
      <c r="AE118" s="364"/>
      <c r="AF118" s="365"/>
      <c r="AG118" s="366"/>
      <c r="AH118" s="364"/>
      <c r="AI118" s="367"/>
      <c r="AJ118" s="364"/>
      <c r="AK118" s="368"/>
      <c r="AL118" s="240"/>
      <c r="AM118" s="828">
        <v>139</v>
      </c>
      <c r="AN118" s="825">
        <v>4</v>
      </c>
      <c r="AO118" s="825">
        <v>117</v>
      </c>
      <c r="AP118" s="825">
        <v>15</v>
      </c>
      <c r="AQ118" s="825">
        <v>3</v>
      </c>
      <c r="AR118" s="606">
        <f>(5*AN118+4*AO118+3*AP118+2*AQ118)/AM118</f>
        <v>3.8776978417266186</v>
      </c>
      <c r="AS118" s="806">
        <v>138</v>
      </c>
      <c r="AT118" s="872">
        <v>4</v>
      </c>
      <c r="AU118" s="872">
        <v>117</v>
      </c>
      <c r="AV118" s="872">
        <v>14</v>
      </c>
      <c r="AW118" s="872">
        <v>3</v>
      </c>
      <c r="AX118" s="604">
        <f t="shared" si="12"/>
        <v>3.8840579710144927</v>
      </c>
      <c r="AY118" s="991">
        <v>36</v>
      </c>
      <c r="AZ118" s="992"/>
      <c r="BA118" s="992">
        <v>11</v>
      </c>
      <c r="BB118" s="992">
        <v>19</v>
      </c>
      <c r="BC118" s="992">
        <v>6</v>
      </c>
      <c r="BD118" s="614">
        <f t="shared" si="13"/>
        <v>3.8611111111111112</v>
      </c>
      <c r="BE118" s="485">
        <v>38</v>
      </c>
      <c r="BF118" s="228"/>
      <c r="BG118" s="228">
        <v>3</v>
      </c>
      <c r="BH118" s="228">
        <v>18</v>
      </c>
      <c r="BI118" s="228">
        <v>16</v>
      </c>
      <c r="BJ118" s="228">
        <v>1</v>
      </c>
      <c r="BK118" s="229"/>
      <c r="BL118" s="240">
        <v>58.3</v>
      </c>
      <c r="BM118" s="505">
        <v>74</v>
      </c>
      <c r="BN118" s="259"/>
      <c r="BO118" s="259">
        <v>7</v>
      </c>
      <c r="BP118" s="259">
        <v>57</v>
      </c>
      <c r="BQ118" s="259">
        <v>7</v>
      </c>
      <c r="BR118" s="259">
        <v>3</v>
      </c>
      <c r="BS118" s="259"/>
      <c r="BT118" s="240">
        <v>56.3</v>
      </c>
    </row>
    <row r="119" spans="1:72" s="1" customFormat="1" ht="15" customHeight="1" thickBot="1" x14ac:dyDescent="0.3">
      <c r="A119" s="529">
        <f>A15+A27+A44+A64+A78+A108+A118</f>
        <v>111</v>
      </c>
      <c r="B119" s="8"/>
      <c r="C119" s="8"/>
      <c r="D119" s="528" t="s">
        <v>59</v>
      </c>
      <c r="E119" s="569">
        <f>SUM(E7:E118)</f>
        <v>14642</v>
      </c>
      <c r="F119" s="570">
        <f>AVERAGE(F7:F118)</f>
        <v>2.5673611111111114</v>
      </c>
      <c r="G119" s="571">
        <f t="shared" ref="G119:I119" si="18">AVERAGE(G7:G118)</f>
        <v>20.991964285714285</v>
      </c>
      <c r="H119" s="571">
        <f t="shared" si="18"/>
        <v>48.192857142857136</v>
      </c>
      <c r="I119" s="572">
        <f t="shared" si="18"/>
        <v>29.164464285714281</v>
      </c>
      <c r="J119" s="573">
        <f t="shared" si="8"/>
        <v>4.06704365079365</v>
      </c>
      <c r="K119" s="574">
        <f>SUM(K7:K118)</f>
        <v>14483</v>
      </c>
      <c r="L119" s="570">
        <f t="shared" ref="L119:O119" si="19">AVERAGE(L7:L118)</f>
        <v>6.7984848484848479</v>
      </c>
      <c r="M119" s="575">
        <f t="shared" si="19"/>
        <v>35.614732142857129</v>
      </c>
      <c r="N119" s="575">
        <f t="shared" si="19"/>
        <v>42.987857142857123</v>
      </c>
      <c r="O119" s="576">
        <f t="shared" si="19"/>
        <v>15.388660714285715</v>
      </c>
      <c r="P119" s="573">
        <f>(2*L119+3*M119+4*N119+5*O119)/100</f>
        <v>3.6933589826839817</v>
      </c>
      <c r="Q119" s="569">
        <f>SUM(Q7:Q118)</f>
        <v>8050</v>
      </c>
      <c r="R119" s="570">
        <f>AVERAGE(R7:R118)</f>
        <v>1.9854166666666668</v>
      </c>
      <c r="S119" s="575">
        <f t="shared" ref="S119" si="20">AVERAGE(S7:S118)</f>
        <v>16.782727272727271</v>
      </c>
      <c r="T119" s="575">
        <f t="shared" ref="T119" si="21">AVERAGE(T7:T118)</f>
        <v>55.779642857142839</v>
      </c>
      <c r="U119" s="576">
        <f t="shared" ref="U119" si="22">AVERAGE(U7:U118)</f>
        <v>27.312232142857145</v>
      </c>
      <c r="V119" s="577">
        <f t="shared" si="10"/>
        <v>4.1399874729437229</v>
      </c>
      <c r="W119" s="538">
        <f>SUM(W7:W118)</f>
        <v>0</v>
      </c>
      <c r="X119" s="538">
        <f>SUM(X7:X118)</f>
        <v>0</v>
      </c>
      <c r="Y119" s="539"/>
      <c r="Z119" s="540">
        <f>SUM(Z7:Z118)</f>
        <v>0</v>
      </c>
      <c r="AA119" s="539"/>
      <c r="AB119" s="532">
        <f>SUM(AB7:AB118)</f>
        <v>0</v>
      </c>
      <c r="AC119" s="533"/>
      <c r="AD119" s="578"/>
      <c r="AE119" s="530">
        <f>SUM(AE7:AE118)</f>
        <v>0</v>
      </c>
      <c r="AF119" s="530">
        <f>SUM(AF7:AF118)</f>
        <v>0</v>
      </c>
      <c r="AG119" s="531"/>
      <c r="AH119" s="532">
        <f>SUM(AH7:AH118)</f>
        <v>0</v>
      </c>
      <c r="AI119" s="533"/>
      <c r="AJ119" s="532">
        <f>SUM(AJ7:AJ118)</f>
        <v>0</v>
      </c>
      <c r="AK119" s="533"/>
      <c r="AL119" s="579"/>
      <c r="AM119" s="580">
        <f>SUM(AM7:AM118)</f>
        <v>12361</v>
      </c>
      <c r="AN119" s="581">
        <f t="shared" ref="AN119:AQ119" si="23">SUM(AN7:AN118)</f>
        <v>1076</v>
      </c>
      <c r="AO119" s="581">
        <f t="shared" si="23"/>
        <v>8129</v>
      </c>
      <c r="AP119" s="581">
        <f t="shared" si="23"/>
        <v>2653</v>
      </c>
      <c r="AQ119" s="581">
        <f t="shared" si="23"/>
        <v>503</v>
      </c>
      <c r="AR119" s="582"/>
      <c r="AS119" s="583">
        <f>SUM(AS7:AS118)</f>
        <v>12361</v>
      </c>
      <c r="AT119" s="584">
        <f t="shared" ref="AT119:AW119" si="24">SUM(AT7:AT118)</f>
        <v>1356</v>
      </c>
      <c r="AU119" s="584">
        <f t="shared" si="24"/>
        <v>4193</v>
      </c>
      <c r="AV119" s="584">
        <f t="shared" si="24"/>
        <v>6335</v>
      </c>
      <c r="AW119" s="584">
        <f t="shared" si="24"/>
        <v>476</v>
      </c>
      <c r="AX119" s="585"/>
      <c r="AY119" s="586">
        <f t="shared" ref="AY119:BC119" si="25">SUM(AY7:AY118)</f>
        <v>2646</v>
      </c>
      <c r="AZ119" s="538">
        <f t="shared" si="25"/>
        <v>112</v>
      </c>
      <c r="BA119" s="538">
        <f t="shared" si="25"/>
        <v>619</v>
      </c>
      <c r="BB119" s="538">
        <f t="shared" si="25"/>
        <v>1097</v>
      </c>
      <c r="BC119" s="538">
        <f t="shared" si="25"/>
        <v>818</v>
      </c>
      <c r="BD119" s="587"/>
      <c r="BE119" s="586">
        <f>SUM(BE7:BE118)</f>
        <v>2376</v>
      </c>
      <c r="BF119" s="538">
        <f t="shared" ref="BF119:BK119" si="26">SUM(BF7:BF118)</f>
        <v>68</v>
      </c>
      <c r="BG119" s="538">
        <f t="shared" si="26"/>
        <v>236</v>
      </c>
      <c r="BH119" s="538">
        <f t="shared" si="26"/>
        <v>1035</v>
      </c>
      <c r="BI119" s="538">
        <f t="shared" si="26"/>
        <v>808</v>
      </c>
      <c r="BJ119" s="538">
        <f t="shared" si="26"/>
        <v>229</v>
      </c>
      <c r="BK119" s="538">
        <f t="shared" si="26"/>
        <v>0</v>
      </c>
      <c r="BL119" s="588"/>
      <c r="BM119" s="586">
        <f>SUM(BM7:BM118)</f>
        <v>5007</v>
      </c>
      <c r="BN119" s="538">
        <f t="shared" ref="BN119:BS119" si="27">SUM(BN7:BN118)</f>
        <v>24</v>
      </c>
      <c r="BO119" s="538">
        <f t="shared" si="27"/>
        <v>443</v>
      </c>
      <c r="BP119" s="538">
        <f t="shared" si="27"/>
        <v>3405</v>
      </c>
      <c r="BQ119" s="538">
        <f t="shared" si="27"/>
        <v>682</v>
      </c>
      <c r="BR119" s="538">
        <f t="shared" si="27"/>
        <v>450</v>
      </c>
      <c r="BS119" s="538">
        <f t="shared" si="27"/>
        <v>3</v>
      </c>
      <c r="BT119" s="587"/>
    </row>
    <row r="120" spans="1:72" ht="15" customHeight="1" x14ac:dyDescent="0.25">
      <c r="A120" s="6"/>
      <c r="B120" s="6"/>
      <c r="C120" s="6"/>
      <c r="D120" s="6"/>
      <c r="E120" s="920" t="s">
        <v>61</v>
      </c>
      <c r="F120" s="920"/>
      <c r="G120" s="920"/>
      <c r="H120" s="920"/>
      <c r="I120" s="920"/>
      <c r="J120" s="219">
        <f>AVERAGE(J7:J118)</f>
        <v>4.0487053571428557</v>
      </c>
      <c r="K120" s="920"/>
      <c r="L120" s="920"/>
      <c r="M120" s="920"/>
      <c r="N120" s="920"/>
      <c r="O120" s="920"/>
      <c r="P120" s="219">
        <f>AVERAGE(P7:P118)</f>
        <v>3.6775767857142845</v>
      </c>
      <c r="Q120" s="920"/>
      <c r="R120" s="920"/>
      <c r="S120" s="920"/>
      <c r="T120" s="920"/>
      <c r="U120" s="920"/>
      <c r="V120" s="219">
        <f>AVERAGE(V7:V118)</f>
        <v>4.0997973214285706</v>
      </c>
      <c r="W120" s="929"/>
      <c r="X120" s="929"/>
      <c r="Y120" s="929"/>
      <c r="Z120" s="929"/>
      <c r="AA120" s="929"/>
      <c r="AB120" s="929"/>
      <c r="AC120" s="93"/>
      <c r="AD120" s="94" t="e">
        <f>AVERAGE(AD7:AD119)</f>
        <v>#DIV/0!</v>
      </c>
      <c r="AE120" s="929"/>
      <c r="AF120" s="929"/>
      <c r="AG120" s="929"/>
      <c r="AH120" s="929"/>
      <c r="AI120" s="929"/>
      <c r="AJ120" s="929"/>
      <c r="AK120" s="25"/>
      <c r="AL120" s="94" t="e">
        <f>AVERAGE(AL7:AL119)</f>
        <v>#DIV/0!</v>
      </c>
      <c r="AM120" s="920"/>
      <c r="AN120" s="920"/>
      <c r="AO120" s="920"/>
      <c r="AP120" s="920"/>
      <c r="AQ120" s="920"/>
      <c r="AR120" s="220">
        <f>AVERAGE(AR7:AR118)</f>
        <v>3.7651418561636918</v>
      </c>
      <c r="AS120" s="929"/>
      <c r="AT120" s="929"/>
      <c r="AU120" s="929"/>
      <c r="AV120" s="929"/>
      <c r="AW120" s="929"/>
      <c r="AX120" s="221">
        <f>AVERAGE(AX7:AX118)</f>
        <v>3.4995835232434893</v>
      </c>
      <c r="AY120" s="920"/>
      <c r="AZ120" s="920"/>
      <c r="BA120" s="920"/>
      <c r="BB120" s="920"/>
      <c r="BC120" s="920"/>
      <c r="BD120" s="222">
        <f>AVERAGE(BD7:BD118)</f>
        <v>3.9748567911339876</v>
      </c>
      <c r="BE120" s="907"/>
      <c r="BF120" s="907"/>
      <c r="BG120" s="907"/>
      <c r="BH120" s="907"/>
      <c r="BI120" s="907"/>
      <c r="BJ120" s="907"/>
      <c r="BK120" s="907"/>
      <c r="BL120" s="222">
        <f>AVERAGE(BL7:BL118)</f>
        <v>57.528058252427208</v>
      </c>
      <c r="BM120" s="907"/>
      <c r="BN120" s="907"/>
      <c r="BO120" s="907"/>
      <c r="BP120" s="907"/>
      <c r="BQ120" s="907"/>
      <c r="BR120" s="907"/>
      <c r="BS120" s="907"/>
      <c r="BT120" s="222">
        <f>AVERAGE(BT7:BT118)</f>
        <v>56.96374999999999</v>
      </c>
    </row>
    <row r="121" spans="1:72" ht="15" customHeight="1" x14ac:dyDescent="0.25">
      <c r="A121" s="6"/>
      <c r="B121" s="6"/>
      <c r="C121" s="6"/>
      <c r="D121" s="6"/>
      <c r="E121" s="921" t="s">
        <v>62</v>
      </c>
      <c r="F121" s="921"/>
      <c r="G121" s="921"/>
      <c r="H121" s="921"/>
      <c r="I121" s="921"/>
      <c r="J121" s="22">
        <v>4.07</v>
      </c>
      <c r="K121" s="921"/>
      <c r="L121" s="921"/>
      <c r="M121" s="921"/>
      <c r="N121" s="921"/>
      <c r="O121" s="921"/>
      <c r="P121" s="22">
        <v>3.69</v>
      </c>
      <c r="Q121" s="921"/>
      <c r="R121" s="921"/>
      <c r="S121" s="921"/>
      <c r="T121" s="921"/>
      <c r="U121" s="921"/>
      <c r="V121" s="22">
        <v>4.1399999999999997</v>
      </c>
      <c r="W121" s="930"/>
      <c r="X121" s="930"/>
      <c r="Y121" s="930"/>
      <c r="Z121" s="930"/>
      <c r="AA121" s="930"/>
      <c r="AB121" s="930"/>
      <c r="AC121" s="25"/>
      <c r="AD121" s="95"/>
      <c r="AE121" s="930"/>
      <c r="AF121" s="930"/>
      <c r="AG121" s="930"/>
      <c r="AH121" s="930"/>
      <c r="AI121" s="930"/>
      <c r="AJ121" s="930"/>
      <c r="AK121" s="25"/>
      <c r="AL121" s="97"/>
      <c r="AM121" s="921" t="s">
        <v>62</v>
      </c>
      <c r="AN121" s="921"/>
      <c r="AO121" s="921"/>
      <c r="AP121" s="921"/>
      <c r="AQ121" s="921"/>
      <c r="AR121" s="104">
        <v>3.79</v>
      </c>
      <c r="AS121" s="930"/>
      <c r="AT121" s="930"/>
      <c r="AU121" s="930"/>
      <c r="AV121" s="930"/>
      <c r="AW121" s="912"/>
      <c r="AX121" s="522">
        <v>3.52</v>
      </c>
      <c r="AY121" s="921" t="s">
        <v>62</v>
      </c>
      <c r="AZ121" s="921"/>
      <c r="BA121" s="921"/>
      <c r="BB121" s="921"/>
      <c r="BC121" s="921"/>
      <c r="BD121" s="113">
        <v>3.99</v>
      </c>
      <c r="BE121" s="912"/>
      <c r="BF121" s="912"/>
      <c r="BG121" s="912"/>
      <c r="BH121" s="912"/>
      <c r="BI121" s="912"/>
      <c r="BJ121" s="912"/>
      <c r="BK121" s="912"/>
      <c r="BL121" s="320">
        <v>59.29</v>
      </c>
      <c r="BM121" s="908"/>
      <c r="BN121" s="908"/>
      <c r="BO121" s="908"/>
      <c r="BP121" s="908"/>
      <c r="BQ121" s="908"/>
      <c r="BR121" s="908"/>
      <c r="BS121" s="908"/>
      <c r="BT121" s="114">
        <v>58.43</v>
      </c>
    </row>
    <row r="122" spans="1:72" ht="15" customHeight="1" x14ac:dyDescent="0.25">
      <c r="A122" s="6"/>
      <c r="B122" s="6"/>
      <c r="C122" s="6"/>
      <c r="D122" s="6"/>
      <c r="E122" s="9"/>
      <c r="F122" s="267"/>
      <c r="G122" s="6"/>
      <c r="H122" s="6"/>
      <c r="I122" s="268"/>
      <c r="Y122" s="268"/>
    </row>
  </sheetData>
  <mergeCells count="62">
    <mergeCell ref="AM120:AQ120"/>
    <mergeCell ref="AM121:AQ121"/>
    <mergeCell ref="AS120:AW120"/>
    <mergeCell ref="AS121:AW121"/>
    <mergeCell ref="AM5:AM6"/>
    <mergeCell ref="AN5:AQ5"/>
    <mergeCell ref="AR5:AR6"/>
    <mergeCell ref="AS5:AS6"/>
    <mergeCell ref="AT5:AW5"/>
    <mergeCell ref="A5:A6"/>
    <mergeCell ref="B5:B6"/>
    <mergeCell ref="C5:C6"/>
    <mergeCell ref="V5:V6"/>
    <mergeCell ref="R5:U5"/>
    <mergeCell ref="Q5:Q6"/>
    <mergeCell ref="J5:J6"/>
    <mergeCell ref="D5:D6"/>
    <mergeCell ref="K5:K6"/>
    <mergeCell ref="L5:O5"/>
    <mergeCell ref="P5:P6"/>
    <mergeCell ref="F5:I5"/>
    <mergeCell ref="E120:I120"/>
    <mergeCell ref="E121:I121"/>
    <mergeCell ref="AX5:AX6"/>
    <mergeCell ref="E5:E6"/>
    <mergeCell ref="W120:AB120"/>
    <mergeCell ref="W121:AB121"/>
    <mergeCell ref="AE120:AJ120"/>
    <mergeCell ref="AE121:AJ121"/>
    <mergeCell ref="W5:W6"/>
    <mergeCell ref="Q120:U120"/>
    <mergeCell ref="Q121:U121"/>
    <mergeCell ref="AE5:AE6"/>
    <mergeCell ref="AF5:AL5"/>
    <mergeCell ref="X5:AD5"/>
    <mergeCell ref="K120:O120"/>
    <mergeCell ref="K121:O121"/>
    <mergeCell ref="BE120:BK120"/>
    <mergeCell ref="BE121:BK121"/>
    <mergeCell ref="AY5:AY6"/>
    <mergeCell ref="AZ5:BC5"/>
    <mergeCell ref="BD5:BD6"/>
    <mergeCell ref="BE5:BE6"/>
    <mergeCell ref="AY120:BC120"/>
    <mergeCell ref="AY121:BC121"/>
    <mergeCell ref="BF5:BK5"/>
    <mergeCell ref="BL5:BL6"/>
    <mergeCell ref="BT5:BT6"/>
    <mergeCell ref="BM120:BS120"/>
    <mergeCell ref="BM121:BS121"/>
    <mergeCell ref="BM5:BM6"/>
    <mergeCell ref="BN5:BS5"/>
    <mergeCell ref="K4:O4"/>
    <mergeCell ref="E4:I4"/>
    <mergeCell ref="Q4:U4"/>
    <mergeCell ref="W4:AC4"/>
    <mergeCell ref="AE4:AK4"/>
    <mergeCell ref="AM4:AQ4"/>
    <mergeCell ref="AS4:AW4"/>
    <mergeCell ref="AY4:BC4"/>
    <mergeCell ref="BE4:BK4"/>
    <mergeCell ref="BM4:BS4"/>
  </mergeCells>
  <conditionalFormatting sqref="AR7:AR118">
    <cfRule type="cellIs" dxfId="49" priority="6" stopIfTrue="1" operator="between">
      <formula>$AR$120</formula>
      <formula>3.766</formula>
    </cfRule>
    <cfRule type="containsBlanks" dxfId="48" priority="8" stopIfTrue="1">
      <formula>LEN(TRIM(AR7))=0</formula>
    </cfRule>
    <cfRule type="cellIs" dxfId="47" priority="4133" stopIfTrue="1" operator="greaterThanOrEqual">
      <formula>4.5</formula>
    </cfRule>
    <cfRule type="cellIs" dxfId="46" priority="4135" stopIfTrue="1" operator="between">
      <formula>$AR$120</formula>
      <formula>4.5</formula>
    </cfRule>
    <cfRule type="cellIs" dxfId="45" priority="4136" stopIfTrue="1" operator="between">
      <formula>3.5</formula>
      <formula>$AR$120</formula>
    </cfRule>
    <cfRule type="cellIs" dxfId="44" priority="4137" stopIfTrue="1" operator="lessThan">
      <formula>3.5</formula>
    </cfRule>
  </conditionalFormatting>
  <conditionalFormatting sqref="AX7:AX118">
    <cfRule type="cellIs" dxfId="43" priority="5" stopIfTrue="1" operator="between">
      <formula>$AX$120</formula>
      <formula>3.446</formula>
    </cfRule>
    <cfRule type="containsBlanks" dxfId="42" priority="7" stopIfTrue="1">
      <formula>LEN(TRIM(AX7))=0</formula>
    </cfRule>
    <cfRule type="cellIs" dxfId="41" priority="4143" stopIfTrue="1" operator="greaterThanOrEqual">
      <formula>4.5</formula>
    </cfRule>
    <cfRule type="cellIs" dxfId="40" priority="4145" stopIfTrue="1" operator="between">
      <formula>$AX$120</formula>
      <formula>4.5</formula>
    </cfRule>
    <cfRule type="cellIs" dxfId="39" priority="4146" stopIfTrue="1" operator="between">
      <formula>3.5</formula>
      <formula>$AX$120</formula>
    </cfRule>
    <cfRule type="cellIs" dxfId="38" priority="4147" stopIfTrue="1" operator="lessThan">
      <formula>3.5</formula>
    </cfRule>
  </conditionalFormatting>
  <conditionalFormatting sqref="P7:P118">
    <cfRule type="cellIs" dxfId="37" priority="1" operator="equal">
      <formula>$P$120</formula>
    </cfRule>
    <cfRule type="cellIs" dxfId="36" priority="4412" stopIfTrue="1" operator="greaterThanOrEqual">
      <formula>4.5</formula>
    </cfRule>
    <cfRule type="cellIs" dxfId="35" priority="4413" stopIfTrue="1" operator="between">
      <formula>$P$120</formula>
      <formula>4.5</formula>
    </cfRule>
    <cfRule type="cellIs" dxfId="34" priority="4414" stopIfTrue="1" operator="between">
      <formula>3.5</formula>
      <formula>$P$120</formula>
    </cfRule>
    <cfRule type="cellIs" dxfId="33" priority="4415" stopIfTrue="1" operator="lessThan">
      <formula>3.5</formula>
    </cfRule>
  </conditionalFormatting>
  <conditionalFormatting sqref="V7:V118">
    <cfRule type="cellIs" dxfId="32" priority="4420" stopIfTrue="1" operator="between">
      <formula>$V$120</formula>
      <formula>4.095</formula>
    </cfRule>
    <cfRule type="cellIs" dxfId="31" priority="4421" stopIfTrue="1" operator="greaterThanOrEqual">
      <formula>4.5</formula>
    </cfRule>
    <cfRule type="cellIs" dxfId="30" priority="4422" stopIfTrue="1" operator="between">
      <formula>$V$120</formula>
      <formula>4.499</formula>
    </cfRule>
    <cfRule type="cellIs" dxfId="29" priority="4423" stopIfTrue="1" operator="between">
      <formula>3.5</formula>
      <formula>$V$120</formula>
    </cfRule>
    <cfRule type="cellIs" dxfId="28" priority="4424" stopIfTrue="1" operator="lessThan">
      <formula>3.5</formula>
    </cfRule>
  </conditionalFormatting>
  <conditionalFormatting sqref="BD7:BD118">
    <cfRule type="containsBlanks" dxfId="27" priority="4432" stopIfTrue="1">
      <formula>LEN(TRIM(BD7))=0</formula>
    </cfRule>
    <cfRule type="cellIs" dxfId="26" priority="4433" stopIfTrue="1" operator="greaterThanOrEqual">
      <formula>4.5</formula>
    </cfRule>
    <cfRule type="cellIs" dxfId="25" priority="4434" stopIfTrue="1" operator="between">
      <formula>$BD$120</formula>
      <formula>4.499</formula>
    </cfRule>
    <cfRule type="cellIs" dxfId="24" priority="4435" stopIfTrue="1" operator="between">
      <formula>3.5</formula>
      <formula>$BD$120</formula>
    </cfRule>
    <cfRule type="cellIs" dxfId="23" priority="4436" stopIfTrue="1" operator="lessThan">
      <formula>3.5</formula>
    </cfRule>
  </conditionalFormatting>
  <conditionalFormatting sqref="BL7:BL118">
    <cfRule type="cellIs" dxfId="22" priority="14" stopIfTrue="1" operator="equal">
      <formula>$BL$120</formula>
    </cfRule>
    <cfRule type="containsBlanks" dxfId="21" priority="4444" stopIfTrue="1">
      <formula>LEN(TRIM(BL7))=0</formula>
    </cfRule>
    <cfRule type="cellIs" dxfId="20" priority="4445" stopIfTrue="1" operator="lessThan">
      <formula>50</formula>
    </cfRule>
    <cfRule type="cellIs" dxfId="19" priority="4446" stopIfTrue="1" operator="between">
      <formula>50</formula>
      <formula>$BL$120</formula>
    </cfRule>
    <cfRule type="cellIs" dxfId="18" priority="4447" stopIfTrue="1" operator="between">
      <formula>$BL$120</formula>
      <formula>74.99</formula>
    </cfRule>
    <cfRule type="cellIs" dxfId="17" priority="4448" stopIfTrue="1" operator="greaterThanOrEqual">
      <formula>75</formula>
    </cfRule>
  </conditionalFormatting>
  <conditionalFormatting sqref="BT7:BT118">
    <cfRule type="containsBlanks" dxfId="16" priority="4454" stopIfTrue="1">
      <formula>LEN(TRIM(BT7))=0</formula>
    </cfRule>
    <cfRule type="cellIs" dxfId="15" priority="4455" stopIfTrue="1" operator="lessThan">
      <formula>50</formula>
    </cfRule>
    <cfRule type="cellIs" dxfId="14" priority="4456" stopIfTrue="1" operator="between">
      <formula>$BT$120</formula>
      <formula>50</formula>
    </cfRule>
    <cfRule type="cellIs" dxfId="13" priority="4457" stopIfTrue="1" operator="between">
      <formula>75</formula>
      <formula>$BT$120</formula>
    </cfRule>
    <cfRule type="cellIs" dxfId="12" priority="4458" stopIfTrue="1" operator="greaterThanOrEqual">
      <formula>75</formula>
    </cfRule>
  </conditionalFormatting>
  <conditionalFormatting sqref="J7:J118">
    <cfRule type="cellIs" dxfId="11" priority="2" operator="between">
      <formula>4.496</formula>
      <formula>4.5</formula>
    </cfRule>
    <cfRule type="containsBlanks" dxfId="10" priority="3" stopIfTrue="1">
      <formula>LEN(TRIM(J7))=0</formula>
    </cfRule>
    <cfRule type="cellIs" dxfId="9" priority="4" stopIfTrue="1" operator="equal">
      <formula>$J$120</formula>
    </cfRule>
    <cfRule type="cellIs" dxfId="8" priority="4095" stopIfTrue="1" operator="greaterThanOrEqual">
      <formula>4.5</formula>
    </cfRule>
    <cfRule type="cellIs" dxfId="7" priority="4096" stopIfTrue="1" operator="between">
      <formula>$J$120</formula>
      <formula>4.496</formula>
    </cfRule>
    <cfRule type="cellIs" dxfId="6" priority="4097" stopIfTrue="1" operator="between">
      <formula>3.5</formula>
      <formula>$J$120</formula>
    </cfRule>
    <cfRule type="cellIs" dxfId="5" priority="4098" stopIfTrue="1" operator="lessThan">
      <formula>3.5</formula>
    </cfRule>
  </conditionalFormatting>
  <conditionalFormatting sqref="AL7:AL118 AD7:AD118">
    <cfRule type="containsBlanks" dxfId="4" priority="9">
      <formula>LEN(TRIM(AD7))=0</formula>
    </cfRule>
    <cfRule type="cellIs" dxfId="3" priority="10" operator="lessThan">
      <formula>75</formula>
    </cfRule>
    <cfRule type="cellIs" dxfId="2" priority="11" operator="between">
      <formula>75</formula>
      <formula>90</formula>
    </cfRule>
    <cfRule type="cellIs" dxfId="1" priority="12" operator="between">
      <formula>90</formula>
      <formula>99</formula>
    </cfRule>
    <cfRule type="cellIs" dxfId="0" priority="13" operator="between">
      <formula>99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ИТОГИ-4-9-11</vt:lpstr>
      <vt:lpstr>Диаграммы</vt:lpstr>
      <vt:lpstr>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cp:lastPrinted>2018-06-19T09:26:21Z</cp:lastPrinted>
  <dcterms:created xsi:type="dcterms:W3CDTF">2017-12-19T03:05:30Z</dcterms:created>
  <dcterms:modified xsi:type="dcterms:W3CDTF">2025-08-29T15:30:43Z</dcterms:modified>
</cp:coreProperties>
</file>