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45" windowHeight="7905" tabRatio="526"/>
  </bookViews>
  <sheets>
    <sheet name="Немецкий-9 диаграмма по районам" sheetId="4" r:id="rId1"/>
    <sheet name="Рейтинги 2022-2024" sheetId="3" r:id="rId2"/>
    <sheet name="Рейтинг по сумме мест" sheetId="2" r:id="rId3"/>
    <sheet name="Немецкий-9 2024 Итоги" sheetId="6" r:id="rId4"/>
    <sheet name="Немецкий-9 2024 расклад" sheetId="1" r:id="rId5"/>
  </sheets>
  <definedNames>
    <definedName name="_GoBack" localSheetId="2">'Рейтинг по сумме мест'!#REF!</definedName>
    <definedName name="_GoBack" localSheetId="1">'Рейтинги 2022-2024'!#REF!</definedName>
    <definedName name="_xlnm._FilterDatabase" localSheetId="1" hidden="1">'Рейтинги 2022-2024'!$A$4:$M$10</definedName>
  </definedNames>
  <calcPr calcId="145621"/>
</workbook>
</file>

<file path=xl/calcChain.xml><?xml version="1.0" encoding="utf-8"?>
<calcChain xmlns="http://schemas.openxmlformats.org/spreadsheetml/2006/main">
  <c r="D14" i="4" l="1"/>
  <c r="D4" i="4"/>
  <c r="D12" i="4"/>
  <c r="D9" i="4"/>
  <c r="D7" i="4"/>
  <c r="C7" i="4"/>
  <c r="C4" i="4"/>
  <c r="L5" i="4"/>
  <c r="H4" i="4"/>
  <c r="G4" i="4"/>
  <c r="G5" i="4"/>
  <c r="G9" i="4"/>
  <c r="C12" i="4"/>
  <c r="C9" i="4"/>
  <c r="O8" i="4"/>
  <c r="H9" i="4"/>
  <c r="O13" i="4"/>
  <c r="H14" i="4"/>
  <c r="O10" i="4"/>
  <c r="E11" i="2"/>
  <c r="K11" i="2"/>
  <c r="H11" i="2"/>
  <c r="P10" i="2"/>
  <c r="P9" i="2"/>
  <c r="P8" i="2"/>
  <c r="P6" i="2"/>
  <c r="P7" i="2"/>
  <c r="H11" i="3"/>
  <c r="E11" i="6"/>
  <c r="E6" i="6"/>
  <c r="D6" i="6"/>
  <c r="I14" i="1"/>
  <c r="I6" i="1"/>
  <c r="H6" i="1"/>
  <c r="G6" i="1"/>
  <c r="F6" i="1"/>
  <c r="E6" i="1"/>
  <c r="D6" i="1"/>
  <c r="I12" i="1"/>
  <c r="H12" i="1"/>
  <c r="G12" i="1"/>
  <c r="F12" i="1"/>
  <c r="E12" i="1"/>
  <c r="D12" i="1"/>
  <c r="I13" i="1"/>
  <c r="H9" i="1"/>
  <c r="G9" i="1"/>
  <c r="F9" i="1"/>
  <c r="E9" i="1"/>
  <c r="I9" i="1"/>
  <c r="D9" i="1"/>
  <c r="I10" i="1"/>
  <c r="O6" i="4" l="1"/>
  <c r="O11" i="4"/>
  <c r="D11" i="3"/>
  <c r="K5" i="4" l="1"/>
  <c r="K4" i="4" s="1"/>
  <c r="H5" i="4"/>
  <c r="L4" i="4"/>
  <c r="L14" i="4"/>
  <c r="L11" i="3" l="1"/>
  <c r="H7" i="1"/>
  <c r="I11" i="1"/>
  <c r="I8" i="1" l="1"/>
  <c r="I7" i="1" l="1"/>
  <c r="G7" i="1" l="1"/>
  <c r="F7" i="1"/>
  <c r="E7" i="1"/>
  <c r="D7" i="1"/>
</calcChain>
</file>

<file path=xl/sharedStrings.xml><?xml version="1.0" encoding="utf-8"?>
<sst xmlns="http://schemas.openxmlformats.org/spreadsheetml/2006/main" count="139" uniqueCount="44">
  <si>
    <t>№</t>
  </si>
  <si>
    <t>Наименование ОУ (кратко)</t>
  </si>
  <si>
    <t>Код ОУ            (по КИАСУО)</t>
  </si>
  <si>
    <t>МАОУ Гимназия № 6</t>
  </si>
  <si>
    <t>Код ОУ по КИАСУО</t>
  </si>
  <si>
    <t>Район</t>
  </si>
  <si>
    <t>средний балл</t>
  </si>
  <si>
    <t>Среднее значение по городу принято:</t>
  </si>
  <si>
    <t>Кировский</t>
  </si>
  <si>
    <t>чел.</t>
  </si>
  <si>
    <t>ср. балл ОУ</t>
  </si>
  <si>
    <t>место</t>
  </si>
  <si>
    <t>сумма мест</t>
  </si>
  <si>
    <t>Расчётное среднее значение</t>
  </si>
  <si>
    <t>Среднее значение по городу принято</t>
  </si>
  <si>
    <t>ср.балл по городу</t>
  </si>
  <si>
    <t>ср.балл ОУ</t>
  </si>
  <si>
    <t>ср. балл по городу</t>
  </si>
  <si>
    <t>НЕМЕЦКИЙ ЯЗЫК, 9 кл.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</si>
  <si>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</si>
  <si>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</si>
  <si>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</si>
  <si>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</si>
  <si>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отметки по 5 -балльной шкале</t>
  </si>
  <si>
    <t>Образовательная организация</t>
  </si>
  <si>
    <t>Сумма мест</t>
  </si>
  <si>
    <t>Расчётное среднее значение среднего балла по ОУ</t>
  </si>
  <si>
    <t>Среднее значение среднего балла принято ГУО</t>
  </si>
  <si>
    <t>средний балл принят</t>
  </si>
  <si>
    <t>КИРОВСКИЙ РАЙОН</t>
  </si>
  <si>
    <t>по городу Красноярску</t>
  </si>
  <si>
    <t>Чел.</t>
  </si>
  <si>
    <t xml:space="preserve">Расчётное среднее значение </t>
  </si>
  <si>
    <t>Наименование ОУ</t>
  </si>
  <si>
    <t>СОВЕТСКИЙ РАЙОН</t>
  </si>
  <si>
    <t>МАОУ СШ № 5</t>
  </si>
  <si>
    <t>Советский</t>
  </si>
  <si>
    <t>ОКТЯБРЬСКИЙ РАЙОН</t>
  </si>
  <si>
    <t>МБОУ Гимназия № 3</t>
  </si>
  <si>
    <t>МАОУ СШ № 145</t>
  </si>
  <si>
    <t>ЦЕНТРАЛЬНЫЙ РАЙОН</t>
  </si>
  <si>
    <t>МБОУ СШ № 27</t>
  </si>
  <si>
    <t xml:space="preserve">Октябрьский </t>
  </si>
  <si>
    <t>Центральный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</si>
</sst>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4" fillId="0" borderId="0"/>
    <xf numFmtId="0" fontId="4" fillId="0" borderId="0"/>
    <xf numFmtId="164" fontId="3" fillId="0" borderId="0" applyBorder="0" applyProtection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2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2" fontId="11" fillId="0" borderId="0" xfId="0" applyNumberFormat="1" applyFo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3" fillId="0" borderId="0" xfId="0" applyFont="1"/>
    <xf numFmtId="0" fontId="13" fillId="3" borderId="0" xfId="0" applyFont="1" applyFill="1"/>
    <xf numFmtId="0" fontId="13" fillId="4" borderId="0" xfId="0" applyFont="1" applyFill="1"/>
    <xf numFmtId="0" fontId="5" fillId="0" borderId="26" xfId="0" applyFont="1" applyBorder="1" applyAlignment="1">
      <alignment horizontal="center" vertical="center"/>
    </xf>
    <xf numFmtId="0" fontId="14" fillId="0" borderId="0" xfId="5"/>
    <xf numFmtId="2" fontId="14" fillId="0" borderId="0" xfId="5" applyNumberFormat="1"/>
    <xf numFmtId="0" fontId="11" fillId="0" borderId="0" xfId="5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5" borderId="0" xfId="0" applyFont="1" applyFill="1"/>
    <xf numFmtId="0" fontId="13" fillId="6" borderId="0" xfId="0" applyFont="1" applyFill="1"/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1" fillId="2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2" fontId="1" fillId="2" borderId="31" xfId="0" applyNumberFormat="1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right" vertical="center" wrapText="1"/>
    </xf>
    <xf numFmtId="2" fontId="0" fillId="2" borderId="14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6" fillId="0" borderId="0" xfId="0" applyFont="1" applyAlignment="1"/>
    <xf numFmtId="1" fontId="16" fillId="0" borderId="5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0" fillId="0" borderId="10" xfId="0" applyFill="1" applyBorder="1"/>
    <xf numFmtId="0" fontId="0" fillId="0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right" vertical="top"/>
    </xf>
    <xf numFmtId="2" fontId="8" fillId="0" borderId="9" xfId="0" applyNumberFormat="1" applyFont="1" applyBorder="1" applyAlignment="1">
      <alignment horizontal="right" vertical="top" wrapText="1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" fillId="0" borderId="11" xfId="5" applyFont="1" applyBorder="1" applyAlignment="1">
      <alignment horizontal="center" vertical="center" wrapText="1"/>
    </xf>
    <xf numFmtId="0" fontId="16" fillId="0" borderId="29" xfId="5" applyFont="1" applyBorder="1" applyAlignment="1">
      <alignment horizontal="center" vertical="center"/>
    </xf>
    <xf numFmtId="0" fontId="17" fillId="0" borderId="35" xfId="5" applyFont="1" applyBorder="1" applyAlignment="1">
      <alignment horizontal="center" vertical="center" wrapText="1"/>
    </xf>
    <xf numFmtId="0" fontId="1" fillId="0" borderId="29" xfId="5" applyFont="1" applyBorder="1" applyAlignment="1">
      <alignment horizontal="left" vertical="center"/>
    </xf>
    <xf numFmtId="0" fontId="5" fillId="0" borderId="35" xfId="5" applyFont="1" applyBorder="1" applyAlignment="1">
      <alignment horizontal="left" vertical="center" wrapText="1"/>
    </xf>
    <xf numFmtId="0" fontId="0" fillId="0" borderId="29" xfId="0" applyFont="1" applyBorder="1" applyAlignment="1">
      <alignment horizontal="right"/>
    </xf>
    <xf numFmtId="0" fontId="17" fillId="0" borderId="23" xfId="5" applyFont="1" applyBorder="1" applyAlignment="1">
      <alignment horizontal="center" vertical="center" wrapText="1"/>
    </xf>
    <xf numFmtId="0" fontId="17" fillId="0" borderId="25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left" vertical="center" wrapText="1"/>
    </xf>
    <xf numFmtId="0" fontId="5" fillId="0" borderId="25" xfId="5" applyFont="1" applyBorder="1" applyAlignment="1">
      <alignment horizontal="left" vertical="center" wrapText="1"/>
    </xf>
    <xf numFmtId="0" fontId="1" fillId="0" borderId="34" xfId="5" applyFont="1" applyFill="1" applyBorder="1" applyAlignment="1">
      <alignment horizontal="center" vertical="center"/>
    </xf>
    <xf numFmtId="0" fontId="1" fillId="0" borderId="28" xfId="5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17" fillId="0" borderId="30" xfId="5" applyNumberFormat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left" vertical="center" wrapText="1"/>
    </xf>
    <xf numFmtId="2" fontId="11" fillId="0" borderId="0" xfId="5" applyNumberFormat="1" applyFont="1" applyFill="1" applyBorder="1" applyAlignment="1">
      <alignment horizontal="right" vertical="center"/>
    </xf>
    <xf numFmtId="2" fontId="1" fillId="0" borderId="0" xfId="5" applyNumberFormat="1" applyFont="1"/>
    <xf numFmtId="0" fontId="0" fillId="0" borderId="4" xfId="0" applyFont="1" applyFill="1" applyBorder="1"/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/>
    </xf>
    <xf numFmtId="2" fontId="0" fillId="2" borderId="7" xfId="0" applyNumberFormat="1" applyFont="1" applyFill="1" applyBorder="1" applyAlignment="1">
      <alignment horizontal="right" vertical="center"/>
    </xf>
    <xf numFmtId="0" fontId="0" fillId="0" borderId="29" xfId="0" applyFont="1" applyFill="1" applyBorder="1"/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right"/>
    </xf>
    <xf numFmtId="0" fontId="0" fillId="0" borderId="33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 wrapText="1"/>
    </xf>
    <xf numFmtId="1" fontId="0" fillId="0" borderId="10" xfId="0" applyNumberFormat="1" applyFont="1" applyBorder="1" applyAlignment="1">
      <alignment horizontal="right" vertical="center"/>
    </xf>
    <xf numFmtId="2" fontId="0" fillId="0" borderId="19" xfId="0" applyNumberFormat="1" applyFont="1" applyBorder="1" applyAlignment="1">
      <alignment horizontal="right" vertical="center" wrapText="1"/>
    </xf>
    <xf numFmtId="0" fontId="0" fillId="0" borderId="37" xfId="0" applyBorder="1"/>
    <xf numFmtId="0" fontId="0" fillId="0" borderId="13" xfId="0" applyFill="1" applyBorder="1"/>
    <xf numFmtId="0" fontId="19" fillId="0" borderId="13" xfId="0" applyFont="1" applyBorder="1" applyAlignment="1">
      <alignment horizontal="left" vertical="center"/>
    </xf>
    <xf numFmtId="0" fontId="19" fillId="0" borderId="4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5" xfId="5" applyFont="1" applyBorder="1" applyAlignment="1">
      <alignment horizontal="left" vertical="center" wrapText="1"/>
    </xf>
    <xf numFmtId="0" fontId="19" fillId="0" borderId="23" xfId="5" applyFont="1" applyBorder="1" applyAlignment="1">
      <alignment horizontal="center" vertical="center" wrapText="1"/>
    </xf>
    <xf numFmtId="2" fontId="19" fillId="0" borderId="30" xfId="5" applyNumberFormat="1" applyFont="1" applyBorder="1" applyAlignment="1">
      <alignment horizontal="center" vertical="center" wrapText="1"/>
    </xf>
    <xf numFmtId="0" fontId="19" fillId="0" borderId="25" xfId="5" applyFont="1" applyBorder="1" applyAlignment="1">
      <alignment horizontal="center" vertical="center" wrapText="1"/>
    </xf>
    <xf numFmtId="0" fontId="12" fillId="0" borderId="29" xfId="5" applyFont="1" applyBorder="1" applyAlignment="1">
      <alignment horizontal="right" vertical="center"/>
    </xf>
    <xf numFmtId="0" fontId="13" fillId="7" borderId="0" xfId="0" applyFont="1" applyFill="1"/>
    <xf numFmtId="0" fontId="13" fillId="2" borderId="0" xfId="0" applyFont="1" applyFill="1"/>
    <xf numFmtId="0" fontId="13" fillId="8" borderId="0" xfId="0" applyFont="1" applyFill="1"/>
    <xf numFmtId="0" fontId="18" fillId="0" borderId="2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46" xfId="0" applyFont="1" applyFill="1" applyBorder="1"/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horizontal="right" vertical="center"/>
    </xf>
    <xf numFmtId="2" fontId="0" fillId="2" borderId="19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left" vertical="top" wrapText="1"/>
      <protection locked="0"/>
    </xf>
    <xf numFmtId="0" fontId="0" fillId="2" borderId="30" xfId="0" applyFont="1" applyFill="1" applyBorder="1" applyAlignment="1">
      <alignment horizontal="right" vertical="center" wrapText="1"/>
    </xf>
    <xf numFmtId="0" fontId="0" fillId="2" borderId="30" xfId="0" applyFont="1" applyFill="1" applyBorder="1" applyAlignment="1">
      <alignment horizontal="right" vertical="center"/>
    </xf>
    <xf numFmtId="2" fontId="0" fillId="2" borderId="31" xfId="0" applyNumberFormat="1" applyFont="1" applyFill="1" applyBorder="1" applyAlignment="1">
      <alignment horizontal="right" vertical="center"/>
    </xf>
    <xf numFmtId="1" fontId="1" fillId="2" borderId="30" xfId="0" applyNumberFormat="1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right" vertical="center"/>
    </xf>
    <xf numFmtId="2" fontId="0" fillId="0" borderId="7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right" vertical="center"/>
    </xf>
    <xf numFmtId="0" fontId="0" fillId="0" borderId="49" xfId="0" applyFont="1" applyBorder="1" applyAlignment="1">
      <alignment horizontal="right" vertical="center"/>
    </xf>
    <xf numFmtId="2" fontId="0" fillId="0" borderId="50" xfId="0" applyNumberFormat="1" applyFont="1" applyBorder="1" applyAlignment="1">
      <alignment horizontal="right" vertical="center" wrapText="1"/>
    </xf>
    <xf numFmtId="2" fontId="19" fillId="0" borderId="26" xfId="0" applyNumberFormat="1" applyFont="1" applyBorder="1" applyAlignment="1">
      <alignment horizontal="center" vertical="center" wrapText="1"/>
    </xf>
    <xf numFmtId="2" fontId="19" fillId="0" borderId="38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0" fillId="0" borderId="52" xfId="0" applyFont="1" applyFill="1" applyBorder="1" applyAlignment="1" applyProtection="1">
      <alignment horizontal="left" vertical="top" wrapText="1"/>
      <protection locked="0"/>
    </xf>
    <xf numFmtId="2" fontId="19" fillId="0" borderId="52" xfId="0" applyNumberFormat="1" applyFont="1" applyBorder="1" applyAlignment="1">
      <alignment horizontal="center" vertical="center" wrapText="1"/>
    </xf>
    <xf numFmtId="2" fontId="19" fillId="0" borderId="53" xfId="0" applyNumberFormat="1" applyFont="1" applyBorder="1" applyAlignment="1">
      <alignment horizontal="center" vertical="center" wrapText="1"/>
    </xf>
    <xf numFmtId="0" fontId="0" fillId="0" borderId="9" xfId="0" applyFill="1" applyBorder="1"/>
    <xf numFmtId="0" fontId="19" fillId="0" borderId="9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54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0" fontId="0" fillId="0" borderId="49" xfId="0" applyFill="1" applyBorder="1"/>
    <xf numFmtId="0" fontId="0" fillId="0" borderId="57" xfId="0" applyFont="1" applyFill="1" applyBorder="1" applyAlignment="1" applyProtection="1">
      <alignment horizontal="left" vertical="top" wrapText="1"/>
      <protection locked="0"/>
    </xf>
    <xf numFmtId="2" fontId="19" fillId="0" borderId="57" xfId="0" applyNumberFormat="1" applyFont="1" applyBorder="1" applyAlignment="1">
      <alignment horizontal="center" vertical="center" wrapText="1"/>
    </xf>
    <xf numFmtId="2" fontId="19" fillId="0" borderId="58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 wrapText="1"/>
    </xf>
    <xf numFmtId="0" fontId="0" fillId="0" borderId="21" xfId="0" applyFill="1" applyBorder="1"/>
    <xf numFmtId="0" fontId="0" fillId="0" borderId="52" xfId="0" applyFill="1" applyBorder="1"/>
    <xf numFmtId="0" fontId="0" fillId="0" borderId="57" xfId="0" applyFill="1" applyBorder="1"/>
    <xf numFmtId="0" fontId="19" fillId="0" borderId="26" xfId="0" applyFont="1" applyBorder="1" applyAlignment="1">
      <alignment horizontal="left" vertical="center"/>
    </xf>
    <xf numFmtId="0" fontId="0" fillId="0" borderId="46" xfId="0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0" fontId="0" fillId="0" borderId="49" xfId="0" applyFont="1" applyBorder="1" applyAlignment="1">
      <alignment horizontal="right"/>
    </xf>
    <xf numFmtId="0" fontId="19" fillId="0" borderId="12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8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47" xfId="0" applyNumberFormat="1" applyFont="1" applyBorder="1" applyAlignment="1">
      <alignment horizontal="center"/>
    </xf>
    <xf numFmtId="1" fontId="0" fillId="0" borderId="59" xfId="0" applyNumberFormat="1" applyFont="1" applyBorder="1" applyAlignment="1">
      <alignment horizontal="right"/>
    </xf>
    <xf numFmtId="0" fontId="19" fillId="0" borderId="49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50" xfId="0" applyFont="1" applyBorder="1" applyAlignment="1">
      <alignment horizontal="left"/>
    </xf>
    <xf numFmtId="0" fontId="0" fillId="0" borderId="56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5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1" fontId="0" fillId="0" borderId="60" xfId="0" applyNumberFormat="1" applyFont="1" applyBorder="1" applyAlignment="1">
      <alignment horizontal="center"/>
    </xf>
    <xf numFmtId="1" fontId="0" fillId="0" borderId="61" xfId="0" applyNumberFormat="1" applyFont="1" applyBorder="1" applyAlignment="1">
      <alignment horizontal="center"/>
    </xf>
    <xf numFmtId="1" fontId="0" fillId="0" borderId="55" xfId="0" applyNumberFormat="1" applyFont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3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1" fontId="0" fillId="0" borderId="40" xfId="0" applyNumberFormat="1" applyFont="1" applyBorder="1" applyAlignment="1">
      <alignment horizontal="center"/>
    </xf>
    <xf numFmtId="1" fontId="0" fillId="0" borderId="39" xfId="0" applyNumberFormat="1" applyFont="1" applyBorder="1" applyAlignment="1">
      <alignment horizontal="center"/>
    </xf>
    <xf numFmtId="1" fontId="0" fillId="0" borderId="36" xfId="0" applyNumberFormat="1" applyFont="1" applyBorder="1" applyAlignment="1">
      <alignment horizontal="right"/>
    </xf>
    <xf numFmtId="0" fontId="0" fillId="0" borderId="0" xfId="0" applyFont="1" applyBorder="1"/>
    <xf numFmtId="1" fontId="0" fillId="0" borderId="49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19" fillId="0" borderId="43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center" vertical="center" wrapText="1"/>
    </xf>
    <xf numFmtId="2" fontId="21" fillId="0" borderId="9" xfId="0" applyNumberFormat="1" applyFont="1" applyBorder="1" applyAlignment="1">
      <alignment horizontal="center" vertical="center" wrapText="1"/>
    </xf>
    <xf numFmtId="2" fontId="20" fillId="0" borderId="43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" fontId="20" fillId="0" borderId="41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/>
    </xf>
    <xf numFmtId="1" fontId="20" fillId="0" borderId="45" xfId="0" applyNumberFormat="1" applyFont="1" applyBorder="1" applyAlignment="1">
      <alignment horizontal="center" vertical="center" wrapText="1"/>
    </xf>
    <xf numFmtId="1" fontId="20" fillId="0" borderId="42" xfId="0" applyNumberFormat="1" applyFont="1" applyBorder="1" applyAlignment="1">
      <alignment horizontal="center" vertical="center" wrapText="1"/>
    </xf>
    <xf numFmtId="1" fontId="22" fillId="0" borderId="44" xfId="0" applyNumberFormat="1" applyFont="1" applyBorder="1" applyAlignment="1">
      <alignment horizontal="right" vertical="center" wrapText="1"/>
    </xf>
    <xf numFmtId="0" fontId="0" fillId="0" borderId="39" xfId="0" applyFont="1" applyBorder="1" applyAlignment="1">
      <alignment horizontal="left"/>
    </xf>
    <xf numFmtId="0" fontId="19" fillId="0" borderId="20" xfId="5" applyFont="1" applyBorder="1" applyAlignment="1">
      <alignment horizontal="left" vertical="center" wrapText="1"/>
    </xf>
    <xf numFmtId="0" fontId="12" fillId="0" borderId="46" xfId="5" applyFont="1" applyBorder="1" applyAlignment="1">
      <alignment horizontal="right" vertical="center"/>
    </xf>
    <xf numFmtId="2" fontId="19" fillId="0" borderId="10" xfId="5" applyNumberFormat="1" applyFont="1" applyBorder="1" applyAlignment="1">
      <alignment horizontal="center" vertical="center" wrapText="1"/>
    </xf>
    <xf numFmtId="0" fontId="19" fillId="0" borderId="54" xfId="5" applyFont="1" applyBorder="1" applyAlignment="1">
      <alignment horizontal="center" vertical="center" wrapText="1"/>
    </xf>
    <xf numFmtId="0" fontId="19" fillId="0" borderId="33" xfId="5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/>
    </xf>
    <xf numFmtId="0" fontId="0" fillId="0" borderId="47" xfId="0" applyFont="1" applyBorder="1" applyAlignment="1">
      <alignment horizontal="left"/>
    </xf>
    <xf numFmtId="0" fontId="0" fillId="0" borderId="51" xfId="0" applyFont="1" applyBorder="1" applyAlignment="1">
      <alignment horizontal="center"/>
    </xf>
    <xf numFmtId="2" fontId="1" fillId="0" borderId="30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62" xfId="5" applyFont="1" applyFill="1" applyBorder="1" applyAlignment="1">
      <alignment horizontal="center" vertical="center"/>
    </xf>
    <xf numFmtId="0" fontId="17" fillId="0" borderId="24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left" vertical="center" wrapText="1"/>
    </xf>
    <xf numFmtId="0" fontId="19" fillId="0" borderId="24" xfId="5" applyFont="1" applyBorder="1" applyAlignment="1">
      <alignment horizontal="center" vertical="center" wrapText="1"/>
    </xf>
    <xf numFmtId="0" fontId="19" fillId="0" borderId="22" xfId="5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62" xfId="5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/>
    </xf>
    <xf numFmtId="0" fontId="16" fillId="0" borderId="25" xfId="5" applyFont="1" applyBorder="1" applyAlignment="1">
      <alignment horizontal="center" vertical="center" wrapText="1"/>
    </xf>
    <xf numFmtId="0" fontId="1" fillId="0" borderId="25" xfId="5" applyFont="1" applyBorder="1" applyAlignment="1">
      <alignment horizontal="left" vertical="center" wrapText="1"/>
    </xf>
    <xf numFmtId="0" fontId="12" fillId="0" borderId="25" xfId="5" applyFont="1" applyBorder="1" applyAlignment="1">
      <alignment horizontal="right" vertical="center" wrapText="1"/>
    </xf>
    <xf numFmtId="0" fontId="1" fillId="0" borderId="25" xfId="5" applyFont="1" applyBorder="1" applyAlignment="1">
      <alignment horizontal="right" vertical="center" wrapText="1"/>
    </xf>
    <xf numFmtId="0" fontId="12" fillId="0" borderId="54" xfId="5" applyFont="1" applyBorder="1" applyAlignment="1">
      <alignment horizontal="right" vertical="center" wrapText="1"/>
    </xf>
    <xf numFmtId="0" fontId="12" fillId="2" borderId="51" xfId="5" applyFont="1" applyFill="1" applyBorder="1" applyAlignment="1">
      <alignment horizontal="right"/>
    </xf>
    <xf numFmtId="0" fontId="12" fillId="2" borderId="25" xfId="5" applyFont="1" applyFill="1" applyBorder="1" applyAlignment="1">
      <alignment horizontal="right"/>
    </xf>
    <xf numFmtId="0" fontId="12" fillId="2" borderId="38" xfId="5" applyFont="1" applyFill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7" xfId="5" applyFont="1" applyBorder="1" applyAlignment="1">
      <alignment horizontal="center" vertical="center" wrapText="1"/>
    </xf>
    <xf numFmtId="0" fontId="1" fillId="0" borderId="38" xfId="5" applyFont="1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/>
    </xf>
    <xf numFmtId="0" fontId="1" fillId="0" borderId="12" xfId="5" applyFont="1" applyBorder="1" applyAlignment="1">
      <alignment horizontal="center" vertical="center"/>
    </xf>
    <xf numFmtId="0" fontId="5" fillId="0" borderId="27" xfId="5" applyFont="1" applyBorder="1" applyAlignment="1">
      <alignment horizontal="center" vertical="center" wrapText="1"/>
    </xf>
    <xf numFmtId="0" fontId="5" fillId="0" borderId="39" xfId="5" applyFont="1" applyBorder="1" applyAlignment="1">
      <alignment horizontal="center" vertical="center" wrapText="1"/>
    </xf>
    <xf numFmtId="0" fontId="1" fillId="0" borderId="15" xfId="5" applyFont="1" applyBorder="1" applyAlignment="1">
      <alignment horizontal="center" vertical="center" wrapText="1"/>
    </xf>
    <xf numFmtId="0" fontId="1" fillId="0" borderId="16" xfId="5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1" fillId="0" borderId="32" xfId="0" applyFont="1" applyFill="1" applyBorder="1" applyAlignment="1" applyProtection="1">
      <alignment horizontal="left" vertical="center"/>
      <protection locked="0"/>
    </xf>
  </cellXfs>
  <cellStyles count="17">
    <cellStyle name="Excel Built-in Normal" xfId="2"/>
    <cellStyle name="Excel Built-in Normal 1" xfId="4"/>
    <cellStyle name="Excel Built-in Normal 2" xfId="3"/>
    <cellStyle name="TableStyleLight1" xfId="1"/>
    <cellStyle name="Обычный" xfId="0" builtinId="0"/>
    <cellStyle name="Обычный 2" xfId="5"/>
    <cellStyle name="Обычный 2 2" xfId="9"/>
    <cellStyle name="Обычный 2 3" xfId="6"/>
    <cellStyle name="Обычный 3" xfId="7"/>
    <cellStyle name="Обычный 4" xfId="10"/>
    <cellStyle name="Обычный 4 2" xfId="11"/>
    <cellStyle name="Обычный 4 3" xfId="12"/>
    <cellStyle name="Обычный 4 4" xfId="13"/>
    <cellStyle name="Обычный 4 5" xfId="8"/>
    <cellStyle name="Обычный 5" xfId="14"/>
    <cellStyle name="Обычный 6" xfId="15"/>
    <cellStyle name="Обычный 7" xfId="16"/>
  </cellStyles>
  <dxfs count="50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0066"/>
      <color rgb="FFFFFF66"/>
      <color rgb="FFCCFF99"/>
      <color rgb="FFFF33CC"/>
      <color rgb="FF660066"/>
      <color rgb="FFFCDE04"/>
      <color rgb="FFF5F50B"/>
      <color rgb="FFFF99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Немецкий язык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4815420980073758E-2"/>
          <c:y val="1.33984467247993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466947523497917E-2"/>
          <c:y val="0.13272696955677574"/>
          <c:w val="0.9415330524765021"/>
          <c:h val="0.55949346359135377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'Немецкий-9 диаграмма по районам'!$B$4:$B$13</c:f>
              <c:strCache>
                <c:ptCount val="10"/>
                <c:pt idx="0">
                  <c:v>по городу Красноярску</c:v>
                </c:pt>
                <c:pt idx="1">
                  <c:v>КИРОВСКИЙ РАЙОН</c:v>
                </c:pt>
                <c:pt idx="2">
                  <c:v>МАОУ Гимназия № 6</c:v>
                </c:pt>
                <c:pt idx="3">
                  <c:v>ОКТЯБРЬСКИЙ РАЙОН</c:v>
                </c:pt>
                <c:pt idx="4">
                  <c:v>МБОУ Гимназия № 3</c:v>
                </c:pt>
                <c:pt idx="5">
                  <c:v>СОВЕТСКИЙ РАЙОН</c:v>
                </c:pt>
                <c:pt idx="6">
                  <c:v>МАОУ СШ № 5</c:v>
                </c:pt>
                <c:pt idx="7">
                  <c:v>МАОУ СШ № 145</c:v>
                </c:pt>
                <c:pt idx="8">
                  <c:v>ЦЕНТРАЛЬНЫЙ РАЙОН</c:v>
                </c:pt>
                <c:pt idx="9">
                  <c:v>МБОУ СШ № 27</c:v>
                </c:pt>
              </c:strCache>
            </c:strRef>
          </c:cat>
          <c:val>
            <c:numRef>
              <c:f>'Немецкий-9 диаграмма по районам'!$E$4:$E$13</c:f>
              <c:numCache>
                <c:formatCode>0,00</c:formatCode>
                <c:ptCount val="10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3.25</c:v>
                </c:pt>
                <c:pt idx="9">
                  <c:v>3.25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'Немецкий-9 диаграмма по районам'!$D$4:$D$13</c:f>
              <c:numCache>
                <c:formatCode>0,00</c:formatCode>
                <c:ptCount val="10"/>
                <c:pt idx="0">
                  <c:v>3.25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'Немецкий-9 диаграмма по районам'!$B$4:$B$13</c:f>
              <c:strCache>
                <c:ptCount val="10"/>
                <c:pt idx="0">
                  <c:v>по городу Красноярску</c:v>
                </c:pt>
                <c:pt idx="1">
                  <c:v>КИРОВСКИЙ РАЙОН</c:v>
                </c:pt>
                <c:pt idx="2">
                  <c:v>МАОУ Гимназия № 6</c:v>
                </c:pt>
                <c:pt idx="3">
                  <c:v>ОКТЯБРЬСКИЙ РАЙОН</c:v>
                </c:pt>
                <c:pt idx="4">
                  <c:v>МБОУ Гимназия № 3</c:v>
                </c:pt>
                <c:pt idx="5">
                  <c:v>СОВЕТСКИЙ РАЙОН</c:v>
                </c:pt>
                <c:pt idx="6">
                  <c:v>МАОУ СШ № 5</c:v>
                </c:pt>
                <c:pt idx="7">
                  <c:v>МАОУ СШ № 145</c:v>
                </c:pt>
                <c:pt idx="8">
                  <c:v>ЦЕНТРАЛЬНЫЙ РАЙОН</c:v>
                </c:pt>
                <c:pt idx="9">
                  <c:v>МБОУ СШ № 27</c:v>
                </c:pt>
              </c:strCache>
            </c:strRef>
          </c:cat>
          <c:val>
            <c:numRef>
              <c:f>'Немецкий-9 диаграмма по районам'!$I$4:$I$13</c:f>
              <c:numCache>
                <c:formatCode>0,00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'Немецкий-9 диаграмма по районам'!$B$4:$B$13</c:f>
              <c:strCache>
                <c:ptCount val="10"/>
                <c:pt idx="0">
                  <c:v>по городу Красноярску</c:v>
                </c:pt>
                <c:pt idx="1">
                  <c:v>КИРОВСКИЙ РАЙОН</c:v>
                </c:pt>
                <c:pt idx="2">
                  <c:v>МАОУ Гимназия № 6</c:v>
                </c:pt>
                <c:pt idx="3">
                  <c:v>ОКТЯБРЬСКИЙ РАЙОН</c:v>
                </c:pt>
                <c:pt idx="4">
                  <c:v>МБОУ Гимназия № 3</c:v>
                </c:pt>
                <c:pt idx="5">
                  <c:v>СОВЕТСКИЙ РАЙОН</c:v>
                </c:pt>
                <c:pt idx="6">
                  <c:v>МАОУ СШ № 5</c:v>
                </c:pt>
                <c:pt idx="7">
                  <c:v>МАОУ СШ № 145</c:v>
                </c:pt>
                <c:pt idx="8">
                  <c:v>ЦЕНТРАЛЬНЫЙ РАЙОН</c:v>
                </c:pt>
                <c:pt idx="9">
                  <c:v>МБОУ СШ № 27</c:v>
                </c:pt>
              </c:strCache>
            </c:strRef>
          </c:cat>
          <c:val>
            <c:numRef>
              <c:f>'Немецкий-9 диаграмма по районам'!$H$4:$H$13</c:f>
              <c:numCache>
                <c:formatCode>0,00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</c:ser>
        <c:ser>
          <c:idx val="0"/>
          <c:order val="4"/>
          <c:tx>
            <c:v>2022 ср. балл по городу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'Немецкий-9 диаграмма по районам'!$B$4:$B$13</c:f>
              <c:strCache>
                <c:ptCount val="10"/>
                <c:pt idx="0">
                  <c:v>по городу Красноярску</c:v>
                </c:pt>
                <c:pt idx="1">
                  <c:v>КИРОВСКИЙ РАЙОН</c:v>
                </c:pt>
                <c:pt idx="2">
                  <c:v>МАОУ Гимназия № 6</c:v>
                </c:pt>
                <c:pt idx="3">
                  <c:v>ОКТЯБРЬСКИЙ РАЙОН</c:v>
                </c:pt>
                <c:pt idx="4">
                  <c:v>МБОУ Гимназия № 3</c:v>
                </c:pt>
                <c:pt idx="5">
                  <c:v>СОВЕТСКИЙ РАЙОН</c:v>
                </c:pt>
                <c:pt idx="6">
                  <c:v>МАОУ СШ № 5</c:v>
                </c:pt>
                <c:pt idx="7">
                  <c:v>МАОУ СШ № 145</c:v>
                </c:pt>
                <c:pt idx="8">
                  <c:v>ЦЕНТРАЛЬНЫЙ РАЙОН</c:v>
                </c:pt>
                <c:pt idx="9">
                  <c:v>МБОУ СШ № 27</c:v>
                </c:pt>
              </c:strCache>
            </c:strRef>
          </c:cat>
          <c:val>
            <c:numRef>
              <c:f>'Немецкий-9 диаграмма по районам'!$M$4:$M$13</c:f>
              <c:numCache>
                <c:formatCode>0,00</c:formatCode>
                <c:ptCount val="10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ser>
          <c:idx val="1"/>
          <c:order val="5"/>
          <c:tx>
            <c:v>2022 ср. балл ОУ</c:v>
          </c:tx>
          <c:spPr>
            <a:ln w="254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'Немецкий-9 диаграмма по районам'!$B$4:$B$13</c:f>
              <c:strCache>
                <c:ptCount val="10"/>
                <c:pt idx="0">
                  <c:v>по городу Красноярску</c:v>
                </c:pt>
                <c:pt idx="1">
                  <c:v>КИРОВСКИЙ РАЙОН</c:v>
                </c:pt>
                <c:pt idx="2">
                  <c:v>МАОУ Гимназия № 6</c:v>
                </c:pt>
                <c:pt idx="3">
                  <c:v>ОКТЯБРЬСКИЙ РАЙОН</c:v>
                </c:pt>
                <c:pt idx="4">
                  <c:v>МБОУ Гимназия № 3</c:v>
                </c:pt>
                <c:pt idx="5">
                  <c:v>СОВЕТСКИЙ РАЙОН</c:v>
                </c:pt>
                <c:pt idx="6">
                  <c:v>МАОУ СШ № 5</c:v>
                </c:pt>
                <c:pt idx="7">
                  <c:v>МАОУ СШ № 145</c:v>
                </c:pt>
                <c:pt idx="8">
                  <c:v>ЦЕНТРАЛЬНЫЙ РАЙОН</c:v>
                </c:pt>
                <c:pt idx="9">
                  <c:v>МБОУ СШ № 27</c:v>
                </c:pt>
              </c:strCache>
            </c:strRef>
          </c:cat>
          <c:val>
            <c:numRef>
              <c:f>'Немецкий-9 диаграмма по районам'!$L$4:$L$13</c:f>
              <c:numCache>
                <c:formatCode>0,00</c:formatCode>
                <c:ptCount val="10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2208"/>
        <c:axId val="90703744"/>
      </c:lineChart>
      <c:catAx>
        <c:axId val="9070220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703744"/>
        <c:crosses val="autoZero"/>
        <c:auto val="1"/>
        <c:lblAlgn val="ctr"/>
        <c:lblOffset val="100"/>
        <c:noMultiLvlLbl val="0"/>
      </c:catAx>
      <c:valAx>
        <c:axId val="90703744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7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62975372604819"/>
          <c:y val="7.3874511239097981E-2"/>
          <c:w val="0.86437020639303019"/>
          <c:h val="5.3785237004736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58207</xdr:rowOff>
    </xdr:from>
    <xdr:to>
      <xdr:col>15</xdr:col>
      <xdr:colOff>31750</xdr:colOff>
      <xdr:row>0</xdr:row>
      <xdr:rowOff>4042832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9983</xdr:colOff>
      <xdr:row>0</xdr:row>
      <xdr:rowOff>2414059</xdr:rowOff>
    </xdr:from>
    <xdr:to>
      <xdr:col>17</xdr:col>
      <xdr:colOff>553966</xdr:colOff>
      <xdr:row>0</xdr:row>
      <xdr:rowOff>2625122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F46EBE42-2CD5-434C-B37B-E3731E98E0DA}"/>
            </a:ext>
          </a:extLst>
        </xdr:cNvPr>
        <xdr:cNvSpPr txBox="1"/>
      </xdr:nvSpPr>
      <xdr:spPr>
        <a:xfrm>
          <a:off x="11668583" y="2414059"/>
          <a:ext cx="1153583" cy="211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483813</xdr:colOff>
      <xdr:row>0</xdr:row>
      <xdr:rowOff>2384424</xdr:rowOff>
    </xdr:from>
    <xdr:to>
      <xdr:col>29</xdr:col>
      <xdr:colOff>337155</xdr:colOff>
      <xdr:row>0</xdr:row>
      <xdr:rowOff>2627842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36F9B53-4E94-4DDC-9746-B7829AF6D445}"/>
            </a:ext>
          </a:extLst>
        </xdr:cNvPr>
        <xdr:cNvSpPr txBox="1"/>
      </xdr:nvSpPr>
      <xdr:spPr>
        <a:xfrm>
          <a:off x="18848013" y="2384424"/>
          <a:ext cx="1072542" cy="243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0.10543</cdr:x>
      <cdr:y>0.12759</cdr:y>
    </cdr:from>
    <cdr:to>
      <cdr:x>0.10579</cdr:x>
      <cdr:y>0.69456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1026583" y="508405"/>
          <a:ext cx="3443" cy="225913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0.85642</cdr:x>
      <cdr:y>0.1335</cdr:y>
    </cdr:from>
    <cdr:to>
      <cdr:x>0.85792</cdr:x>
      <cdr:y>0.70663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8338681" y="531964"/>
          <a:ext cx="14605" cy="22837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0.38696</cdr:x>
      <cdr:y>0.13679</cdr:y>
    </cdr:from>
    <cdr:to>
      <cdr:x>0.38804</cdr:x>
      <cdr:y>0.71315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 flipH="1">
          <a:off x="3767665" y="545043"/>
          <a:ext cx="10584" cy="22965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0.20109</cdr:x>
      <cdr:y>0.13679</cdr:y>
    </cdr:from>
    <cdr:to>
      <cdr:x>0.20109</cdr:x>
      <cdr:y>0.69987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1957916" y="545043"/>
          <a:ext cx="1" cy="2243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0.57717</cdr:x>
      <cdr:y>0.13147</cdr:y>
    </cdr:from>
    <cdr:to>
      <cdr:x>0.58043</cdr:x>
      <cdr:y>0.69456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 flipH="1">
          <a:off x="5619750" y="523876"/>
          <a:ext cx="31749" cy="2243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zoomScale="90" zoomScaleNormal="90" workbookViewId="0">
      <selection activeCell="B2" sqref="B2:B3"/>
    </sheetView>
  </sheetViews>
  <sheetFormatPr defaultRowHeight="15" x14ac:dyDescent="0.25"/>
  <cols>
    <col min="1" max="1" width="4.85546875" style="19" customWidth="1"/>
    <col min="2" max="2" width="35.7109375" style="19" customWidth="1"/>
    <col min="3" max="6" width="8.7109375" style="19" customWidth="1"/>
    <col min="7" max="14" width="7.7109375" style="19" customWidth="1"/>
    <col min="15" max="15" width="8.7109375" style="19" customWidth="1"/>
    <col min="16" max="16" width="7.7109375" style="19" customWidth="1"/>
    <col min="17" max="16384" width="9.140625" style="19"/>
  </cols>
  <sheetData>
    <row r="1" spans="1:20" ht="322.5" customHeight="1" thickBot="1" x14ac:dyDescent="0.3"/>
    <row r="2" spans="1:20" ht="17.25" customHeight="1" x14ac:dyDescent="0.25">
      <c r="A2" s="238" t="s">
        <v>0</v>
      </c>
      <c r="B2" s="240" t="s">
        <v>24</v>
      </c>
      <c r="C2" s="242">
        <v>2024</v>
      </c>
      <c r="D2" s="243"/>
      <c r="E2" s="243"/>
      <c r="F2" s="236"/>
      <c r="G2" s="243">
        <v>2023</v>
      </c>
      <c r="H2" s="243"/>
      <c r="I2" s="243"/>
      <c r="J2" s="243"/>
      <c r="K2" s="242">
        <v>2022</v>
      </c>
      <c r="L2" s="243"/>
      <c r="M2" s="243"/>
      <c r="N2" s="236"/>
      <c r="O2" s="236" t="s">
        <v>25</v>
      </c>
    </row>
    <row r="3" spans="1:20" ht="41.25" customHeight="1" thickBot="1" x14ac:dyDescent="0.3">
      <c r="A3" s="239"/>
      <c r="B3" s="241"/>
      <c r="C3" s="55" t="s">
        <v>9</v>
      </c>
      <c r="D3" s="45" t="s">
        <v>10</v>
      </c>
      <c r="E3" s="45" t="s">
        <v>17</v>
      </c>
      <c r="F3" s="56" t="s">
        <v>11</v>
      </c>
      <c r="G3" s="206" t="s">
        <v>9</v>
      </c>
      <c r="H3" s="45" t="s">
        <v>10</v>
      </c>
      <c r="I3" s="45" t="s">
        <v>17</v>
      </c>
      <c r="J3" s="217" t="s">
        <v>11</v>
      </c>
      <c r="K3" s="55" t="s">
        <v>9</v>
      </c>
      <c r="L3" s="45" t="s">
        <v>10</v>
      </c>
      <c r="M3" s="45" t="s">
        <v>17</v>
      </c>
      <c r="N3" s="56" t="s">
        <v>11</v>
      </c>
      <c r="O3" s="237"/>
    </row>
    <row r="4" spans="1:20" ht="15" customHeight="1" thickBot="1" x14ac:dyDescent="0.3">
      <c r="A4" s="46"/>
      <c r="B4" s="47" t="s">
        <v>30</v>
      </c>
      <c r="C4" s="51">
        <f>C5+C7+C9+C12</f>
        <v>4</v>
      </c>
      <c r="D4" s="61">
        <f>AVERAGE(D5,D8,D10:D11,D13)</f>
        <v>3.25</v>
      </c>
      <c r="E4" s="61">
        <v>3.25</v>
      </c>
      <c r="F4" s="52"/>
      <c r="G4" s="207">
        <f>G9+G5</f>
        <v>2</v>
      </c>
      <c r="H4" s="61">
        <f>AVERAGE(H6,H9)</f>
        <v>3</v>
      </c>
      <c r="I4" s="61">
        <v>3</v>
      </c>
      <c r="J4" s="207"/>
      <c r="K4" s="51">
        <f>K5+K9</f>
        <v>2</v>
      </c>
      <c r="L4" s="61">
        <f>AVERAGE(L6,L11)</f>
        <v>4.5</v>
      </c>
      <c r="M4" s="61">
        <v>4.5</v>
      </c>
      <c r="N4" s="52"/>
      <c r="O4" s="219"/>
      <c r="Q4" s="25"/>
      <c r="R4" s="15" t="s">
        <v>19</v>
      </c>
    </row>
    <row r="5" spans="1:20" ht="15" customHeight="1" thickBot="1" x14ac:dyDescent="0.3">
      <c r="A5" s="48"/>
      <c r="B5" s="49" t="s">
        <v>29</v>
      </c>
      <c r="C5" s="53"/>
      <c r="D5" s="62"/>
      <c r="E5" s="62">
        <v>3.25</v>
      </c>
      <c r="F5" s="54"/>
      <c r="G5" s="208">
        <f>SUM(G6)</f>
        <v>1</v>
      </c>
      <c r="H5" s="62">
        <f>AVERAGE(H6)</f>
        <v>3</v>
      </c>
      <c r="I5" s="62">
        <v>3</v>
      </c>
      <c r="J5" s="208"/>
      <c r="K5" s="53">
        <f>SUM(K6)</f>
        <v>2</v>
      </c>
      <c r="L5" s="62">
        <f>AVERAGE(L6)</f>
        <v>4.5</v>
      </c>
      <c r="M5" s="62">
        <v>4.5</v>
      </c>
      <c r="N5" s="54"/>
      <c r="O5" s="220"/>
      <c r="Q5" s="24"/>
      <c r="R5" s="15" t="s">
        <v>20</v>
      </c>
    </row>
    <row r="6" spans="1:20" ht="15" customHeight="1" thickBot="1" x14ac:dyDescent="0.3">
      <c r="A6" s="97">
        <v>1</v>
      </c>
      <c r="B6" s="93" t="s">
        <v>3</v>
      </c>
      <c r="C6" s="94"/>
      <c r="D6" s="95"/>
      <c r="E6" s="95">
        <v>3.25</v>
      </c>
      <c r="F6" s="96">
        <v>5</v>
      </c>
      <c r="G6" s="209">
        <v>1</v>
      </c>
      <c r="H6" s="95">
        <v>3</v>
      </c>
      <c r="I6" s="95">
        <v>3</v>
      </c>
      <c r="J6" s="209">
        <v>1</v>
      </c>
      <c r="K6" s="94">
        <v>2</v>
      </c>
      <c r="L6" s="95">
        <v>4.5</v>
      </c>
      <c r="M6" s="95">
        <v>4.5</v>
      </c>
      <c r="N6" s="96">
        <v>1</v>
      </c>
      <c r="O6" s="221">
        <f>N6+J6+F6</f>
        <v>7</v>
      </c>
      <c r="Q6" s="100"/>
      <c r="R6" s="15" t="s">
        <v>21</v>
      </c>
    </row>
    <row r="7" spans="1:20" ht="15" customHeight="1" thickBot="1" x14ac:dyDescent="0.3">
      <c r="A7" s="97"/>
      <c r="B7" s="49" t="s">
        <v>37</v>
      </c>
      <c r="C7" s="53">
        <f>SUM(C8)</f>
        <v>1</v>
      </c>
      <c r="D7" s="62">
        <f>AVERAGE(D8)</f>
        <v>3</v>
      </c>
      <c r="E7" s="62">
        <v>3.25</v>
      </c>
      <c r="F7" s="54"/>
      <c r="G7" s="208"/>
      <c r="H7" s="62"/>
      <c r="I7" s="62">
        <v>3</v>
      </c>
      <c r="J7" s="208"/>
      <c r="K7" s="53"/>
      <c r="L7" s="62"/>
      <c r="M7" s="62">
        <v>4.5</v>
      </c>
      <c r="N7" s="54"/>
      <c r="O7" s="220"/>
      <c r="Q7" s="17"/>
      <c r="R7" s="15" t="s">
        <v>22</v>
      </c>
    </row>
    <row r="8" spans="1:20" ht="15" customHeight="1" thickBot="1" x14ac:dyDescent="0.3">
      <c r="A8" s="97">
        <v>1</v>
      </c>
      <c r="B8" s="93" t="s">
        <v>38</v>
      </c>
      <c r="C8" s="94">
        <v>1</v>
      </c>
      <c r="D8" s="95">
        <v>3</v>
      </c>
      <c r="E8" s="95">
        <v>3.25</v>
      </c>
      <c r="F8" s="96">
        <v>2</v>
      </c>
      <c r="G8" s="209"/>
      <c r="H8" s="95"/>
      <c r="I8" s="95">
        <v>3</v>
      </c>
      <c r="J8" s="209">
        <v>3</v>
      </c>
      <c r="K8" s="94"/>
      <c r="L8" s="95"/>
      <c r="M8" s="95">
        <v>4.5</v>
      </c>
      <c r="N8" s="96">
        <v>3</v>
      </c>
      <c r="O8" s="221">
        <f>N8+J8+F8</f>
        <v>8</v>
      </c>
      <c r="Q8" s="98"/>
      <c r="R8" s="99"/>
    </row>
    <row r="9" spans="1:20" ht="15" customHeight="1" thickBot="1" x14ac:dyDescent="0.3">
      <c r="A9" s="48"/>
      <c r="B9" s="49" t="s">
        <v>34</v>
      </c>
      <c r="C9" s="53">
        <f>SUM(C10:C11)</f>
        <v>2</v>
      </c>
      <c r="D9" s="62">
        <f>AVERAGE(D10:D11)</f>
        <v>4</v>
      </c>
      <c r="E9" s="62">
        <v>3.25</v>
      </c>
      <c r="F9" s="54"/>
      <c r="G9" s="208">
        <f>SUM(G10:G11)</f>
        <v>1</v>
      </c>
      <c r="H9" s="62">
        <f>AVERAGE(H10:H11)</f>
        <v>3</v>
      </c>
      <c r="I9" s="62">
        <v>3</v>
      </c>
      <c r="J9" s="208"/>
      <c r="K9" s="53"/>
      <c r="L9" s="62"/>
      <c r="M9" s="62">
        <v>4.5</v>
      </c>
      <c r="N9" s="54"/>
      <c r="O9" s="222"/>
      <c r="Q9" s="98"/>
      <c r="R9" s="99"/>
    </row>
    <row r="10" spans="1:20" ht="15" customHeight="1" x14ac:dyDescent="0.25">
      <c r="A10" s="197">
        <v>1</v>
      </c>
      <c r="B10" s="196" t="s">
        <v>35</v>
      </c>
      <c r="C10" s="200">
        <v>1</v>
      </c>
      <c r="D10" s="198">
        <v>5</v>
      </c>
      <c r="E10" s="198">
        <v>3.25</v>
      </c>
      <c r="F10" s="199">
        <v>1</v>
      </c>
      <c r="G10" s="210">
        <v>1</v>
      </c>
      <c r="H10" s="198">
        <v>3</v>
      </c>
      <c r="I10" s="198">
        <v>3</v>
      </c>
      <c r="J10" s="210">
        <v>2</v>
      </c>
      <c r="K10" s="200"/>
      <c r="L10" s="198"/>
      <c r="M10" s="198">
        <v>4.5</v>
      </c>
      <c r="N10" s="199">
        <v>2</v>
      </c>
      <c r="O10" s="223">
        <f>N10+J10+F10</f>
        <v>5</v>
      </c>
      <c r="Q10" s="98"/>
      <c r="R10" s="99"/>
    </row>
    <row r="11" spans="1:20" ht="15.75" thickBot="1" x14ac:dyDescent="0.3">
      <c r="A11" s="201">
        <v>1</v>
      </c>
      <c r="B11" s="202" t="s">
        <v>39</v>
      </c>
      <c r="C11" s="155">
        <v>1</v>
      </c>
      <c r="D11" s="156">
        <v>3</v>
      </c>
      <c r="E11" s="156">
        <v>3.25</v>
      </c>
      <c r="F11" s="203">
        <v>3</v>
      </c>
      <c r="G11" s="175"/>
      <c r="H11" s="156"/>
      <c r="I11" s="156">
        <v>3</v>
      </c>
      <c r="J11" s="175">
        <v>3</v>
      </c>
      <c r="K11" s="155"/>
      <c r="L11" s="156"/>
      <c r="M11" s="156">
        <v>4.5</v>
      </c>
      <c r="N11" s="203">
        <v>3</v>
      </c>
      <c r="O11" s="224">
        <f>N11+J11+F11</f>
        <v>9</v>
      </c>
      <c r="Q11" s="98"/>
      <c r="R11" s="99"/>
      <c r="T11" s="20"/>
    </row>
    <row r="12" spans="1:20" ht="15.75" thickBot="1" x14ac:dyDescent="0.3">
      <c r="A12" s="50"/>
      <c r="B12" s="205" t="s">
        <v>40</v>
      </c>
      <c r="C12" s="213">
        <f>SUM(C13)</f>
        <v>1</v>
      </c>
      <c r="D12" s="204">
        <f>AVERAGE(D13)</f>
        <v>2</v>
      </c>
      <c r="E12" s="204">
        <v>3.25</v>
      </c>
      <c r="F12" s="214"/>
      <c r="G12" s="211"/>
      <c r="H12" s="204"/>
      <c r="I12" s="204">
        <v>3</v>
      </c>
      <c r="J12" s="205"/>
      <c r="K12" s="213"/>
      <c r="L12" s="204"/>
      <c r="M12" s="204">
        <v>4.5</v>
      </c>
      <c r="N12" s="214"/>
      <c r="O12" s="225"/>
      <c r="Q12" s="98"/>
      <c r="R12" s="99"/>
      <c r="T12" s="20"/>
    </row>
    <row r="13" spans="1:20" ht="15.75" thickBot="1" x14ac:dyDescent="0.3">
      <c r="A13" s="78">
        <v>1</v>
      </c>
      <c r="B13" s="195" t="s">
        <v>41</v>
      </c>
      <c r="C13" s="215">
        <v>1</v>
      </c>
      <c r="D13" s="176">
        <v>2</v>
      </c>
      <c r="E13" s="176">
        <v>3.25</v>
      </c>
      <c r="F13" s="216">
        <v>4</v>
      </c>
      <c r="G13" s="212"/>
      <c r="H13" s="176"/>
      <c r="I13" s="176">
        <v>3</v>
      </c>
      <c r="J13" s="218">
        <v>3</v>
      </c>
      <c r="K13" s="215"/>
      <c r="L13" s="176"/>
      <c r="M13" s="176">
        <v>4.5</v>
      </c>
      <c r="N13" s="216">
        <v>3</v>
      </c>
      <c r="O13" s="226">
        <f>N13+J13+F13</f>
        <v>10</v>
      </c>
      <c r="Q13" s="98"/>
      <c r="R13" s="99"/>
      <c r="T13" s="20"/>
    </row>
    <row r="14" spans="1:20" x14ac:dyDescent="0.25">
      <c r="A14" s="22" t="s">
        <v>26</v>
      </c>
      <c r="B14" s="21"/>
      <c r="C14" s="21"/>
      <c r="D14" s="63">
        <f>AVERAGE(D6,D8,D10:D11,D13)</f>
        <v>3.25</v>
      </c>
      <c r="E14" s="63"/>
      <c r="F14" s="21"/>
      <c r="G14" s="21"/>
      <c r="H14" s="63">
        <f>AVERAGE(H6)</f>
        <v>3</v>
      </c>
      <c r="I14" s="63"/>
      <c r="J14" s="21"/>
      <c r="K14" s="21"/>
      <c r="L14" s="63">
        <f>AVERAGE(L6)</f>
        <v>4.5</v>
      </c>
      <c r="M14" s="63"/>
      <c r="N14" s="21"/>
      <c r="Q14" s="98"/>
      <c r="R14" s="99"/>
    </row>
    <row r="15" spans="1:20" x14ac:dyDescent="0.25">
      <c r="A15" s="23" t="s">
        <v>27</v>
      </c>
      <c r="D15" s="64">
        <v>3.25</v>
      </c>
      <c r="E15" s="20"/>
      <c r="H15" s="64">
        <v>3</v>
      </c>
      <c r="I15" s="20"/>
      <c r="L15" s="64">
        <v>4.5</v>
      </c>
      <c r="M15" s="20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5">
    <cfRule type="containsBlanks" dxfId="49" priority="12">
      <formula>LEN(TRIM(L4))=0</formula>
    </cfRule>
    <cfRule type="cellIs" dxfId="48" priority="13" operator="lessThan">
      <formula>3.5</formula>
    </cfRule>
    <cfRule type="cellIs" dxfId="47" priority="14" operator="between">
      <formula>4</formula>
      <formula>3.5</formula>
    </cfRule>
    <cfRule type="cellIs" dxfId="46" priority="15" operator="between">
      <formula>4.499</formula>
      <formula>4</formula>
    </cfRule>
    <cfRule type="cellIs" dxfId="45" priority="17" operator="greaterThanOrEqual">
      <formula>4.5</formula>
    </cfRule>
  </conditionalFormatting>
  <conditionalFormatting sqref="H4:H15">
    <cfRule type="cellIs" dxfId="44" priority="7" operator="lessThan">
      <formula>3.5</formula>
    </cfRule>
    <cfRule type="cellIs" dxfId="43" priority="8" operator="between">
      <formula>$H$14</formula>
      <formula>3.5</formula>
    </cfRule>
    <cfRule type="cellIs" dxfId="42" priority="9" operator="between">
      <formula>4.5</formula>
      <formula>$H$14</formula>
    </cfRule>
    <cfRule type="cellIs" dxfId="41" priority="10" operator="greaterThanOrEqual">
      <formula>4.5</formula>
    </cfRule>
    <cfRule type="containsBlanks" dxfId="40" priority="16">
      <formula>LEN(TRIM(H4))=0</formula>
    </cfRule>
  </conditionalFormatting>
  <conditionalFormatting sqref="D4:D15">
    <cfRule type="cellIs" dxfId="39" priority="2" operator="lessThan">
      <formula>3.5</formula>
    </cfRule>
    <cfRule type="cellIs" dxfId="38" priority="3" operator="between">
      <formula>$D$14</formula>
      <formula>3.5</formula>
    </cfRule>
    <cfRule type="cellIs" dxfId="37" priority="4" operator="between">
      <formula>4.5</formula>
      <formula>$D$14</formula>
    </cfRule>
    <cfRule type="cellIs" dxfId="36" priority="5" operator="greaterThanOrEqual">
      <formula>4.5</formula>
    </cfRule>
  </conditionalFormatting>
  <conditionalFormatting sqref="D4:L15">
    <cfRule type="containsBlanks" dxfId="35" priority="1">
      <formula>LEN(TRIM(D4))=0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90" zoomScaleNormal="90" workbookViewId="0">
      <selection activeCell="C5" sqref="C5"/>
    </sheetView>
  </sheetViews>
  <sheetFormatPr defaultRowHeight="15" x14ac:dyDescent="0.25"/>
  <cols>
    <col min="1" max="1" width="4.7109375" customWidth="1"/>
    <col min="2" max="2" width="18.7109375" customWidth="1"/>
    <col min="3" max="3" width="32.7109375" customWidth="1"/>
    <col min="4" max="5" width="8.7109375" customWidth="1"/>
    <col min="6" max="6" width="12.5703125" customWidth="1"/>
    <col min="7" max="7" width="20.85546875" customWidth="1"/>
    <col min="8" max="9" width="7.7109375" customWidth="1"/>
    <col min="10" max="10" width="12.5703125" customWidth="1"/>
    <col min="11" max="11" width="20.7109375" customWidth="1"/>
    <col min="12" max="14" width="7.7109375" customWidth="1"/>
  </cols>
  <sheetData>
    <row r="1" spans="1:16" x14ac:dyDescent="0.25">
      <c r="O1" s="25"/>
      <c r="P1" s="15" t="s">
        <v>19</v>
      </c>
    </row>
    <row r="2" spans="1:16" ht="15.75" x14ac:dyDescent="0.25">
      <c r="F2" s="250" t="s">
        <v>18</v>
      </c>
      <c r="G2" s="250"/>
      <c r="H2" s="250"/>
      <c r="O2" s="24"/>
      <c r="P2" s="15" t="s">
        <v>20</v>
      </c>
    </row>
    <row r="3" spans="1:16" ht="15.75" thickBot="1" x14ac:dyDescent="0.3">
      <c r="O3" s="100"/>
      <c r="P3" s="15" t="s">
        <v>21</v>
      </c>
    </row>
    <row r="4" spans="1:16" s="9" customFormat="1" ht="18" customHeight="1" thickBot="1" x14ac:dyDescent="0.3">
      <c r="A4" s="244" t="s">
        <v>0</v>
      </c>
      <c r="B4" s="249">
        <v>2024</v>
      </c>
      <c r="C4" s="247"/>
      <c r="D4" s="247"/>
      <c r="E4" s="248"/>
      <c r="F4" s="246">
        <v>2023</v>
      </c>
      <c r="G4" s="247"/>
      <c r="H4" s="247"/>
      <c r="I4" s="248"/>
      <c r="J4" s="249">
        <v>2022</v>
      </c>
      <c r="K4" s="247"/>
      <c r="L4" s="247"/>
      <c r="M4" s="248"/>
      <c r="O4" s="17"/>
      <c r="P4" s="15" t="s">
        <v>22</v>
      </c>
    </row>
    <row r="5" spans="1:16" s="9" customFormat="1" ht="46.5" customHeight="1" thickBot="1" x14ac:dyDescent="0.3">
      <c r="A5" s="245"/>
      <c r="B5" s="87" t="s">
        <v>5</v>
      </c>
      <c r="C5" s="43" t="s">
        <v>33</v>
      </c>
      <c r="D5" s="43" t="s">
        <v>16</v>
      </c>
      <c r="E5" s="44" t="s">
        <v>15</v>
      </c>
      <c r="F5" s="42" t="s">
        <v>5</v>
      </c>
      <c r="G5" s="43" t="s">
        <v>33</v>
      </c>
      <c r="H5" s="43" t="s">
        <v>16</v>
      </c>
      <c r="I5" s="44" t="s">
        <v>15</v>
      </c>
      <c r="J5" s="42" t="s">
        <v>5</v>
      </c>
      <c r="K5" s="43" t="s">
        <v>33</v>
      </c>
      <c r="L5" s="43" t="s">
        <v>16</v>
      </c>
      <c r="M5" s="44" t="s">
        <v>15</v>
      </c>
    </row>
    <row r="6" spans="1:16" s="9" customFormat="1" ht="15" customHeight="1" x14ac:dyDescent="0.25">
      <c r="A6" s="148">
        <v>1</v>
      </c>
      <c r="B6" s="144" t="s">
        <v>36</v>
      </c>
      <c r="C6" s="39" t="s">
        <v>35</v>
      </c>
      <c r="D6" s="133">
        <v>5</v>
      </c>
      <c r="E6" s="134">
        <v>3.25</v>
      </c>
      <c r="F6" s="38" t="s">
        <v>8</v>
      </c>
      <c r="G6" s="39" t="s">
        <v>3</v>
      </c>
      <c r="H6" s="133">
        <v>3</v>
      </c>
      <c r="I6" s="134">
        <v>3</v>
      </c>
      <c r="J6" s="135" t="s">
        <v>8</v>
      </c>
      <c r="K6" s="136" t="s">
        <v>3</v>
      </c>
      <c r="L6" s="137">
        <v>4.5</v>
      </c>
      <c r="M6" s="134">
        <v>4.5</v>
      </c>
    </row>
    <row r="7" spans="1:16" s="9" customFormat="1" ht="15" customHeight="1" x14ac:dyDescent="0.25">
      <c r="A7" s="149">
        <v>2</v>
      </c>
      <c r="B7" s="145" t="s">
        <v>42</v>
      </c>
      <c r="C7" s="127" t="s">
        <v>38</v>
      </c>
      <c r="D7" s="128">
        <v>3</v>
      </c>
      <c r="E7" s="129">
        <v>3.25</v>
      </c>
      <c r="F7" s="130" t="s">
        <v>36</v>
      </c>
      <c r="G7" s="127" t="s">
        <v>35</v>
      </c>
      <c r="H7" s="128">
        <v>3</v>
      </c>
      <c r="I7" s="129">
        <v>3</v>
      </c>
      <c r="J7" s="131"/>
      <c r="K7" s="132"/>
      <c r="L7" s="128"/>
      <c r="M7" s="129"/>
    </row>
    <row r="8" spans="1:16" s="9" customFormat="1" ht="15" customHeight="1" x14ac:dyDescent="0.25">
      <c r="A8" s="149">
        <v>3</v>
      </c>
      <c r="B8" s="145" t="s">
        <v>36</v>
      </c>
      <c r="C8" s="127" t="s">
        <v>39</v>
      </c>
      <c r="D8" s="128">
        <v>3</v>
      </c>
      <c r="E8" s="129">
        <v>3.25</v>
      </c>
      <c r="F8" s="130"/>
      <c r="G8" s="127"/>
      <c r="H8" s="128"/>
      <c r="I8" s="129"/>
      <c r="J8" s="131"/>
      <c r="K8" s="132"/>
      <c r="L8" s="128"/>
      <c r="M8" s="129"/>
    </row>
    <row r="9" spans="1:16" s="9" customFormat="1" ht="15" customHeight="1" x14ac:dyDescent="0.25">
      <c r="A9" s="150">
        <v>4</v>
      </c>
      <c r="B9" s="146" t="s">
        <v>43</v>
      </c>
      <c r="C9" s="139" t="s">
        <v>41</v>
      </c>
      <c r="D9" s="140">
        <v>2</v>
      </c>
      <c r="E9" s="141">
        <v>3.25</v>
      </c>
      <c r="F9" s="138"/>
      <c r="G9" s="139"/>
      <c r="H9" s="140"/>
      <c r="I9" s="141"/>
      <c r="J9" s="142"/>
      <c r="K9" s="143"/>
      <c r="L9" s="140"/>
      <c r="M9" s="141"/>
    </row>
    <row r="10" spans="1:16" s="9" customFormat="1" ht="15" customHeight="1" thickBot="1" x14ac:dyDescent="0.3">
      <c r="A10" s="151">
        <v>5</v>
      </c>
      <c r="B10" s="147" t="s">
        <v>8</v>
      </c>
      <c r="C10" s="92" t="s">
        <v>3</v>
      </c>
      <c r="D10" s="122"/>
      <c r="E10" s="123">
        <v>3.25</v>
      </c>
      <c r="F10" s="85"/>
      <c r="G10" s="92"/>
      <c r="H10" s="122"/>
      <c r="I10" s="123"/>
      <c r="J10" s="124"/>
      <c r="K10" s="125"/>
      <c r="L10" s="125"/>
      <c r="M10" s="126"/>
    </row>
    <row r="11" spans="1:16" x14ac:dyDescent="0.25">
      <c r="A11" s="10"/>
      <c r="B11" s="10"/>
      <c r="C11" s="13" t="s">
        <v>13</v>
      </c>
      <c r="D11" s="12">
        <f>AVERAGE(D6:D10)</f>
        <v>3.25</v>
      </c>
      <c r="E11" s="10"/>
      <c r="F11" s="10"/>
      <c r="G11" s="13"/>
      <c r="H11" s="12">
        <f>AVERAGE(H6:H10)</f>
        <v>3</v>
      </c>
      <c r="I11" s="10"/>
      <c r="J11" s="10"/>
      <c r="K11" s="13"/>
      <c r="L11" s="12">
        <f>AVERAGE(L6:L10)</f>
        <v>4.5</v>
      </c>
      <c r="M11" s="10"/>
    </row>
    <row r="12" spans="1:16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5">
    <mergeCell ref="A4:A5"/>
    <mergeCell ref="F4:I4"/>
    <mergeCell ref="J4:M4"/>
    <mergeCell ref="F2:H2"/>
    <mergeCell ref="B4:E4"/>
  </mergeCells>
  <conditionalFormatting sqref="H6:H10">
    <cfRule type="containsBlanks" dxfId="34" priority="13" stopIfTrue="1">
      <formula>LEN(TRIM(H6))=0</formula>
    </cfRule>
    <cfRule type="cellIs" dxfId="33" priority="14" stopIfTrue="1" operator="lessThan">
      <formula>3.5</formula>
    </cfRule>
    <cfRule type="cellIs" dxfId="32" priority="15" operator="between">
      <formula>3.5</formula>
      <formula>3.504</formula>
    </cfRule>
    <cfRule type="cellIs" dxfId="31" priority="16" stopIfTrue="1" operator="between">
      <formula>4.5</formula>
      <formula>3.5</formula>
    </cfRule>
    <cfRule type="cellIs" dxfId="30" priority="17" operator="greaterThanOrEqual">
      <formula>4.5</formula>
    </cfRule>
  </conditionalFormatting>
  <conditionalFormatting sqref="L6:L10">
    <cfRule type="containsBlanks" dxfId="29" priority="7" stopIfTrue="1">
      <formula>LEN(TRIM(L6))=0</formula>
    </cfRule>
    <cfRule type="cellIs" dxfId="28" priority="8" stopIfTrue="1" operator="lessThan">
      <formula>3.5</formula>
    </cfRule>
    <cfRule type="cellIs" dxfId="27" priority="9" operator="between">
      <formula>3.5</formula>
      <formula>3.504</formula>
    </cfRule>
    <cfRule type="cellIs" dxfId="26" priority="10" stopIfTrue="1" operator="between">
      <formula>4.499</formula>
      <formula>3.5</formula>
    </cfRule>
    <cfRule type="cellIs" dxfId="25" priority="11" operator="greaterThanOrEqual">
      <formula>4.5</formula>
    </cfRule>
  </conditionalFormatting>
  <conditionalFormatting sqref="D6:D10">
    <cfRule type="containsBlanks" dxfId="24" priority="1" stopIfTrue="1">
      <formula>LEN(TRIM(D6))=0</formula>
    </cfRule>
    <cfRule type="cellIs" dxfId="23" priority="2" stopIfTrue="1" operator="lessThan">
      <formula>3.5</formula>
    </cfRule>
    <cfRule type="cellIs" dxfId="22" priority="3" operator="between">
      <formula>3.5</formula>
      <formula>3.504</formula>
    </cfRule>
    <cfRule type="cellIs" dxfId="21" priority="4" stopIfTrue="1" operator="between">
      <formula>4.5</formula>
      <formula>3.5</formula>
    </cfRule>
    <cfRule type="cellIs" dxfId="20" priority="5" operator="greaterThanOrEqual">
      <formula>4.5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23.5703125" customWidth="1"/>
    <col min="4" max="6" width="8.7109375" customWidth="1"/>
    <col min="7" max="15" width="7.7109375" customWidth="1"/>
    <col min="16" max="16" width="8.7109375" customWidth="1"/>
    <col min="17" max="17" width="7.7109375" customWidth="1"/>
  </cols>
  <sheetData>
    <row r="1" spans="1:19" x14ac:dyDescent="0.25">
      <c r="R1" s="25"/>
      <c r="S1" s="15" t="s">
        <v>19</v>
      </c>
    </row>
    <row r="2" spans="1:19" ht="15.75" x14ac:dyDescent="0.25">
      <c r="C2" s="35" t="s">
        <v>18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R2" s="24"/>
      <c r="S2" s="15" t="s">
        <v>20</v>
      </c>
    </row>
    <row r="3" spans="1:19" ht="15.75" thickBot="1" x14ac:dyDescent="0.3">
      <c r="R3" s="16"/>
      <c r="S3" s="15" t="s">
        <v>21</v>
      </c>
    </row>
    <row r="4" spans="1:19" s="9" customFormat="1" ht="15" customHeight="1" thickBot="1" x14ac:dyDescent="0.3">
      <c r="A4" s="230" t="s">
        <v>0</v>
      </c>
      <c r="B4" s="232" t="s">
        <v>5</v>
      </c>
      <c r="C4" s="234" t="s">
        <v>1</v>
      </c>
      <c r="D4" s="253">
        <v>2024</v>
      </c>
      <c r="E4" s="254"/>
      <c r="F4" s="255"/>
      <c r="G4" s="253">
        <v>2023</v>
      </c>
      <c r="H4" s="254"/>
      <c r="I4" s="255"/>
      <c r="J4" s="253">
        <v>2022</v>
      </c>
      <c r="K4" s="254"/>
      <c r="L4" s="255"/>
      <c r="M4" s="227" t="s">
        <v>11</v>
      </c>
      <c r="N4" s="228"/>
      <c r="O4" s="229"/>
      <c r="P4" s="251" t="s">
        <v>12</v>
      </c>
      <c r="R4" s="17"/>
      <c r="S4" s="15" t="s">
        <v>22</v>
      </c>
    </row>
    <row r="5" spans="1:19" s="9" customFormat="1" ht="40.5" customHeight="1" thickBot="1" x14ac:dyDescent="0.3">
      <c r="A5" s="231"/>
      <c r="B5" s="233"/>
      <c r="C5" s="235"/>
      <c r="D5" s="88" t="s">
        <v>9</v>
      </c>
      <c r="E5" s="89" t="s">
        <v>16</v>
      </c>
      <c r="F5" s="90" t="s">
        <v>17</v>
      </c>
      <c r="G5" s="88" t="s">
        <v>9</v>
      </c>
      <c r="H5" s="89" t="s">
        <v>16</v>
      </c>
      <c r="I5" s="90" t="s">
        <v>17</v>
      </c>
      <c r="J5" s="88" t="s">
        <v>9</v>
      </c>
      <c r="K5" s="89" t="s">
        <v>16</v>
      </c>
      <c r="L5" s="90" t="s">
        <v>17</v>
      </c>
      <c r="M5" s="102">
        <v>2024</v>
      </c>
      <c r="N5" s="101">
        <v>2023</v>
      </c>
      <c r="O5" s="91">
        <v>2022</v>
      </c>
      <c r="P5" s="252"/>
    </row>
    <row r="6" spans="1:19" s="9" customFormat="1" ht="15" customHeight="1" x14ac:dyDescent="0.25">
      <c r="A6" s="86">
        <v>1</v>
      </c>
      <c r="B6" s="131" t="s">
        <v>36</v>
      </c>
      <c r="C6" s="185" t="s">
        <v>35</v>
      </c>
      <c r="D6" s="186">
        <v>1</v>
      </c>
      <c r="E6" s="187">
        <v>5</v>
      </c>
      <c r="F6" s="188">
        <v>3.25</v>
      </c>
      <c r="G6" s="186">
        <v>1</v>
      </c>
      <c r="H6" s="187">
        <v>3</v>
      </c>
      <c r="I6" s="188">
        <v>3</v>
      </c>
      <c r="J6" s="186"/>
      <c r="K6" s="189"/>
      <c r="L6" s="188">
        <v>4.5</v>
      </c>
      <c r="M6" s="190">
        <v>1</v>
      </c>
      <c r="N6" s="192">
        <v>2</v>
      </c>
      <c r="O6" s="193">
        <v>2</v>
      </c>
      <c r="P6" s="194">
        <f>SUM(M6:O6)</f>
        <v>5</v>
      </c>
    </row>
    <row r="7" spans="1:19" s="9" customFormat="1" ht="15" customHeight="1" x14ac:dyDescent="0.25">
      <c r="A7" s="152">
        <v>2</v>
      </c>
      <c r="B7" s="153" t="s">
        <v>8</v>
      </c>
      <c r="C7" s="154" t="s">
        <v>3</v>
      </c>
      <c r="D7" s="155"/>
      <c r="E7" s="156"/>
      <c r="F7" s="157">
        <v>3.25</v>
      </c>
      <c r="G7" s="155">
        <v>1</v>
      </c>
      <c r="H7" s="156">
        <v>3</v>
      </c>
      <c r="I7" s="158">
        <v>3</v>
      </c>
      <c r="J7" s="155">
        <v>2</v>
      </c>
      <c r="K7" s="156">
        <v>4.5</v>
      </c>
      <c r="L7" s="157">
        <v>4.5</v>
      </c>
      <c r="M7" s="191">
        <v>5</v>
      </c>
      <c r="N7" s="159">
        <v>1</v>
      </c>
      <c r="O7" s="160">
        <v>1</v>
      </c>
      <c r="P7" s="161">
        <f>SUM(M7:O7)</f>
        <v>7</v>
      </c>
    </row>
    <row r="8" spans="1:19" s="9" customFormat="1" ht="15" customHeight="1" x14ac:dyDescent="0.25">
      <c r="A8" s="162">
        <v>3</v>
      </c>
      <c r="B8" s="163" t="s">
        <v>42</v>
      </c>
      <c r="C8" s="164" t="s">
        <v>38</v>
      </c>
      <c r="D8" s="165">
        <v>1</v>
      </c>
      <c r="E8" s="166">
        <v>3</v>
      </c>
      <c r="F8" s="167">
        <v>3.25</v>
      </c>
      <c r="G8" s="165"/>
      <c r="H8" s="166"/>
      <c r="I8" s="168"/>
      <c r="J8" s="165"/>
      <c r="K8" s="166"/>
      <c r="L8" s="167"/>
      <c r="M8" s="183">
        <v>2</v>
      </c>
      <c r="N8" s="169">
        <v>3</v>
      </c>
      <c r="O8" s="170">
        <v>3</v>
      </c>
      <c r="P8" s="171">
        <f>SUM(M8:O8)</f>
        <v>8</v>
      </c>
    </row>
    <row r="9" spans="1:19" s="9" customFormat="1" ht="15" customHeight="1" x14ac:dyDescent="0.25">
      <c r="A9" s="162">
        <v>4</v>
      </c>
      <c r="B9" s="163" t="s">
        <v>36</v>
      </c>
      <c r="C9" s="164" t="s">
        <v>39</v>
      </c>
      <c r="D9" s="165">
        <v>1</v>
      </c>
      <c r="E9" s="166">
        <v>3</v>
      </c>
      <c r="F9" s="167">
        <v>3.25</v>
      </c>
      <c r="G9" s="165"/>
      <c r="H9" s="166"/>
      <c r="I9" s="168"/>
      <c r="J9" s="165"/>
      <c r="K9" s="166"/>
      <c r="L9" s="167"/>
      <c r="M9" s="183">
        <v>3</v>
      </c>
      <c r="N9" s="169">
        <v>3</v>
      </c>
      <c r="O9" s="170">
        <v>3</v>
      </c>
      <c r="P9" s="171">
        <f>SUM(M9:O9)</f>
        <v>9</v>
      </c>
    </row>
    <row r="10" spans="1:19" s="9" customFormat="1" ht="15" customHeight="1" thickBot="1" x14ac:dyDescent="0.3">
      <c r="A10" s="78">
        <v>5</v>
      </c>
      <c r="B10" s="172" t="s">
        <v>43</v>
      </c>
      <c r="C10" s="173" t="s">
        <v>41</v>
      </c>
      <c r="D10" s="174">
        <v>1</v>
      </c>
      <c r="E10" s="176">
        <v>2</v>
      </c>
      <c r="F10" s="177">
        <v>3.25</v>
      </c>
      <c r="G10" s="174"/>
      <c r="H10" s="176"/>
      <c r="I10" s="178"/>
      <c r="J10" s="174"/>
      <c r="K10" s="176"/>
      <c r="L10" s="177"/>
      <c r="M10" s="184">
        <v>4</v>
      </c>
      <c r="N10" s="179">
        <v>3</v>
      </c>
      <c r="O10" s="180">
        <v>3</v>
      </c>
      <c r="P10" s="181">
        <f>SUM(M10:O10)</f>
        <v>10</v>
      </c>
    </row>
    <row r="11" spans="1:19" x14ac:dyDescent="0.25">
      <c r="A11" s="10"/>
      <c r="B11" s="182"/>
      <c r="C11" s="13" t="s">
        <v>13</v>
      </c>
      <c r="D11" s="13"/>
      <c r="E11" s="59">
        <f>AVERAGE(E6:E10)</f>
        <v>3.25</v>
      </c>
      <c r="F11" s="13"/>
      <c r="G11" s="13"/>
      <c r="H11" s="59">
        <f>AVERAGE(H6:H10)</f>
        <v>3</v>
      </c>
      <c r="I11" s="13"/>
      <c r="J11" s="13"/>
      <c r="K11" s="59">
        <f>AVERAGE(K6:K10)</f>
        <v>4.5</v>
      </c>
      <c r="L11" s="13"/>
      <c r="M11" s="13"/>
      <c r="N11" s="13"/>
      <c r="O11" s="13"/>
      <c r="P11" s="182"/>
    </row>
    <row r="12" spans="1:19" x14ac:dyDescent="0.25">
      <c r="A12" s="10"/>
      <c r="B12" s="182"/>
      <c r="C12" s="14" t="s">
        <v>14</v>
      </c>
      <c r="D12" s="14"/>
      <c r="E12" s="60">
        <v>3.25</v>
      </c>
      <c r="F12" s="14"/>
      <c r="G12" s="14"/>
      <c r="H12" s="60">
        <v>3</v>
      </c>
      <c r="I12" s="14"/>
      <c r="J12" s="14"/>
      <c r="K12" s="60">
        <v>4.5</v>
      </c>
      <c r="L12" s="14"/>
      <c r="M12" s="14"/>
      <c r="N12" s="14"/>
      <c r="O12" s="14"/>
      <c r="P12" s="182"/>
    </row>
    <row r="13" spans="1:19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9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45" spans="3:3" x14ac:dyDescent="0.25">
      <c r="C45">
        <v>1</v>
      </c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H6:H12 E6:E12">
    <cfRule type="containsBlanks" dxfId="19" priority="12" stopIfTrue="1">
      <formula>LEN(TRIM(E6))=0</formula>
    </cfRule>
    <cfRule type="cellIs" dxfId="18" priority="13" stopIfTrue="1" operator="lessThan">
      <formula>3.5</formula>
    </cfRule>
    <cfRule type="cellIs" dxfId="17" priority="14" stopIfTrue="1" operator="between">
      <formula>3.5</formula>
      <formula>3.504</formula>
    </cfRule>
    <cfRule type="cellIs" dxfId="16" priority="15" stopIfTrue="1" operator="between">
      <formula>4.5</formula>
      <formula>3.5</formula>
    </cfRule>
    <cfRule type="cellIs" dxfId="15" priority="95" stopIfTrue="1" operator="greaterThanOrEqual">
      <formula>4.5</formula>
    </cfRule>
  </conditionalFormatting>
  <conditionalFormatting sqref="K6:K12">
    <cfRule type="containsBlanks" dxfId="14" priority="7" stopIfTrue="1">
      <formula>LEN(TRIM(K6))=0</formula>
    </cfRule>
    <cfRule type="cellIs" dxfId="13" priority="8" stopIfTrue="1" operator="lessThan">
      <formula>3.5</formula>
    </cfRule>
    <cfRule type="cellIs" dxfId="12" priority="9" stopIfTrue="1" operator="between">
      <formula>3.5</formula>
      <formula>3.504</formula>
    </cfRule>
    <cfRule type="cellIs" dxfId="11" priority="10" stopIfTrue="1" operator="between">
      <formula>4.499</formula>
      <formula>3.5</formula>
    </cfRule>
    <cfRule type="cellIs" dxfId="10" priority="96" stopIfTrue="1" operator="greaterThanOrEqual">
      <formula>4.5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28.5703125" customWidth="1"/>
    <col min="4" max="4" width="7.7109375" style="4" customWidth="1"/>
    <col min="5" max="5" width="9.7109375" style="4" customWidth="1"/>
    <col min="6" max="6" width="7.85546875" customWidth="1"/>
  </cols>
  <sheetData>
    <row r="1" spans="1:8" s="1" customFormat="1" ht="15" customHeight="1" x14ac:dyDescent="0.25">
      <c r="C1" s="5"/>
      <c r="D1" s="6"/>
      <c r="E1" s="2"/>
      <c r="G1" s="25"/>
      <c r="H1" s="15" t="s">
        <v>19</v>
      </c>
    </row>
    <row r="2" spans="1:8" s="1" customFormat="1" ht="15" customHeight="1" x14ac:dyDescent="0.25">
      <c r="C2" s="250" t="s">
        <v>18</v>
      </c>
      <c r="D2" s="250"/>
      <c r="E2" s="11">
        <v>2024</v>
      </c>
      <c r="G2" s="24"/>
      <c r="H2" s="15" t="s">
        <v>20</v>
      </c>
    </row>
    <row r="3" spans="1:8" s="1" customFormat="1" ht="15" customHeight="1" thickBot="1" x14ac:dyDescent="0.3">
      <c r="C3" s="5"/>
      <c r="D3" s="6"/>
      <c r="E3" s="2"/>
      <c r="G3" s="100"/>
      <c r="H3" s="15" t="s">
        <v>21</v>
      </c>
    </row>
    <row r="4" spans="1:8" s="1" customFormat="1" ht="15" customHeight="1" x14ac:dyDescent="0.25">
      <c r="A4" s="258" t="s">
        <v>0</v>
      </c>
      <c r="B4" s="260" t="s">
        <v>5</v>
      </c>
      <c r="C4" s="260" t="s">
        <v>1</v>
      </c>
      <c r="D4" s="262" t="s">
        <v>31</v>
      </c>
      <c r="E4" s="256" t="s">
        <v>6</v>
      </c>
      <c r="G4" s="17"/>
      <c r="H4" s="15" t="s">
        <v>22</v>
      </c>
    </row>
    <row r="5" spans="1:8" s="1" customFormat="1" ht="18" customHeight="1" thickBot="1" x14ac:dyDescent="0.3">
      <c r="A5" s="259"/>
      <c r="B5" s="261"/>
      <c r="C5" s="261"/>
      <c r="D5" s="263"/>
      <c r="E5" s="257"/>
    </row>
    <row r="6" spans="1:8" s="1" customFormat="1" ht="15" customHeight="1" thickBot="1" x14ac:dyDescent="0.3">
      <c r="A6" s="77"/>
      <c r="B6" s="74"/>
      <c r="C6" s="74" t="s">
        <v>30</v>
      </c>
      <c r="D6" s="75">
        <f>SUM(D7:D10)</f>
        <v>4</v>
      </c>
      <c r="E6" s="76">
        <f>AVERAGE(E7:E10)</f>
        <v>3.25</v>
      </c>
    </row>
    <row r="7" spans="1:8" s="1" customFormat="1" ht="15" customHeight="1" x14ac:dyDescent="0.25">
      <c r="A7" s="79">
        <v>1</v>
      </c>
      <c r="B7" s="80" t="s">
        <v>36</v>
      </c>
      <c r="C7" s="80" t="s">
        <v>35</v>
      </c>
      <c r="D7" s="81">
        <v>1</v>
      </c>
      <c r="E7" s="82">
        <v>5</v>
      </c>
    </row>
    <row r="8" spans="1:8" s="1" customFormat="1" ht="15" customHeight="1" x14ac:dyDescent="0.25">
      <c r="A8" s="114">
        <v>2</v>
      </c>
      <c r="B8" s="115" t="s">
        <v>42</v>
      </c>
      <c r="C8" s="115" t="s">
        <v>38</v>
      </c>
      <c r="D8" s="116">
        <v>1</v>
      </c>
      <c r="E8" s="117">
        <v>3</v>
      </c>
    </row>
    <row r="9" spans="1:8" s="1" customFormat="1" ht="15" customHeight="1" x14ac:dyDescent="0.25">
      <c r="A9" s="120">
        <v>3</v>
      </c>
      <c r="B9" s="118" t="s">
        <v>36</v>
      </c>
      <c r="C9" s="118" t="s">
        <v>39</v>
      </c>
      <c r="D9" s="119">
        <v>1</v>
      </c>
      <c r="E9" s="121">
        <v>3</v>
      </c>
    </row>
    <row r="10" spans="1:8" s="1" customFormat="1" ht="15" customHeight="1" thickBot="1" x14ac:dyDescent="0.3">
      <c r="A10" s="83">
        <v>4</v>
      </c>
      <c r="B10" s="84" t="s">
        <v>43</v>
      </c>
      <c r="C10" s="26" t="s">
        <v>41</v>
      </c>
      <c r="D10" s="31">
        <v>1</v>
      </c>
      <c r="E10" s="32">
        <v>2</v>
      </c>
    </row>
    <row r="11" spans="1:8" ht="15" customHeight="1" x14ac:dyDescent="0.25">
      <c r="A11" s="8"/>
      <c r="B11" s="8"/>
      <c r="D11" s="40" t="s">
        <v>32</v>
      </c>
      <c r="E11" s="41">
        <f>AVERAGE(E7:E10)</f>
        <v>3.25</v>
      </c>
    </row>
    <row r="12" spans="1:8" ht="15" customHeight="1" x14ac:dyDescent="0.25">
      <c r="A12" s="1"/>
      <c r="B12" s="1"/>
      <c r="D12" s="7" t="s">
        <v>7</v>
      </c>
      <c r="E12" s="58">
        <v>3.25</v>
      </c>
    </row>
  </sheetData>
  <mergeCells count="6">
    <mergeCell ref="E4:E5"/>
    <mergeCell ref="C2:D2"/>
    <mergeCell ref="A4:A5"/>
    <mergeCell ref="B4:B5"/>
    <mergeCell ref="C4:C5"/>
    <mergeCell ref="D4:D5"/>
  </mergeCells>
  <conditionalFormatting sqref="E6:E12">
    <cfRule type="cellIs" dxfId="9" priority="102" stopIfTrue="1" operator="equal">
      <formula>4.5</formula>
    </cfRule>
    <cfRule type="cellIs" dxfId="8" priority="103" stopIfTrue="1" operator="lessThan">
      <formula>3.5</formula>
    </cfRule>
    <cfRule type="cellIs" dxfId="7" priority="104" stopIfTrue="1" operator="between">
      <formula>$E$11</formula>
      <formula>3.5</formula>
    </cfRule>
    <cfRule type="cellIs" dxfId="6" priority="105" stopIfTrue="1" operator="between">
      <formula>4.5</formula>
      <formula>$E$11</formula>
    </cfRule>
    <cfRule type="cellIs" dxfId="5" priority="106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>
      <selection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28.5703125" customWidth="1"/>
    <col min="4" max="8" width="7.7109375" style="4" customWidth="1"/>
    <col min="9" max="9" width="9.7109375" style="4" customWidth="1"/>
    <col min="10" max="10" width="7.85546875" customWidth="1"/>
  </cols>
  <sheetData>
    <row r="1" spans="1:12" s="1" customFormat="1" ht="15" customHeight="1" x14ac:dyDescent="0.25">
      <c r="C1" s="5"/>
      <c r="D1" s="6"/>
      <c r="E1" s="6"/>
      <c r="F1" s="2"/>
      <c r="G1" s="2"/>
      <c r="H1" s="2"/>
      <c r="I1" s="2"/>
      <c r="K1" s="25"/>
      <c r="L1" s="15" t="s">
        <v>19</v>
      </c>
    </row>
    <row r="2" spans="1:12" s="1" customFormat="1" ht="15" customHeight="1" x14ac:dyDescent="0.25">
      <c r="C2" s="250" t="s">
        <v>18</v>
      </c>
      <c r="D2" s="250"/>
      <c r="E2" s="35"/>
      <c r="F2" s="2"/>
      <c r="G2" s="2"/>
      <c r="H2" s="2"/>
      <c r="I2" s="11">
        <v>2024</v>
      </c>
      <c r="K2" s="24"/>
      <c r="L2" s="15" t="s">
        <v>20</v>
      </c>
    </row>
    <row r="3" spans="1:12" s="1" customFormat="1" ht="15" customHeight="1" thickBot="1" x14ac:dyDescent="0.3">
      <c r="C3" s="5"/>
      <c r="D3" s="6"/>
      <c r="E3" s="6"/>
      <c r="F3" s="2"/>
      <c r="G3" s="2"/>
      <c r="H3" s="2"/>
      <c r="I3" s="2"/>
      <c r="K3" s="100"/>
      <c r="L3" s="15" t="s">
        <v>21</v>
      </c>
    </row>
    <row r="4" spans="1:12" s="1" customFormat="1" ht="15" customHeight="1" x14ac:dyDescent="0.25">
      <c r="A4" s="258" t="s">
        <v>0</v>
      </c>
      <c r="B4" s="260" t="s">
        <v>4</v>
      </c>
      <c r="C4" s="260" t="s">
        <v>1</v>
      </c>
      <c r="D4" s="262" t="s">
        <v>31</v>
      </c>
      <c r="E4" s="264" t="s">
        <v>23</v>
      </c>
      <c r="F4" s="265"/>
      <c r="G4" s="265"/>
      <c r="H4" s="266"/>
      <c r="I4" s="256" t="s">
        <v>28</v>
      </c>
      <c r="K4" s="17"/>
      <c r="L4" s="15" t="s">
        <v>22</v>
      </c>
    </row>
    <row r="5" spans="1:12" s="1" customFormat="1" ht="25.5" customHeight="1" thickBot="1" x14ac:dyDescent="0.3">
      <c r="A5" s="259"/>
      <c r="B5" s="261" t="s">
        <v>2</v>
      </c>
      <c r="C5" s="261"/>
      <c r="D5" s="263"/>
      <c r="E5" s="18">
        <v>5</v>
      </c>
      <c r="F5" s="18">
        <v>4</v>
      </c>
      <c r="G5" s="18">
        <v>3</v>
      </c>
      <c r="H5" s="18">
        <v>2</v>
      </c>
      <c r="I5" s="257"/>
    </row>
    <row r="6" spans="1:12" s="1" customFormat="1" ht="15" customHeight="1" thickBot="1" x14ac:dyDescent="0.3">
      <c r="A6" s="33"/>
      <c r="B6" s="34"/>
      <c r="C6" s="34" t="s">
        <v>30</v>
      </c>
      <c r="D6" s="36">
        <f>D7+D9+D12</f>
        <v>4</v>
      </c>
      <c r="E6" s="37">
        <f t="shared" ref="E6:H6" si="0">E7+E9+E12</f>
        <v>1</v>
      </c>
      <c r="F6" s="37">
        <f t="shared" si="0"/>
        <v>0</v>
      </c>
      <c r="G6" s="37">
        <f t="shared" si="0"/>
        <v>2</v>
      </c>
      <c r="H6" s="37">
        <f t="shared" si="0"/>
        <v>1</v>
      </c>
      <c r="I6" s="57">
        <f>(H6*2+G6*3+F6*4+E6*5)/D6</f>
        <v>3.25</v>
      </c>
    </row>
    <row r="7" spans="1:12" s="3" customFormat="1" ht="15" customHeight="1" thickBot="1" x14ac:dyDescent="0.25">
      <c r="A7" s="28"/>
      <c r="B7" s="270" t="s">
        <v>37</v>
      </c>
      <c r="C7" s="271"/>
      <c r="D7" s="27">
        <f>SUM(D8)</f>
        <v>1</v>
      </c>
      <c r="E7" s="29">
        <f t="shared" ref="E7:H7" si="1">SUM(E8)</f>
        <v>0</v>
      </c>
      <c r="F7" s="29">
        <f t="shared" si="1"/>
        <v>0</v>
      </c>
      <c r="G7" s="29">
        <f t="shared" si="1"/>
        <v>1</v>
      </c>
      <c r="H7" s="29">
        <f t="shared" si="1"/>
        <v>0</v>
      </c>
      <c r="I7" s="30">
        <f>AVERAGE(I8)</f>
        <v>3</v>
      </c>
    </row>
    <row r="8" spans="1:12" ht="15" customHeight="1" thickBot="1" x14ac:dyDescent="0.3">
      <c r="A8" s="65">
        <v>1</v>
      </c>
      <c r="B8" s="66">
        <v>20061</v>
      </c>
      <c r="C8" s="67" t="s">
        <v>38</v>
      </c>
      <c r="D8" s="68">
        <v>1</v>
      </c>
      <c r="E8" s="69"/>
      <c r="F8" s="69"/>
      <c r="G8" s="69">
        <v>1</v>
      </c>
      <c r="H8" s="69"/>
      <c r="I8" s="70">
        <f>(H8*2+G8*3+F8*4+E8*5)/D8</f>
        <v>3</v>
      </c>
    </row>
    <row r="9" spans="1:12" ht="15" customHeight="1" thickBot="1" x14ac:dyDescent="0.3">
      <c r="A9" s="71"/>
      <c r="B9" s="72" t="s">
        <v>34</v>
      </c>
      <c r="C9" s="73"/>
      <c r="D9" s="27">
        <f>SUM(D10:D11)</f>
        <v>2</v>
      </c>
      <c r="E9" s="29">
        <f t="shared" ref="E9:H9" si="2">SUM(E10:E11)</f>
        <v>1</v>
      </c>
      <c r="F9" s="29">
        <f t="shared" si="2"/>
        <v>0</v>
      </c>
      <c r="G9" s="29">
        <f t="shared" si="2"/>
        <v>1</v>
      </c>
      <c r="H9" s="29">
        <f t="shared" si="2"/>
        <v>0</v>
      </c>
      <c r="I9" s="30">
        <f>AVERAGE(I10:I11)</f>
        <v>4</v>
      </c>
    </row>
    <row r="10" spans="1:12" ht="15" customHeight="1" x14ac:dyDescent="0.25">
      <c r="A10" s="103">
        <v>1</v>
      </c>
      <c r="B10" s="104">
        <v>60050</v>
      </c>
      <c r="C10" s="39" t="s">
        <v>35</v>
      </c>
      <c r="D10" s="105">
        <v>1</v>
      </c>
      <c r="E10" s="106">
        <v>1</v>
      </c>
      <c r="F10" s="106"/>
      <c r="G10" s="106"/>
      <c r="H10" s="106"/>
      <c r="I10" s="107">
        <f>(H10*2+G10*3+F10*4+E10*5)/D10</f>
        <v>5</v>
      </c>
    </row>
    <row r="11" spans="1:12" ht="15" customHeight="1" thickBot="1" x14ac:dyDescent="0.3">
      <c r="A11" s="65">
        <v>2</v>
      </c>
      <c r="B11" s="66">
        <v>61450</v>
      </c>
      <c r="C11" s="67" t="s">
        <v>39</v>
      </c>
      <c r="D11" s="68">
        <v>1</v>
      </c>
      <c r="E11" s="69"/>
      <c r="F11" s="69"/>
      <c r="G11" s="69">
        <v>1</v>
      </c>
      <c r="H11" s="69"/>
      <c r="I11" s="70">
        <f>(H11*2+G11*3+F11*4+E11*5)/D11</f>
        <v>3</v>
      </c>
    </row>
    <row r="12" spans="1:12" ht="15" customHeight="1" thickBot="1" x14ac:dyDescent="0.3">
      <c r="A12" s="71"/>
      <c r="B12" s="270" t="s">
        <v>40</v>
      </c>
      <c r="C12" s="271"/>
      <c r="D12" s="113">
        <f>SUM(D13)</f>
        <v>1</v>
      </c>
      <c r="E12" s="29">
        <f t="shared" ref="E12:H12" si="3">SUM(E13)</f>
        <v>0</v>
      </c>
      <c r="F12" s="29">
        <f t="shared" si="3"/>
        <v>0</v>
      </c>
      <c r="G12" s="29">
        <f t="shared" si="3"/>
        <v>0</v>
      </c>
      <c r="H12" s="29">
        <f t="shared" si="3"/>
        <v>1</v>
      </c>
      <c r="I12" s="30">
        <f>AVERAGE(I13)</f>
        <v>2</v>
      </c>
    </row>
    <row r="13" spans="1:12" ht="15" customHeight="1" thickBot="1" x14ac:dyDescent="0.3">
      <c r="A13" s="71">
        <v>1</v>
      </c>
      <c r="B13" s="108">
        <v>70270</v>
      </c>
      <c r="C13" s="109" t="s">
        <v>41</v>
      </c>
      <c r="D13" s="110">
        <v>1</v>
      </c>
      <c r="E13" s="111"/>
      <c r="F13" s="111"/>
      <c r="G13" s="111"/>
      <c r="H13" s="111">
        <v>1</v>
      </c>
      <c r="I13" s="112">
        <f>(H13*2+G13*3+F13*4+E13*5)/D13</f>
        <v>2</v>
      </c>
    </row>
    <row r="14" spans="1:12" ht="15" customHeight="1" x14ac:dyDescent="0.25">
      <c r="A14" s="8"/>
      <c r="B14" s="8"/>
      <c r="D14" s="267" t="s">
        <v>32</v>
      </c>
      <c r="E14" s="268"/>
      <c r="F14" s="268"/>
      <c r="G14" s="268"/>
      <c r="H14" s="269"/>
      <c r="I14" s="41">
        <f>AVERAGE(I8:I8,I10:I11,I13)</f>
        <v>3.25</v>
      </c>
    </row>
  </sheetData>
  <mergeCells count="10">
    <mergeCell ref="I4:I5"/>
    <mergeCell ref="E4:H4"/>
    <mergeCell ref="D14:H14"/>
    <mergeCell ref="C2:D2"/>
    <mergeCell ref="A4:A5"/>
    <mergeCell ref="B4:B5"/>
    <mergeCell ref="C4:C5"/>
    <mergeCell ref="D4:D5"/>
    <mergeCell ref="B7:C7"/>
    <mergeCell ref="B12:C12"/>
  </mergeCells>
  <conditionalFormatting sqref="I6:I14">
    <cfRule type="cellIs" dxfId="4" priority="1" operator="equal">
      <formula>4.5</formula>
    </cfRule>
    <cfRule type="cellIs" dxfId="3" priority="66" stopIfTrue="1" operator="lessThan">
      <formula>3.5</formula>
    </cfRule>
    <cfRule type="cellIs" dxfId="2" priority="67" stopIfTrue="1" operator="between">
      <formula>$I$14</formula>
      <formula>3.5</formula>
    </cfRule>
    <cfRule type="cellIs" dxfId="1" priority="68" stopIfTrue="1" operator="between">
      <formula>4.5</formula>
      <formula>$I$14</formula>
    </cfRule>
    <cfRule type="cellIs" dxfId="0" priority="69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Немецкий-9 диаграмма по районам</vt:lpstr>
      <vt:lpstr>Рейтинги 2022-2024</vt:lpstr>
      <vt:lpstr>Рейтинг по сумме мест</vt:lpstr>
      <vt:lpstr>Немецкий-9 2024 Итоги</vt:lpstr>
      <vt:lpstr>Немецкий-9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gala</cp:lastModifiedBy>
  <dcterms:created xsi:type="dcterms:W3CDTF">2017-12-09T15:40:38Z</dcterms:created>
  <dcterms:modified xsi:type="dcterms:W3CDTF">2024-08-28T03:20:42Z</dcterms:modified>
</cp:coreProperties>
</file>