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acher\Downloads\"/>
    </mc:Choice>
  </mc:AlternateContent>
  <bookViews>
    <workbookView xWindow="0" yWindow="0" windowWidth="28800" windowHeight="12435" tabRatio="365"/>
  </bookViews>
  <sheets>
    <sheet name="2019 ИТОГИ-4-9-11" sheetId="4" r:id="rId1"/>
    <sheet name="Диаграммы" sheetId="5" r:id="rId2"/>
    <sheet name="2019 Расклад" sheetId="1" r:id="rId3"/>
  </sheets>
  <calcPr calcId="152511"/>
</workbook>
</file>

<file path=xl/calcChain.xml><?xml version="1.0" encoding="utf-8"?>
<calcChain xmlns="http://schemas.openxmlformats.org/spreadsheetml/2006/main">
  <c r="P130" i="4" l="1"/>
  <c r="M130" i="4"/>
  <c r="V121" i="1" l="1"/>
  <c r="P121" i="1"/>
  <c r="J121" i="1"/>
  <c r="AP30" i="4" l="1"/>
  <c r="AM30" i="4"/>
  <c r="AR30" i="4"/>
  <c r="AO30" i="4"/>
  <c r="AP28" i="4"/>
  <c r="AR28" i="4" s="1"/>
  <c r="AM28" i="4"/>
  <c r="AO28" i="4" s="1"/>
  <c r="AP47" i="4"/>
  <c r="AM47" i="4"/>
  <c r="AR47" i="4"/>
  <c r="AO47" i="4"/>
  <c r="AP84" i="4"/>
  <c r="AR84" i="4" s="1"/>
  <c r="AM84" i="4"/>
  <c r="AO84" i="4" s="1"/>
  <c r="BF78" i="1"/>
  <c r="AJ84" i="4" s="1"/>
  <c r="AP127" i="4"/>
  <c r="AR127" i="4" s="1"/>
  <c r="AM127" i="4"/>
  <c r="AO127" i="4" s="1"/>
  <c r="BF119" i="1" l="1"/>
  <c r="AJ127" i="4" s="1"/>
  <c r="BF43" i="1"/>
  <c r="AJ47" i="4" s="1"/>
  <c r="BA29" i="1"/>
  <c r="BA28" i="1"/>
  <c r="BA27" i="1"/>
  <c r="BF27" i="1" s="1"/>
  <c r="AJ30" i="4" s="1"/>
  <c r="BA26" i="1"/>
  <c r="BA25" i="1"/>
  <c r="BF25" i="1" s="1"/>
  <c r="AJ28" i="4" s="1"/>
  <c r="BA24" i="1"/>
  <c r="BA23" i="1"/>
  <c r="BA22" i="1"/>
  <c r="BA21" i="1"/>
  <c r="BA20" i="1"/>
  <c r="BA19" i="1"/>
  <c r="BA18" i="1"/>
  <c r="BA17" i="1"/>
  <c r="V114" i="1" l="1"/>
  <c r="P8" i="1"/>
  <c r="P9" i="1"/>
  <c r="P12" i="1"/>
  <c r="P13" i="1"/>
  <c r="P16" i="1"/>
  <c r="P21" i="1"/>
  <c r="P32" i="1"/>
  <c r="J8" i="1" l="1"/>
  <c r="AA72" i="1" l="1"/>
  <c r="AA73" i="1"/>
  <c r="AA75" i="1"/>
  <c r="J11" i="1" l="1"/>
  <c r="AA101" i="1" l="1"/>
  <c r="AE112" i="1"/>
  <c r="AC112" i="1"/>
  <c r="AF112" i="1" s="1"/>
  <c r="M119" i="4" s="1"/>
  <c r="O119" i="4" s="1"/>
  <c r="AA86" i="1"/>
  <c r="AA88" i="1"/>
  <c r="AA89" i="1"/>
  <c r="AA83" i="1" l="1"/>
  <c r="AA77" i="1" l="1"/>
  <c r="AA78" i="1"/>
  <c r="AA80" i="1"/>
  <c r="AA81" i="1"/>
  <c r="AA76" i="1"/>
  <c r="AC67" i="1"/>
  <c r="AA64" i="1" l="1"/>
  <c r="AA60" i="1"/>
  <c r="AA36" i="1" l="1"/>
  <c r="AA46" i="1"/>
  <c r="AA42" i="1"/>
  <c r="AA18" i="1" l="1"/>
  <c r="AA19" i="1"/>
  <c r="AA20" i="1"/>
  <c r="AA21" i="1"/>
  <c r="AC22" i="1"/>
  <c r="AA26" i="1"/>
  <c r="AC115" i="1" l="1"/>
  <c r="AA120" i="1"/>
  <c r="AA9" i="1"/>
  <c r="AA10" i="1"/>
  <c r="AA14" i="1"/>
  <c r="AA15" i="1"/>
  <c r="AA16" i="1"/>
  <c r="Y15" i="1"/>
  <c r="Y18" i="1"/>
  <c r="Y22" i="1"/>
  <c r="Y25" i="1"/>
  <c r="Y32" i="1"/>
  <c r="Y35" i="1"/>
  <c r="Y36" i="1"/>
  <c r="Y38" i="1"/>
  <c r="Y41" i="1"/>
  <c r="Y44" i="1"/>
  <c r="Y45" i="1"/>
  <c r="Y49" i="1"/>
  <c r="Y51" i="1"/>
  <c r="Y52" i="1"/>
  <c r="Y57" i="1"/>
  <c r="Y60" i="1"/>
  <c r="Y61" i="1"/>
  <c r="Y62" i="1"/>
  <c r="Y64" i="1"/>
  <c r="Y71" i="1"/>
  <c r="Y75" i="1"/>
  <c r="Y80" i="1"/>
  <c r="Y82" i="1"/>
  <c r="Y83" i="1"/>
  <c r="Y84" i="1"/>
  <c r="Y86" i="1"/>
  <c r="Y88" i="1"/>
  <c r="Y89" i="1"/>
  <c r="Y90" i="1"/>
  <c r="Y92" i="1"/>
  <c r="Y93" i="1"/>
  <c r="Y94" i="1"/>
  <c r="Y95" i="1"/>
  <c r="Y97" i="1"/>
  <c r="Y99" i="1"/>
  <c r="Y100" i="1"/>
  <c r="Y102" i="1"/>
  <c r="Y104" i="1"/>
  <c r="Y106" i="1"/>
  <c r="Y107" i="1"/>
  <c r="Y109" i="1"/>
  <c r="Y110" i="1"/>
  <c r="Y111" i="1"/>
  <c r="Y118" i="1"/>
  <c r="Y119" i="1"/>
  <c r="Y120" i="1"/>
  <c r="Y7" i="1"/>
  <c r="Y9" i="1"/>
  <c r="Y10" i="1"/>
  <c r="X121" i="1" l="1"/>
  <c r="AI65" i="1" l="1"/>
  <c r="AI61" i="1"/>
  <c r="AI44" i="1" l="1"/>
  <c r="AI39" i="1"/>
  <c r="AI42" i="1"/>
  <c r="AI38" i="1"/>
  <c r="AI33" i="1"/>
  <c r="AI31" i="1"/>
  <c r="AK32" i="1"/>
  <c r="AK33" i="1"/>
  <c r="AI115" i="1" l="1"/>
  <c r="AI118" i="1"/>
  <c r="AI16" i="1"/>
  <c r="AI100" i="1" l="1"/>
  <c r="AI94" i="1"/>
  <c r="AN112" i="1"/>
  <c r="P119" i="4" s="1"/>
  <c r="R119" i="4" s="1"/>
  <c r="AK112" i="1"/>
  <c r="AM112" i="1"/>
  <c r="AI84" i="1"/>
  <c r="AI108" i="1"/>
  <c r="AI83" i="1"/>
  <c r="AM81" i="1" l="1"/>
  <c r="AI80" i="1"/>
  <c r="AI74" i="1"/>
  <c r="AI77" i="1"/>
  <c r="AI69" i="1"/>
  <c r="AI70" i="1"/>
  <c r="AI29" i="1" l="1"/>
  <c r="AI27" i="1"/>
  <c r="AI21" i="1"/>
  <c r="AE37" i="1" l="1"/>
  <c r="AC37" i="1"/>
  <c r="AF37" i="1" l="1"/>
  <c r="AN120" i="1"/>
  <c r="AM120" i="1"/>
  <c r="AK120" i="1"/>
  <c r="AI120" i="1"/>
  <c r="AN119" i="1"/>
  <c r="AM119" i="1"/>
  <c r="AK119" i="1"/>
  <c r="AN118" i="1"/>
  <c r="AM118" i="1"/>
  <c r="AK118" i="1"/>
  <c r="AN117" i="1"/>
  <c r="AM117" i="1"/>
  <c r="AK117" i="1"/>
  <c r="AN116" i="1"/>
  <c r="AM116" i="1"/>
  <c r="AK116" i="1"/>
  <c r="AN115" i="1"/>
  <c r="AM115" i="1"/>
  <c r="AK115" i="1"/>
  <c r="AN114" i="1"/>
  <c r="AM114" i="1"/>
  <c r="AK114" i="1"/>
  <c r="AI114" i="1"/>
  <c r="AN113" i="1"/>
  <c r="AM113" i="1"/>
  <c r="AK113" i="1"/>
  <c r="AN111" i="1"/>
  <c r="AM111" i="1"/>
  <c r="AK111" i="1"/>
  <c r="AI111" i="1"/>
  <c r="AN110" i="1"/>
  <c r="AM110" i="1"/>
  <c r="AK110" i="1"/>
  <c r="AI110" i="1"/>
  <c r="AN109" i="1"/>
  <c r="AM109" i="1"/>
  <c r="AK109" i="1"/>
  <c r="AI109" i="1"/>
  <c r="AN108" i="1"/>
  <c r="AM108" i="1"/>
  <c r="AK108" i="1"/>
  <c r="AN107" i="1"/>
  <c r="AM107" i="1"/>
  <c r="AK107" i="1"/>
  <c r="AI107" i="1"/>
  <c r="AN106" i="1"/>
  <c r="AM106" i="1"/>
  <c r="AK106" i="1"/>
  <c r="AI106" i="1"/>
  <c r="AN105" i="1"/>
  <c r="AM105" i="1"/>
  <c r="AK105" i="1"/>
  <c r="AI105" i="1"/>
  <c r="AN104" i="1"/>
  <c r="AM104" i="1"/>
  <c r="AK104" i="1"/>
  <c r="AI104" i="1"/>
  <c r="AN103" i="1"/>
  <c r="AM103" i="1"/>
  <c r="AK103" i="1"/>
  <c r="AI103" i="1"/>
  <c r="AN102" i="1"/>
  <c r="AM102" i="1"/>
  <c r="AK102" i="1"/>
  <c r="AI102" i="1"/>
  <c r="AN101" i="1"/>
  <c r="AM101" i="1"/>
  <c r="AK101" i="1"/>
  <c r="AI101" i="1"/>
  <c r="AN100" i="1"/>
  <c r="AM100" i="1"/>
  <c r="AK100" i="1"/>
  <c r="AN99" i="1"/>
  <c r="AM99" i="1"/>
  <c r="AK99" i="1"/>
  <c r="AI99" i="1"/>
  <c r="AN98" i="1"/>
  <c r="AM98" i="1"/>
  <c r="AK98" i="1"/>
  <c r="AN97" i="1"/>
  <c r="AM97" i="1"/>
  <c r="AK97" i="1"/>
  <c r="AI97" i="1"/>
  <c r="AN96" i="1"/>
  <c r="AM96" i="1"/>
  <c r="AK96" i="1"/>
  <c r="AI96" i="1"/>
  <c r="AN95" i="1"/>
  <c r="AM95" i="1"/>
  <c r="AK95" i="1"/>
  <c r="AI95" i="1"/>
  <c r="AN94" i="1"/>
  <c r="AM94" i="1"/>
  <c r="AK94" i="1"/>
  <c r="AN93" i="1"/>
  <c r="AM93" i="1"/>
  <c r="AK93" i="1"/>
  <c r="AI93" i="1"/>
  <c r="AN92" i="1"/>
  <c r="AM92" i="1"/>
  <c r="AK92" i="1"/>
  <c r="AI92" i="1"/>
  <c r="AN91" i="1"/>
  <c r="AM91" i="1"/>
  <c r="AK91" i="1"/>
  <c r="AN90" i="1"/>
  <c r="AM90" i="1"/>
  <c r="AK90" i="1"/>
  <c r="AN89" i="1"/>
  <c r="AM89" i="1"/>
  <c r="AK89" i="1"/>
  <c r="AI89" i="1"/>
  <c r="AN88" i="1"/>
  <c r="AM88" i="1"/>
  <c r="AK88" i="1"/>
  <c r="AI88" i="1"/>
  <c r="AN87" i="1"/>
  <c r="AM87" i="1"/>
  <c r="AK87" i="1"/>
  <c r="AI87" i="1"/>
  <c r="AN86" i="1"/>
  <c r="AM86" i="1"/>
  <c r="AK86" i="1"/>
  <c r="AN85" i="1"/>
  <c r="AM85" i="1"/>
  <c r="AK85" i="1"/>
  <c r="AN84" i="1"/>
  <c r="AM84" i="1"/>
  <c r="AK84" i="1"/>
  <c r="AN83" i="1"/>
  <c r="AM83" i="1"/>
  <c r="AK83" i="1"/>
  <c r="AN82" i="1"/>
  <c r="AM82" i="1"/>
  <c r="AK82" i="1"/>
  <c r="AI82" i="1"/>
  <c r="AN81" i="1"/>
  <c r="AK81" i="1"/>
  <c r="AN80" i="1"/>
  <c r="AM80" i="1"/>
  <c r="AK80" i="1"/>
  <c r="AN79" i="1"/>
  <c r="AM79" i="1"/>
  <c r="AK79" i="1"/>
  <c r="AI79" i="1"/>
  <c r="AN78" i="1"/>
  <c r="AM78" i="1"/>
  <c r="AK78" i="1"/>
  <c r="AI78" i="1"/>
  <c r="AN77" i="1"/>
  <c r="AM77" i="1"/>
  <c r="AK77" i="1"/>
  <c r="AN76" i="1"/>
  <c r="AM76" i="1"/>
  <c r="AK76" i="1"/>
  <c r="AI76" i="1"/>
  <c r="AN75" i="1"/>
  <c r="AM75" i="1"/>
  <c r="AK75" i="1"/>
  <c r="AI75" i="1"/>
  <c r="AN74" i="1"/>
  <c r="AM74" i="1"/>
  <c r="AK74" i="1"/>
  <c r="AN73" i="1"/>
  <c r="AM73" i="1"/>
  <c r="AK73" i="1"/>
  <c r="AI73" i="1"/>
  <c r="AN72" i="1"/>
  <c r="AM72" i="1"/>
  <c r="AK72" i="1"/>
  <c r="AN71" i="1"/>
  <c r="AM71" i="1"/>
  <c r="AK71" i="1"/>
  <c r="AI71" i="1"/>
  <c r="AN70" i="1"/>
  <c r="AM70" i="1"/>
  <c r="AK70" i="1"/>
  <c r="AN69" i="1"/>
  <c r="AM69" i="1"/>
  <c r="AK69" i="1"/>
  <c r="AN68" i="1"/>
  <c r="AM68" i="1"/>
  <c r="AK68" i="1"/>
  <c r="AN67" i="1"/>
  <c r="AM67" i="1"/>
  <c r="AK67" i="1"/>
  <c r="AI67" i="1"/>
  <c r="AN66" i="1"/>
  <c r="AM66" i="1"/>
  <c r="AK66" i="1"/>
  <c r="AI66" i="1"/>
  <c r="AN65" i="1"/>
  <c r="AM65" i="1"/>
  <c r="AK65" i="1"/>
  <c r="AN64" i="1"/>
  <c r="AM64" i="1"/>
  <c r="AK64" i="1"/>
  <c r="AN63" i="1"/>
  <c r="AM63" i="1"/>
  <c r="AK63" i="1"/>
  <c r="AN62" i="1"/>
  <c r="AM62" i="1"/>
  <c r="AK62" i="1"/>
  <c r="AN61" i="1"/>
  <c r="AM61" i="1"/>
  <c r="AK61" i="1"/>
  <c r="AN60" i="1"/>
  <c r="AM60" i="1"/>
  <c r="AK60" i="1"/>
  <c r="AI60" i="1"/>
  <c r="AN59" i="1"/>
  <c r="AM59" i="1"/>
  <c r="AK59" i="1"/>
  <c r="AI59" i="1"/>
  <c r="AN58" i="1"/>
  <c r="AM58" i="1"/>
  <c r="AK58" i="1"/>
  <c r="AN57" i="1"/>
  <c r="AM57" i="1"/>
  <c r="AK57" i="1"/>
  <c r="AN56" i="1"/>
  <c r="AM56" i="1"/>
  <c r="AK56" i="1"/>
  <c r="AI56" i="1"/>
  <c r="AN55" i="1"/>
  <c r="AM55" i="1"/>
  <c r="AK55" i="1"/>
  <c r="AN54" i="1"/>
  <c r="AM54" i="1"/>
  <c r="AK54" i="1"/>
  <c r="AI54" i="1"/>
  <c r="AN53" i="1"/>
  <c r="AM53" i="1"/>
  <c r="AK53" i="1"/>
  <c r="AN52" i="1"/>
  <c r="AM52" i="1"/>
  <c r="AK52" i="1"/>
  <c r="AI52" i="1"/>
  <c r="AN51" i="1"/>
  <c r="AM51" i="1"/>
  <c r="AK51" i="1"/>
  <c r="AN50" i="1"/>
  <c r="AM50" i="1"/>
  <c r="AK50" i="1"/>
  <c r="AN49" i="1"/>
  <c r="AM49" i="1"/>
  <c r="AK49" i="1"/>
  <c r="AI49" i="1"/>
  <c r="AN48" i="1"/>
  <c r="AM48" i="1"/>
  <c r="AK48" i="1"/>
  <c r="AN47" i="1"/>
  <c r="AM47" i="1"/>
  <c r="AK47" i="1"/>
  <c r="AN46" i="1"/>
  <c r="AM46" i="1"/>
  <c r="AK46" i="1"/>
  <c r="AN45" i="1"/>
  <c r="AM45" i="1"/>
  <c r="AK45" i="1"/>
  <c r="AI45" i="1"/>
  <c r="AN44" i="1"/>
  <c r="AM44" i="1"/>
  <c r="AK44" i="1"/>
  <c r="AN43" i="1"/>
  <c r="AM43" i="1"/>
  <c r="AK43" i="1"/>
  <c r="AI43" i="1"/>
  <c r="AN42" i="1"/>
  <c r="AM42" i="1"/>
  <c r="AK42" i="1"/>
  <c r="AN41" i="1"/>
  <c r="AM41" i="1"/>
  <c r="AK41" i="1"/>
  <c r="AI41" i="1"/>
  <c r="AN40" i="1"/>
  <c r="AM40" i="1"/>
  <c r="AK40" i="1"/>
  <c r="AN39" i="1"/>
  <c r="AM39" i="1"/>
  <c r="AK39" i="1"/>
  <c r="AN38" i="1"/>
  <c r="AM38" i="1"/>
  <c r="AK38" i="1"/>
  <c r="AN37" i="1"/>
  <c r="AM37" i="1"/>
  <c r="AK37" i="1"/>
  <c r="AN36" i="1"/>
  <c r="AM36" i="1"/>
  <c r="AK36" i="1"/>
  <c r="AI36" i="1"/>
  <c r="AN35" i="1"/>
  <c r="AM35" i="1"/>
  <c r="AK35" i="1"/>
  <c r="AI35" i="1"/>
  <c r="AN34" i="1"/>
  <c r="AM34" i="1"/>
  <c r="AK34" i="1"/>
  <c r="AI34" i="1"/>
  <c r="AN33" i="1"/>
  <c r="AM33" i="1"/>
  <c r="AN32" i="1"/>
  <c r="AM32" i="1"/>
  <c r="AI32" i="1"/>
  <c r="AN31" i="1"/>
  <c r="AM31" i="1"/>
  <c r="AK31" i="1"/>
  <c r="AN30" i="1"/>
  <c r="AM30" i="1"/>
  <c r="AK30" i="1"/>
  <c r="AI30" i="1"/>
  <c r="AN29" i="1"/>
  <c r="AM29" i="1"/>
  <c r="AK29" i="1"/>
  <c r="AN28" i="1"/>
  <c r="AM28" i="1"/>
  <c r="AK28" i="1"/>
  <c r="AI28" i="1"/>
  <c r="AN27" i="1"/>
  <c r="AM27" i="1"/>
  <c r="AK27" i="1"/>
  <c r="AN26" i="1"/>
  <c r="AM26" i="1"/>
  <c r="AK26" i="1"/>
  <c r="AI26" i="1"/>
  <c r="AN25" i="1"/>
  <c r="AM25" i="1"/>
  <c r="AK25" i="1"/>
  <c r="AI25" i="1"/>
  <c r="AN24" i="1"/>
  <c r="AM24" i="1"/>
  <c r="AK24" i="1"/>
  <c r="AN23" i="1"/>
  <c r="AM23" i="1"/>
  <c r="AK23" i="1"/>
  <c r="AI23" i="1"/>
  <c r="AN22" i="1"/>
  <c r="AM22" i="1"/>
  <c r="AK22" i="1"/>
  <c r="AN21" i="1"/>
  <c r="AM21" i="1"/>
  <c r="AK21" i="1"/>
  <c r="AN20" i="1"/>
  <c r="AM20" i="1"/>
  <c r="AK20" i="1"/>
  <c r="AN19" i="1"/>
  <c r="AM19" i="1"/>
  <c r="AK19" i="1"/>
  <c r="AN18" i="1"/>
  <c r="AM18" i="1"/>
  <c r="AK18" i="1"/>
  <c r="AN17" i="1"/>
  <c r="AM17" i="1"/>
  <c r="AK17" i="1"/>
  <c r="AI17" i="1"/>
  <c r="AN16" i="1"/>
  <c r="AM16" i="1"/>
  <c r="AK16" i="1"/>
  <c r="AN15" i="1"/>
  <c r="AM15" i="1"/>
  <c r="AK15" i="1"/>
  <c r="AI15" i="1"/>
  <c r="AN14" i="1"/>
  <c r="AM14" i="1"/>
  <c r="AK14" i="1"/>
  <c r="AI14" i="1"/>
  <c r="AN13" i="1"/>
  <c r="AM13" i="1"/>
  <c r="AK13" i="1"/>
  <c r="AI13" i="1"/>
  <c r="AN12" i="1"/>
  <c r="AM12" i="1"/>
  <c r="AK12" i="1"/>
  <c r="AN11" i="1"/>
  <c r="AM11" i="1"/>
  <c r="AK11" i="1"/>
  <c r="AN10" i="1"/>
  <c r="AM10" i="1"/>
  <c r="AK10" i="1"/>
  <c r="AI10" i="1"/>
  <c r="AN9" i="1"/>
  <c r="AM9" i="1"/>
  <c r="AK9" i="1"/>
  <c r="AN8" i="1"/>
  <c r="AM8" i="1"/>
  <c r="AK8" i="1"/>
  <c r="AN7" i="1"/>
  <c r="AM7" i="1"/>
  <c r="AK7" i="1"/>
  <c r="AI7" i="1"/>
  <c r="AN122" i="1" l="1"/>
  <c r="AE120" i="1"/>
  <c r="AC120" i="1"/>
  <c r="AE119" i="1"/>
  <c r="AC119" i="1"/>
  <c r="AE118" i="1"/>
  <c r="AC118" i="1"/>
  <c r="AA118" i="1"/>
  <c r="AE117" i="1"/>
  <c r="AC117" i="1"/>
  <c r="AE116" i="1"/>
  <c r="AC116" i="1"/>
  <c r="AE115" i="1"/>
  <c r="AF115" i="1" s="1"/>
  <c r="AE114" i="1"/>
  <c r="AC114" i="1"/>
  <c r="AE113" i="1"/>
  <c r="AC113" i="1"/>
  <c r="AE111" i="1"/>
  <c r="AC111" i="1"/>
  <c r="AA111" i="1"/>
  <c r="AE110" i="1"/>
  <c r="AC110" i="1"/>
  <c r="AA110" i="1"/>
  <c r="AE109" i="1"/>
  <c r="AC109" i="1"/>
  <c r="AA109" i="1"/>
  <c r="AE108" i="1"/>
  <c r="AC108" i="1"/>
  <c r="AA108" i="1"/>
  <c r="AE107" i="1"/>
  <c r="AC107" i="1"/>
  <c r="AA107" i="1"/>
  <c r="AE106" i="1"/>
  <c r="AC106" i="1"/>
  <c r="AA106" i="1"/>
  <c r="AE105" i="1"/>
  <c r="AC105" i="1"/>
  <c r="AA105" i="1"/>
  <c r="AE104" i="1"/>
  <c r="AC104" i="1"/>
  <c r="AA104" i="1"/>
  <c r="AE103" i="1"/>
  <c r="AC103" i="1"/>
  <c r="AE102" i="1"/>
  <c r="AC102" i="1"/>
  <c r="AA102" i="1"/>
  <c r="AE101" i="1"/>
  <c r="AC101" i="1"/>
  <c r="AE100" i="1"/>
  <c r="AC100" i="1"/>
  <c r="AA100" i="1"/>
  <c r="AE99" i="1"/>
  <c r="AC99" i="1"/>
  <c r="AE98" i="1"/>
  <c r="AC98" i="1"/>
  <c r="AE97" i="1"/>
  <c r="AC97" i="1"/>
  <c r="AA97" i="1"/>
  <c r="AE96" i="1"/>
  <c r="AC96" i="1"/>
  <c r="AA96" i="1"/>
  <c r="AE95" i="1"/>
  <c r="AC95" i="1"/>
  <c r="AA95" i="1"/>
  <c r="AE94" i="1"/>
  <c r="AC94" i="1"/>
  <c r="AA94" i="1"/>
  <c r="AE93" i="1"/>
  <c r="AC93" i="1"/>
  <c r="AA93" i="1"/>
  <c r="AE92" i="1"/>
  <c r="AC92" i="1"/>
  <c r="AA92" i="1"/>
  <c r="AE91" i="1"/>
  <c r="AC91" i="1"/>
  <c r="AA91" i="1"/>
  <c r="AE90" i="1"/>
  <c r="AC90" i="1"/>
  <c r="AE89" i="1"/>
  <c r="AC89" i="1"/>
  <c r="AE88" i="1"/>
  <c r="AC88" i="1"/>
  <c r="AE87" i="1"/>
  <c r="AC87" i="1"/>
  <c r="AE86" i="1"/>
  <c r="AC86" i="1"/>
  <c r="AE85" i="1"/>
  <c r="AC85" i="1"/>
  <c r="AE84" i="1"/>
  <c r="AC84" i="1"/>
  <c r="AA84" i="1"/>
  <c r="AE83" i="1"/>
  <c r="AC83" i="1"/>
  <c r="AE82" i="1"/>
  <c r="AC82" i="1"/>
  <c r="AA82" i="1"/>
  <c r="AE81" i="1"/>
  <c r="AC81" i="1"/>
  <c r="AE80" i="1"/>
  <c r="AC80" i="1"/>
  <c r="AE79" i="1"/>
  <c r="AC79" i="1"/>
  <c r="AE78" i="1"/>
  <c r="AC78" i="1"/>
  <c r="AE77" i="1"/>
  <c r="AC77" i="1"/>
  <c r="AE76" i="1"/>
  <c r="AC76" i="1"/>
  <c r="AE75" i="1"/>
  <c r="AC75" i="1"/>
  <c r="AE74" i="1"/>
  <c r="AC74" i="1"/>
  <c r="AE73" i="1"/>
  <c r="AC73" i="1"/>
  <c r="AE72" i="1"/>
  <c r="AC72" i="1"/>
  <c r="AE71" i="1"/>
  <c r="AC71" i="1"/>
  <c r="AA71" i="1"/>
  <c r="AE70" i="1"/>
  <c r="AC70" i="1"/>
  <c r="AE69" i="1"/>
  <c r="AC69" i="1"/>
  <c r="AE68" i="1"/>
  <c r="AC68" i="1"/>
  <c r="AE67" i="1"/>
  <c r="AF67" i="1" s="1"/>
  <c r="AE66" i="1"/>
  <c r="AC66" i="1"/>
  <c r="AE65" i="1"/>
  <c r="AC65" i="1"/>
  <c r="AA65" i="1"/>
  <c r="AE64" i="1"/>
  <c r="AC64" i="1"/>
  <c r="AE63" i="1"/>
  <c r="AC63" i="1"/>
  <c r="AF63" i="1" s="1"/>
  <c r="AC62" i="1"/>
  <c r="AA62" i="1"/>
  <c r="AE61" i="1"/>
  <c r="AC61" i="1"/>
  <c r="AE60" i="1"/>
  <c r="AC60" i="1"/>
  <c r="AE59" i="1"/>
  <c r="AC59" i="1"/>
  <c r="AE58" i="1"/>
  <c r="AC58" i="1"/>
  <c r="AE57" i="1"/>
  <c r="AC57" i="1"/>
  <c r="AA57" i="1"/>
  <c r="AE56" i="1"/>
  <c r="AC56" i="1"/>
  <c r="AA56" i="1"/>
  <c r="AE55" i="1"/>
  <c r="AC55" i="1"/>
  <c r="AE54" i="1"/>
  <c r="AC54" i="1"/>
  <c r="AA54" i="1"/>
  <c r="AE53" i="1"/>
  <c r="AC53" i="1"/>
  <c r="AE52" i="1"/>
  <c r="AC52" i="1"/>
  <c r="AA52" i="1"/>
  <c r="AE51" i="1"/>
  <c r="AC51" i="1"/>
  <c r="AF51" i="1" s="1"/>
  <c r="AA51" i="1"/>
  <c r="AE50" i="1"/>
  <c r="AC50" i="1"/>
  <c r="AE49" i="1"/>
  <c r="AC49" i="1"/>
  <c r="AA49" i="1"/>
  <c r="AE48" i="1"/>
  <c r="AC48" i="1"/>
  <c r="AF48" i="1" s="1"/>
  <c r="AE47" i="1"/>
  <c r="AC47" i="1"/>
  <c r="AE46" i="1"/>
  <c r="AC46" i="1"/>
  <c r="AE45" i="1"/>
  <c r="AC45" i="1"/>
  <c r="AA45" i="1"/>
  <c r="AE44" i="1"/>
  <c r="AC44" i="1"/>
  <c r="AA44" i="1"/>
  <c r="AE43" i="1"/>
  <c r="AC43" i="1"/>
  <c r="AA43" i="1"/>
  <c r="AE42" i="1"/>
  <c r="AC42" i="1"/>
  <c r="AE41" i="1"/>
  <c r="AC41" i="1"/>
  <c r="AA41" i="1"/>
  <c r="AE40" i="1"/>
  <c r="AC40" i="1"/>
  <c r="AF40" i="1" s="1"/>
  <c r="AE39" i="1"/>
  <c r="AC39" i="1"/>
  <c r="AA39" i="1"/>
  <c r="AE38" i="1"/>
  <c r="AC38" i="1"/>
  <c r="AA38" i="1"/>
  <c r="AE36" i="1"/>
  <c r="AC36" i="1"/>
  <c r="AC35" i="1"/>
  <c r="AF35" i="1" s="1"/>
  <c r="AA35" i="1"/>
  <c r="AE34" i="1"/>
  <c r="AC34" i="1"/>
  <c r="AA34" i="1"/>
  <c r="AE33" i="1"/>
  <c r="AC33" i="1"/>
  <c r="AE32" i="1"/>
  <c r="AC32" i="1"/>
  <c r="AA32" i="1"/>
  <c r="AE31" i="1"/>
  <c r="AC31" i="1"/>
  <c r="AE30" i="1"/>
  <c r="AC30" i="1"/>
  <c r="AE29" i="1"/>
  <c r="AC29" i="1"/>
  <c r="AA29" i="1"/>
  <c r="AE28" i="1"/>
  <c r="AC28" i="1"/>
  <c r="AA28" i="1"/>
  <c r="AE27" i="1"/>
  <c r="AC27" i="1"/>
  <c r="AE26" i="1"/>
  <c r="AC26" i="1"/>
  <c r="AE25" i="1"/>
  <c r="AC25" i="1"/>
  <c r="AA25" i="1"/>
  <c r="AE24" i="1"/>
  <c r="AC24" i="1"/>
  <c r="AA24" i="1"/>
  <c r="AE23" i="1"/>
  <c r="AC23" i="1"/>
  <c r="AA23" i="1"/>
  <c r="AE22" i="1"/>
  <c r="AA22" i="1"/>
  <c r="AE21" i="1"/>
  <c r="AC21" i="1"/>
  <c r="AE20" i="1"/>
  <c r="AC20" i="1"/>
  <c r="AE19" i="1"/>
  <c r="AC19" i="1"/>
  <c r="AE18" i="1"/>
  <c r="AC18" i="1"/>
  <c r="AE17" i="1"/>
  <c r="AC17" i="1"/>
  <c r="AE16" i="1"/>
  <c r="AC16" i="1"/>
  <c r="AE15" i="1"/>
  <c r="AC15" i="1"/>
  <c r="AE14" i="1"/>
  <c r="AC14" i="1"/>
  <c r="AE13" i="1"/>
  <c r="AC13" i="1"/>
  <c r="AE12" i="1"/>
  <c r="AC12" i="1"/>
  <c r="AE11" i="1"/>
  <c r="AC11" i="1"/>
  <c r="AE10" i="1"/>
  <c r="AC10" i="1"/>
  <c r="AE9" i="1"/>
  <c r="AC9" i="1"/>
  <c r="AE8" i="1"/>
  <c r="AC8" i="1"/>
  <c r="AE7" i="1"/>
  <c r="AC7" i="1"/>
  <c r="AA7" i="1"/>
  <c r="AF33" i="1" l="1"/>
  <c r="AF80" i="1"/>
  <c r="AF11" i="1"/>
  <c r="AF13" i="1"/>
  <c r="AF15" i="1"/>
  <c r="AF38" i="1"/>
  <c r="AF42" i="1"/>
  <c r="AF44" i="1"/>
  <c r="AF72" i="1"/>
  <c r="AF119" i="1"/>
  <c r="AF85" i="1"/>
  <c r="AF84" i="1"/>
  <c r="AF76" i="1"/>
  <c r="AF74" i="1"/>
  <c r="AF70" i="1"/>
  <c r="AF78" i="1"/>
  <c r="AF82" i="1"/>
  <c r="AF68" i="1"/>
  <c r="AF7" i="1"/>
  <c r="AF55" i="1"/>
  <c r="AF65" i="1"/>
  <c r="AF61" i="1"/>
  <c r="AF59" i="1"/>
  <c r="AF57" i="1"/>
  <c r="AF53" i="1"/>
  <c r="AF49" i="1"/>
  <c r="AF46" i="1"/>
  <c r="AF19" i="1"/>
  <c r="AF27" i="1"/>
  <c r="AF23" i="1"/>
  <c r="AF25" i="1"/>
  <c r="AF21" i="1"/>
  <c r="AF17" i="1"/>
  <c r="AF114" i="1"/>
  <c r="AF9" i="1"/>
  <c r="AF91" i="1"/>
  <c r="AF93" i="1"/>
  <c r="AF95" i="1"/>
  <c r="AF97" i="1"/>
  <c r="AF99" i="1"/>
  <c r="AF100" i="1"/>
  <c r="AF103" i="1"/>
  <c r="AF105" i="1"/>
  <c r="AF107" i="1"/>
  <c r="AF109" i="1"/>
  <c r="AF111" i="1"/>
  <c r="AF117" i="1"/>
  <c r="AF120" i="1"/>
  <c r="AF29" i="1"/>
  <c r="AF31" i="1"/>
  <c r="AF86" i="1"/>
  <c r="AF88" i="1"/>
  <c r="AF89" i="1"/>
  <c r="AF90" i="1"/>
  <c r="AF92" i="1"/>
  <c r="AF94" i="1"/>
  <c r="AF96" i="1"/>
  <c r="AF98" i="1"/>
  <c r="AF102" i="1"/>
  <c r="AF104" i="1"/>
  <c r="AF106" i="1"/>
  <c r="AF108" i="1"/>
  <c r="AF110" i="1"/>
  <c r="AF116" i="1"/>
  <c r="AF8" i="1"/>
  <c r="AF10" i="1"/>
  <c r="AF12" i="1"/>
  <c r="AF14" i="1"/>
  <c r="AF16" i="1"/>
  <c r="AF18" i="1"/>
  <c r="AF20" i="1"/>
  <c r="AF22" i="1"/>
  <c r="AF24" i="1"/>
  <c r="AF26" i="1"/>
  <c r="AF28" i="1"/>
  <c r="AF30" i="1"/>
  <c r="AF32" i="1"/>
  <c r="AF34" i="1"/>
  <c r="AF36" i="1"/>
  <c r="AF39" i="1"/>
  <c r="AF41" i="1"/>
  <c r="AF43" i="1"/>
  <c r="AF45" i="1"/>
  <c r="AF47" i="1"/>
  <c r="AF50" i="1"/>
  <c r="AF52" i="1"/>
  <c r="AF54" i="1"/>
  <c r="AF56" i="1"/>
  <c r="AF58" i="1"/>
  <c r="AF60" i="1"/>
  <c r="AF62" i="1"/>
  <c r="AF64" i="1"/>
  <c r="AF66" i="1"/>
  <c r="AF69" i="1"/>
  <c r="AF71" i="1"/>
  <c r="AF73" i="1"/>
  <c r="AF75" i="1"/>
  <c r="AF77" i="1"/>
  <c r="AF79" i="1"/>
  <c r="AF81" i="1"/>
  <c r="AF83" i="1"/>
  <c r="AF87" i="1"/>
  <c r="AF101" i="1"/>
  <c r="AF113" i="1"/>
  <c r="AF118" i="1"/>
  <c r="W119" i="4"/>
  <c r="X119" i="4"/>
  <c r="BM122" i="1"/>
  <c r="AP130" i="4"/>
  <c r="AM130" i="4"/>
  <c r="AJ130" i="4"/>
  <c r="AC130" i="4"/>
  <c r="Z130" i="4"/>
  <c r="J130" i="4"/>
  <c r="G130" i="4"/>
  <c r="AF122" i="1" l="1"/>
  <c r="D130" i="4"/>
  <c r="H119" i="4" l="1"/>
  <c r="E119" i="4"/>
  <c r="K119" i="4"/>
  <c r="K118" i="4"/>
  <c r="AN118" i="4"/>
  <c r="V120" i="1"/>
  <c r="V112" i="1"/>
  <c r="J119" i="4" s="1"/>
  <c r="V57" i="1"/>
  <c r="V38" i="1"/>
  <c r="P112" i="1"/>
  <c r="G119" i="4" s="1"/>
  <c r="J112" i="1"/>
  <c r="D119" i="4" s="1"/>
  <c r="BT121" i="1"/>
  <c r="BS121" i="1"/>
  <c r="BR121" i="1"/>
  <c r="BQ121" i="1"/>
  <c r="BP121" i="1"/>
  <c r="BO121" i="1"/>
  <c r="BN121" i="1"/>
  <c r="AP27" i="4"/>
  <c r="AM27" i="4"/>
  <c r="AO27" i="4" s="1"/>
  <c r="AD11" i="4"/>
  <c r="BF120" i="1" l="1"/>
  <c r="BF118" i="1"/>
  <c r="BF117" i="1"/>
  <c r="BF116" i="1"/>
  <c r="BF115" i="1"/>
  <c r="BF114" i="1"/>
  <c r="BF113" i="1"/>
  <c r="BF111" i="1"/>
  <c r="BF110" i="1"/>
  <c r="BF109" i="1"/>
  <c r="BF108" i="1"/>
  <c r="BF107" i="1"/>
  <c r="BF106" i="1"/>
  <c r="BF105" i="1"/>
  <c r="BF104" i="1"/>
  <c r="BF103" i="1"/>
  <c r="BF102" i="1"/>
  <c r="BF101" i="1"/>
  <c r="BF100" i="1"/>
  <c r="BF99" i="1"/>
  <c r="BF98" i="1"/>
  <c r="BF97" i="1"/>
  <c r="BF96" i="1"/>
  <c r="BF95" i="1"/>
  <c r="BF94" i="1"/>
  <c r="BF93" i="1"/>
  <c r="BF92" i="1"/>
  <c r="BF91" i="1"/>
  <c r="BF89" i="1"/>
  <c r="BF88" i="1"/>
  <c r="BF87" i="1"/>
  <c r="BF86" i="1"/>
  <c r="BF85" i="1"/>
  <c r="BF84" i="1"/>
  <c r="BF83" i="1"/>
  <c r="BF82" i="1"/>
  <c r="BF81" i="1"/>
  <c r="BF80" i="1"/>
  <c r="BF79" i="1"/>
  <c r="BF77" i="1"/>
  <c r="BF76" i="1"/>
  <c r="BF75" i="1"/>
  <c r="BF74" i="1"/>
  <c r="BF73" i="1"/>
  <c r="BF72" i="1"/>
  <c r="BF71" i="1"/>
  <c r="BF70" i="1"/>
  <c r="BF69" i="1"/>
  <c r="BF68" i="1"/>
  <c r="BF67" i="1"/>
  <c r="BF66" i="1"/>
  <c r="BF65" i="1"/>
  <c r="BF64" i="1"/>
  <c r="BF63" i="1"/>
  <c r="BF62" i="1"/>
  <c r="BF61" i="1"/>
  <c r="BF59" i="1"/>
  <c r="BF58" i="1"/>
  <c r="BF57" i="1"/>
  <c r="BF56" i="1"/>
  <c r="BF55" i="1"/>
  <c r="BF54" i="1"/>
  <c r="BF53" i="1"/>
  <c r="BF52" i="1"/>
  <c r="BF51" i="1"/>
  <c r="BF50" i="1"/>
  <c r="BF49" i="1"/>
  <c r="BF48" i="1"/>
  <c r="BF47" i="1"/>
  <c r="BF46" i="1"/>
  <c r="BF45" i="1"/>
  <c r="BF44" i="1"/>
  <c r="BF42" i="1"/>
  <c r="BF41" i="1"/>
  <c r="BF39" i="1"/>
  <c r="BF38" i="1"/>
  <c r="BF37" i="1"/>
  <c r="BF36" i="1"/>
  <c r="BF35" i="1"/>
  <c r="BF34" i="1"/>
  <c r="BF33" i="1"/>
  <c r="BF32" i="1"/>
  <c r="BF31" i="1"/>
  <c r="BF30" i="1"/>
  <c r="BF29" i="1"/>
  <c r="BF28" i="1"/>
  <c r="BF26" i="1"/>
  <c r="BF24" i="1"/>
  <c r="AJ27" i="4" s="1"/>
  <c r="BF23" i="1"/>
  <c r="BF22" i="1"/>
  <c r="BF21" i="1"/>
  <c r="BF20" i="1"/>
  <c r="BF19" i="1"/>
  <c r="BF18" i="1"/>
  <c r="BF17" i="1"/>
  <c r="BF16" i="1"/>
  <c r="BF15" i="1"/>
  <c r="BF14" i="1"/>
  <c r="BF13" i="1"/>
  <c r="BF12" i="1"/>
  <c r="BF11" i="1"/>
  <c r="BF10" i="1"/>
  <c r="BF9" i="1"/>
  <c r="BF7" i="1"/>
  <c r="AZ10" i="1"/>
  <c r="AZ120" i="1"/>
  <c r="AZ119" i="1"/>
  <c r="AZ118" i="1"/>
  <c r="AZ117" i="1"/>
  <c r="AZ116" i="1"/>
  <c r="AZ115" i="1"/>
  <c r="AZ114" i="1"/>
  <c r="AZ113" i="1"/>
  <c r="AZ111" i="1"/>
  <c r="AZ110" i="1"/>
  <c r="AZ109" i="1"/>
  <c r="AZ108" i="1"/>
  <c r="AZ107" i="1"/>
  <c r="AZ106" i="1"/>
  <c r="AZ105" i="1"/>
  <c r="AZ104" i="1"/>
  <c r="AZ103" i="1"/>
  <c r="AZ102" i="1"/>
  <c r="AZ101" i="1"/>
  <c r="AZ100" i="1"/>
  <c r="AZ99" i="1"/>
  <c r="AZ98" i="1"/>
  <c r="AZ97" i="1"/>
  <c r="AZ96" i="1"/>
  <c r="AZ95" i="1"/>
  <c r="AZ94" i="1"/>
  <c r="AZ93" i="1"/>
  <c r="AZ92" i="1"/>
  <c r="AZ91" i="1"/>
  <c r="AZ90" i="1"/>
  <c r="AZ89" i="1"/>
  <c r="AZ88" i="1"/>
  <c r="AZ87" i="1"/>
  <c r="AZ86" i="1"/>
  <c r="AZ85" i="1"/>
  <c r="AZ84" i="1"/>
  <c r="AZ83" i="1"/>
  <c r="AZ82" i="1"/>
  <c r="AZ81" i="1"/>
  <c r="AZ80" i="1"/>
  <c r="AZ79" i="1"/>
  <c r="AZ78" i="1"/>
  <c r="AZ77" i="1"/>
  <c r="AZ76" i="1"/>
  <c r="AZ75" i="1"/>
  <c r="AZ74" i="1"/>
  <c r="AZ73" i="1"/>
  <c r="AZ72" i="1"/>
  <c r="AZ71" i="1"/>
  <c r="AZ70" i="1"/>
  <c r="AZ69" i="1"/>
  <c r="AZ68" i="1"/>
  <c r="AZ67" i="1"/>
  <c r="AZ66" i="1"/>
  <c r="AZ65" i="1"/>
  <c r="AZ64" i="1"/>
  <c r="AZ63" i="1"/>
  <c r="AZ62" i="1"/>
  <c r="AZ61" i="1"/>
  <c r="AZ60" i="1"/>
  <c r="AZ59" i="1"/>
  <c r="AZ58" i="1"/>
  <c r="AZ57" i="1"/>
  <c r="AZ56" i="1"/>
  <c r="AZ55" i="1"/>
  <c r="AZ54" i="1"/>
  <c r="AZ53" i="1"/>
  <c r="AZ52" i="1"/>
  <c r="AZ51" i="1"/>
  <c r="AZ50" i="1"/>
  <c r="AZ49" i="1"/>
  <c r="AZ48" i="1"/>
  <c r="AZ47" i="1"/>
  <c r="AZ46" i="1"/>
  <c r="AZ45" i="1"/>
  <c r="AZ44" i="1"/>
  <c r="AZ43" i="1"/>
  <c r="AZ42" i="1"/>
  <c r="AZ41" i="1"/>
  <c r="AZ40" i="1"/>
  <c r="AZ39" i="1"/>
  <c r="AZ38" i="1"/>
  <c r="AZ37" i="1"/>
  <c r="AZ36" i="1"/>
  <c r="AZ35" i="1"/>
  <c r="AZ34" i="1"/>
  <c r="AZ33" i="1"/>
  <c r="AZ32" i="1"/>
  <c r="AZ31" i="1"/>
  <c r="AZ30" i="1"/>
  <c r="AZ29" i="1"/>
  <c r="AZ28" i="1"/>
  <c r="AZ27" i="1"/>
  <c r="AZ26" i="1"/>
  <c r="AZ25" i="1"/>
  <c r="AZ24" i="1"/>
  <c r="AZ23" i="1"/>
  <c r="AZ22" i="1"/>
  <c r="AZ21" i="1"/>
  <c r="AZ20" i="1"/>
  <c r="AZ19" i="1"/>
  <c r="AZ18" i="1"/>
  <c r="AZ17" i="1"/>
  <c r="AZ16" i="1"/>
  <c r="AZ15" i="1"/>
  <c r="AZ14" i="1"/>
  <c r="AZ13" i="1"/>
  <c r="AZ12" i="1"/>
  <c r="AZ11" i="1"/>
  <c r="AZ9" i="1"/>
  <c r="AZ7" i="1"/>
  <c r="AT49" i="1" l="1"/>
  <c r="AT120" i="1" l="1"/>
  <c r="AT119" i="1"/>
  <c r="AT118" i="1"/>
  <c r="AT117" i="1"/>
  <c r="AT116" i="1"/>
  <c r="AT115" i="1"/>
  <c r="AT114" i="1"/>
  <c r="AT113" i="1"/>
  <c r="AT111" i="1"/>
  <c r="AT110" i="1"/>
  <c r="AT109" i="1"/>
  <c r="AT108" i="1"/>
  <c r="AT107" i="1"/>
  <c r="AT106" i="1"/>
  <c r="AT105" i="1"/>
  <c r="AT104" i="1"/>
  <c r="AT103" i="1"/>
  <c r="AT102" i="1"/>
  <c r="AT101" i="1"/>
  <c r="AT100" i="1"/>
  <c r="AT99" i="1"/>
  <c r="AT98" i="1"/>
  <c r="AT97" i="1"/>
  <c r="AT96" i="1"/>
  <c r="AT95" i="1"/>
  <c r="AT94" i="1"/>
  <c r="AT93" i="1"/>
  <c r="AT92" i="1"/>
  <c r="AT91" i="1"/>
  <c r="AT90" i="1"/>
  <c r="AT89" i="1"/>
  <c r="AT88" i="1"/>
  <c r="AT87" i="1"/>
  <c r="AT86" i="1"/>
  <c r="AT85" i="1"/>
  <c r="AT84" i="1"/>
  <c r="AT83" i="1"/>
  <c r="AT82" i="1"/>
  <c r="AT81" i="1"/>
  <c r="AT80" i="1"/>
  <c r="AT79" i="1"/>
  <c r="AT78" i="1"/>
  <c r="AT77" i="1"/>
  <c r="AT76" i="1"/>
  <c r="AT75" i="1"/>
  <c r="AT74" i="1"/>
  <c r="AT73" i="1"/>
  <c r="AT72" i="1"/>
  <c r="AT71" i="1"/>
  <c r="AT70" i="1"/>
  <c r="AT69" i="1"/>
  <c r="AT68" i="1"/>
  <c r="AT67" i="1"/>
  <c r="AT66" i="1"/>
  <c r="AT65" i="1"/>
  <c r="AT64" i="1"/>
  <c r="AT63" i="1"/>
  <c r="AT62" i="1"/>
  <c r="AT61" i="1"/>
  <c r="AT60" i="1"/>
  <c r="AT59" i="1"/>
  <c r="AT58" i="1"/>
  <c r="AT57" i="1"/>
  <c r="AT56" i="1"/>
  <c r="AT55" i="1"/>
  <c r="AT54" i="1"/>
  <c r="AT53" i="1"/>
  <c r="AT52" i="1"/>
  <c r="AT51" i="1"/>
  <c r="AT50" i="1"/>
  <c r="AT48" i="1"/>
  <c r="AT47" i="1"/>
  <c r="AT46" i="1"/>
  <c r="AT45" i="1"/>
  <c r="AT44" i="1"/>
  <c r="AT43" i="1"/>
  <c r="AT42" i="1"/>
  <c r="AT41" i="1"/>
  <c r="AT40" i="1"/>
  <c r="AT39" i="1"/>
  <c r="AT38" i="1"/>
  <c r="AT37" i="1"/>
  <c r="AT36" i="1"/>
  <c r="AT35" i="1"/>
  <c r="AT34" i="1"/>
  <c r="AT33" i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9" i="1"/>
  <c r="AT7" i="1"/>
  <c r="AP122" i="4" l="1"/>
  <c r="AP123" i="4"/>
  <c r="AP124" i="4"/>
  <c r="AP125" i="4"/>
  <c r="AP126" i="4"/>
  <c r="AP128" i="4"/>
  <c r="AP121" i="4"/>
  <c r="AP91" i="4"/>
  <c r="AP92" i="4"/>
  <c r="AP93" i="4"/>
  <c r="AP94" i="4"/>
  <c r="AP95" i="4"/>
  <c r="AP96" i="4"/>
  <c r="AP98" i="4"/>
  <c r="AP99" i="4"/>
  <c r="AP100" i="4"/>
  <c r="AP101" i="4"/>
  <c r="AP102" i="4"/>
  <c r="AP103" i="4"/>
  <c r="AP104" i="4"/>
  <c r="AP105" i="4"/>
  <c r="AP106" i="4"/>
  <c r="AP107" i="4"/>
  <c r="AP108" i="4"/>
  <c r="AP109" i="4"/>
  <c r="AP110" i="4"/>
  <c r="AP111" i="4"/>
  <c r="AP112" i="4"/>
  <c r="AP113" i="4"/>
  <c r="AP114" i="4"/>
  <c r="AP115" i="4"/>
  <c r="AP116" i="4"/>
  <c r="AP117" i="4"/>
  <c r="AP118" i="4"/>
  <c r="AP90" i="4"/>
  <c r="AP75" i="4"/>
  <c r="AP76" i="4"/>
  <c r="AP77" i="4"/>
  <c r="AP78" i="4"/>
  <c r="AP79" i="4"/>
  <c r="AP80" i="4"/>
  <c r="AP81" i="4"/>
  <c r="AP82" i="4"/>
  <c r="AP83" i="4"/>
  <c r="AP85" i="4"/>
  <c r="AP86" i="4"/>
  <c r="AP87" i="4"/>
  <c r="AP88" i="4"/>
  <c r="AP74" i="4"/>
  <c r="AP55" i="4"/>
  <c r="AP56" i="4"/>
  <c r="AP57" i="4"/>
  <c r="AP58" i="4"/>
  <c r="AP59" i="4"/>
  <c r="AP60" i="4"/>
  <c r="AP61" i="4"/>
  <c r="AP62" i="4"/>
  <c r="AP63" i="4"/>
  <c r="AP64" i="4"/>
  <c r="AP66" i="4"/>
  <c r="AP67" i="4"/>
  <c r="AP68" i="4"/>
  <c r="AP69" i="4"/>
  <c r="AP70" i="4"/>
  <c r="AP71" i="4"/>
  <c r="AP72" i="4"/>
  <c r="AP54" i="4"/>
  <c r="AP35" i="4"/>
  <c r="AP36" i="4"/>
  <c r="AP37" i="4"/>
  <c r="AP38" i="4"/>
  <c r="AP39" i="4"/>
  <c r="AP40" i="4"/>
  <c r="AP41" i="4"/>
  <c r="AP42" i="4"/>
  <c r="AP43" i="4"/>
  <c r="AP45" i="4"/>
  <c r="AP46" i="4"/>
  <c r="AP48" i="4"/>
  <c r="AP49" i="4"/>
  <c r="AP50" i="4"/>
  <c r="AP51" i="4"/>
  <c r="AP52" i="4"/>
  <c r="AP34" i="4"/>
  <c r="AP21" i="4"/>
  <c r="AP22" i="4"/>
  <c r="AP23" i="4"/>
  <c r="AP24" i="4"/>
  <c r="AP25" i="4"/>
  <c r="AP26" i="4"/>
  <c r="AP29" i="4"/>
  <c r="AP31" i="4"/>
  <c r="AP32" i="4"/>
  <c r="AP20" i="4"/>
  <c r="AP12" i="4"/>
  <c r="AP13" i="4"/>
  <c r="AP14" i="4"/>
  <c r="AP15" i="4"/>
  <c r="AP16" i="4"/>
  <c r="AP17" i="4"/>
  <c r="AP18" i="4"/>
  <c r="AP11" i="4"/>
  <c r="AP8" i="4"/>
  <c r="AM122" i="4"/>
  <c r="AM123" i="4"/>
  <c r="AM124" i="4"/>
  <c r="AM125" i="4"/>
  <c r="AM126" i="4"/>
  <c r="AM128" i="4"/>
  <c r="AM121" i="4"/>
  <c r="AM91" i="4"/>
  <c r="AM92" i="4"/>
  <c r="AM93" i="4"/>
  <c r="AM94" i="4"/>
  <c r="AM95" i="4"/>
  <c r="AM96" i="4"/>
  <c r="AM98" i="4"/>
  <c r="AM99" i="4"/>
  <c r="AM100" i="4"/>
  <c r="AM101" i="4"/>
  <c r="AM102" i="4"/>
  <c r="AM103" i="4"/>
  <c r="AM104" i="4"/>
  <c r="AM105" i="4"/>
  <c r="AM106" i="4"/>
  <c r="AM107" i="4"/>
  <c r="AM108" i="4"/>
  <c r="AM109" i="4"/>
  <c r="AM110" i="4"/>
  <c r="AM111" i="4"/>
  <c r="AM112" i="4"/>
  <c r="AM113" i="4"/>
  <c r="AM114" i="4"/>
  <c r="AM115" i="4"/>
  <c r="AM116" i="4"/>
  <c r="AM117" i="4"/>
  <c r="AM118" i="4"/>
  <c r="AM90" i="4"/>
  <c r="AM75" i="4"/>
  <c r="AM76" i="4"/>
  <c r="AM77" i="4"/>
  <c r="AM78" i="4"/>
  <c r="AM79" i="4"/>
  <c r="AM80" i="4"/>
  <c r="AM81" i="4"/>
  <c r="AM82" i="4"/>
  <c r="AM83" i="4"/>
  <c r="AM85" i="4"/>
  <c r="AM86" i="4"/>
  <c r="AM87" i="4"/>
  <c r="AM88" i="4"/>
  <c r="AM74" i="4"/>
  <c r="AM72" i="4"/>
  <c r="AM71" i="4"/>
  <c r="AM70" i="4"/>
  <c r="AM69" i="4"/>
  <c r="AM68" i="4"/>
  <c r="AM66" i="4"/>
  <c r="AM64" i="4"/>
  <c r="AM63" i="4"/>
  <c r="AM62" i="4"/>
  <c r="AM61" i="4"/>
  <c r="AM60" i="4"/>
  <c r="AM59" i="4"/>
  <c r="AM58" i="4"/>
  <c r="AM57" i="4"/>
  <c r="AM56" i="4"/>
  <c r="AM55" i="4"/>
  <c r="AM54" i="4"/>
  <c r="AM35" i="4"/>
  <c r="AM36" i="4"/>
  <c r="AM37" i="4"/>
  <c r="AM38" i="4"/>
  <c r="AM39" i="4"/>
  <c r="AM40" i="4"/>
  <c r="AM41" i="4"/>
  <c r="AM42" i="4"/>
  <c r="AM43" i="4"/>
  <c r="AM45" i="4"/>
  <c r="AM46" i="4"/>
  <c r="AM48" i="4"/>
  <c r="AM49" i="4"/>
  <c r="AM50" i="4"/>
  <c r="AM51" i="4"/>
  <c r="AM52" i="4"/>
  <c r="AM34" i="4"/>
  <c r="AM21" i="4"/>
  <c r="AM22" i="4"/>
  <c r="AM23" i="4"/>
  <c r="AM24" i="4"/>
  <c r="AM25" i="4"/>
  <c r="AM26" i="4"/>
  <c r="AM29" i="4"/>
  <c r="AM31" i="4"/>
  <c r="AM32" i="4"/>
  <c r="AM20" i="4"/>
  <c r="AM12" i="4"/>
  <c r="AM13" i="4"/>
  <c r="AM14" i="4"/>
  <c r="AM15" i="4"/>
  <c r="AM16" i="4"/>
  <c r="AM17" i="4"/>
  <c r="AM18" i="4"/>
  <c r="AM11" i="4"/>
  <c r="AM8" i="4"/>
  <c r="AM7" i="4" s="1"/>
  <c r="AJ122" i="4"/>
  <c r="AJ123" i="4"/>
  <c r="AL123" i="4" s="1"/>
  <c r="AJ124" i="4"/>
  <c r="AJ125" i="4"/>
  <c r="AL125" i="4" s="1"/>
  <c r="AJ126" i="4"/>
  <c r="AJ128" i="4"/>
  <c r="AJ121" i="4"/>
  <c r="AL121" i="4" s="1"/>
  <c r="AJ91" i="4"/>
  <c r="AJ92" i="4"/>
  <c r="AJ93" i="4"/>
  <c r="AJ94" i="4"/>
  <c r="AJ95" i="4"/>
  <c r="AJ96" i="4"/>
  <c r="AJ98" i="4"/>
  <c r="AJ99" i="4"/>
  <c r="AJ100" i="4"/>
  <c r="AJ101" i="4"/>
  <c r="AJ102" i="4"/>
  <c r="AJ103" i="4"/>
  <c r="AJ104" i="4"/>
  <c r="AJ105" i="4"/>
  <c r="AJ106" i="4"/>
  <c r="AJ107" i="4"/>
  <c r="AJ108" i="4"/>
  <c r="AJ109" i="4"/>
  <c r="AJ110" i="4"/>
  <c r="AJ111" i="4"/>
  <c r="AJ112" i="4"/>
  <c r="AL112" i="4" s="1"/>
  <c r="AJ113" i="4"/>
  <c r="AJ114" i="4"/>
  <c r="AJ115" i="4"/>
  <c r="AJ116" i="4"/>
  <c r="AJ117" i="4"/>
  <c r="AJ118" i="4"/>
  <c r="AL118" i="4" s="1"/>
  <c r="AJ90" i="4"/>
  <c r="AJ75" i="4"/>
  <c r="AJ76" i="4"/>
  <c r="AL76" i="4" s="1"/>
  <c r="AJ77" i="4"/>
  <c r="AJ78" i="4"/>
  <c r="AL78" i="4" s="1"/>
  <c r="AJ79" i="4"/>
  <c r="AJ80" i="4"/>
  <c r="AJ81" i="4"/>
  <c r="AJ82" i="4"/>
  <c r="AJ83" i="4"/>
  <c r="AJ85" i="4"/>
  <c r="AL85" i="4" s="1"/>
  <c r="AJ86" i="4"/>
  <c r="AJ87" i="4"/>
  <c r="AJ88" i="4"/>
  <c r="AJ74" i="4"/>
  <c r="AJ55" i="4"/>
  <c r="AL55" i="4" s="1"/>
  <c r="AJ56" i="4"/>
  <c r="AL56" i="4" s="1"/>
  <c r="AJ57" i="4"/>
  <c r="AJ58" i="4"/>
  <c r="AJ59" i="4"/>
  <c r="AL59" i="4" s="1"/>
  <c r="AJ60" i="4"/>
  <c r="AL60" i="4" s="1"/>
  <c r="AJ61" i="4"/>
  <c r="AJ62" i="4"/>
  <c r="AJ63" i="4"/>
  <c r="AJ64" i="4"/>
  <c r="AJ66" i="4"/>
  <c r="AJ67" i="4"/>
  <c r="AL67" i="4" s="1"/>
  <c r="AJ68" i="4"/>
  <c r="AL68" i="4" s="1"/>
  <c r="AJ69" i="4"/>
  <c r="AJ70" i="4"/>
  <c r="AJ71" i="4"/>
  <c r="AL71" i="4" s="1"/>
  <c r="AJ72" i="4"/>
  <c r="AJ54" i="4"/>
  <c r="AJ35" i="4"/>
  <c r="AJ36" i="4"/>
  <c r="AJ37" i="4"/>
  <c r="AL37" i="4" s="1"/>
  <c r="AJ38" i="4"/>
  <c r="AJ39" i="4"/>
  <c r="AJ40" i="4"/>
  <c r="AL40" i="4" s="1"/>
  <c r="AJ41" i="4"/>
  <c r="AJ42" i="4"/>
  <c r="AJ43" i="4"/>
  <c r="AJ45" i="4"/>
  <c r="AJ46" i="4"/>
  <c r="AL46" i="4" s="1"/>
  <c r="AJ48" i="4"/>
  <c r="AJ49" i="4"/>
  <c r="AJ50" i="4"/>
  <c r="AL50" i="4" s="1"/>
  <c r="AJ51" i="4"/>
  <c r="AJ52" i="4"/>
  <c r="AJ34" i="4"/>
  <c r="AL34" i="4" s="1"/>
  <c r="AJ21" i="4"/>
  <c r="AJ22" i="4"/>
  <c r="AJ23" i="4"/>
  <c r="AL23" i="4" s="1"/>
  <c r="AJ24" i="4"/>
  <c r="AL24" i="4" s="1"/>
  <c r="AJ25" i="4"/>
  <c r="AJ26" i="4"/>
  <c r="AL26" i="4" s="1"/>
  <c r="AJ29" i="4"/>
  <c r="AJ31" i="4"/>
  <c r="AJ32" i="4"/>
  <c r="AJ20" i="4"/>
  <c r="AJ12" i="4"/>
  <c r="AJ13" i="4"/>
  <c r="AL13" i="4" s="1"/>
  <c r="AJ14" i="4"/>
  <c r="AJ15" i="4"/>
  <c r="AJ16" i="4"/>
  <c r="AJ17" i="4"/>
  <c r="AJ18" i="4"/>
  <c r="AJ11" i="4"/>
  <c r="AJ8" i="4"/>
  <c r="AC122" i="4"/>
  <c r="AC123" i="4"/>
  <c r="AC124" i="4"/>
  <c r="AC125" i="4"/>
  <c r="AC126" i="4"/>
  <c r="AC127" i="4"/>
  <c r="AC128" i="4"/>
  <c r="AC121" i="4"/>
  <c r="AE121" i="4" s="1"/>
  <c r="AC91" i="4"/>
  <c r="AC92" i="4"/>
  <c r="AC93" i="4"/>
  <c r="AC94" i="4"/>
  <c r="AC95" i="4"/>
  <c r="AC96" i="4"/>
  <c r="AC97" i="4"/>
  <c r="AC98" i="4"/>
  <c r="AC99" i="4"/>
  <c r="AC100" i="4"/>
  <c r="AC101" i="4"/>
  <c r="AC102" i="4"/>
  <c r="AC103" i="4"/>
  <c r="AC104" i="4"/>
  <c r="AC105" i="4"/>
  <c r="AC106" i="4"/>
  <c r="AC107" i="4"/>
  <c r="AC108" i="4"/>
  <c r="AC109" i="4"/>
  <c r="AC110" i="4"/>
  <c r="AC111" i="4"/>
  <c r="AC112" i="4"/>
  <c r="AC113" i="4"/>
  <c r="AC114" i="4"/>
  <c r="AC115" i="4"/>
  <c r="AC116" i="4"/>
  <c r="AC117" i="4"/>
  <c r="AC118" i="4"/>
  <c r="AC90" i="4"/>
  <c r="AC75" i="4"/>
  <c r="AC76" i="4"/>
  <c r="AC77" i="4"/>
  <c r="AC78" i="4"/>
  <c r="AC79" i="4"/>
  <c r="AC80" i="4"/>
  <c r="AC81" i="4"/>
  <c r="AC82" i="4"/>
  <c r="AC83" i="4"/>
  <c r="AC84" i="4"/>
  <c r="AC85" i="4"/>
  <c r="AC86" i="4"/>
  <c r="AC87" i="4"/>
  <c r="AC88" i="4"/>
  <c r="AC74" i="4"/>
  <c r="AC72" i="4"/>
  <c r="AC71" i="4"/>
  <c r="AC70" i="4"/>
  <c r="AC69" i="4"/>
  <c r="AC68" i="4"/>
  <c r="AC67" i="4"/>
  <c r="AC66" i="4"/>
  <c r="AC65" i="4"/>
  <c r="AC64" i="4"/>
  <c r="AC63" i="4"/>
  <c r="AC62" i="4"/>
  <c r="AC61" i="4"/>
  <c r="AC60" i="4"/>
  <c r="AC59" i="4"/>
  <c r="AC58" i="4"/>
  <c r="AC57" i="4"/>
  <c r="AC56" i="4"/>
  <c r="AC55" i="4"/>
  <c r="AC54" i="4"/>
  <c r="AC35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AC49" i="4"/>
  <c r="AC50" i="4"/>
  <c r="AC51" i="4"/>
  <c r="AC52" i="4"/>
  <c r="AC34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20" i="4"/>
  <c r="AC12" i="4"/>
  <c r="AC13" i="4"/>
  <c r="AC14" i="4"/>
  <c r="AC15" i="4"/>
  <c r="AC16" i="4"/>
  <c r="AC17" i="4"/>
  <c r="AC18" i="4"/>
  <c r="AC11" i="4"/>
  <c r="AC8" i="4"/>
  <c r="Z122" i="4"/>
  <c r="Z123" i="4"/>
  <c r="Z124" i="4"/>
  <c r="Z125" i="4"/>
  <c r="Z126" i="4"/>
  <c r="Z127" i="4"/>
  <c r="Z128" i="4"/>
  <c r="Z121" i="4"/>
  <c r="Z91" i="4"/>
  <c r="Z92" i="4"/>
  <c r="Z93" i="4"/>
  <c r="Z94" i="4"/>
  <c r="Z95" i="4"/>
  <c r="Z96" i="4"/>
  <c r="Z97" i="4"/>
  <c r="Z98" i="4"/>
  <c r="Z99" i="4"/>
  <c r="Z100" i="4"/>
  <c r="Z101" i="4"/>
  <c r="Z102" i="4"/>
  <c r="Z103" i="4"/>
  <c r="Z104" i="4"/>
  <c r="Z105" i="4"/>
  <c r="Z106" i="4"/>
  <c r="Z107" i="4"/>
  <c r="Z108" i="4"/>
  <c r="Z109" i="4"/>
  <c r="Z110" i="4"/>
  <c r="Z111" i="4"/>
  <c r="Z112" i="4"/>
  <c r="Z113" i="4"/>
  <c r="Z114" i="4"/>
  <c r="Z115" i="4"/>
  <c r="Z116" i="4"/>
  <c r="Z117" i="4"/>
  <c r="Z118" i="4"/>
  <c r="Z90" i="4"/>
  <c r="Z75" i="4"/>
  <c r="Z76" i="4"/>
  <c r="Z77" i="4"/>
  <c r="Z78" i="4"/>
  <c r="Z79" i="4"/>
  <c r="Z80" i="4"/>
  <c r="Z81" i="4"/>
  <c r="Z82" i="4"/>
  <c r="Z83" i="4"/>
  <c r="Z84" i="4"/>
  <c r="Z85" i="4"/>
  <c r="Z86" i="4"/>
  <c r="Z87" i="4"/>
  <c r="Z88" i="4"/>
  <c r="Z7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72" i="4"/>
  <c r="Z5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34" i="4"/>
  <c r="Z21" i="4"/>
  <c r="Z22" i="4"/>
  <c r="Z23" i="4"/>
  <c r="Z24" i="4"/>
  <c r="Z25" i="4"/>
  <c r="Z26" i="4"/>
  <c r="Z27" i="4"/>
  <c r="Z28" i="4"/>
  <c r="Z29" i="4"/>
  <c r="Z30" i="4"/>
  <c r="Z31" i="4"/>
  <c r="Z32" i="4"/>
  <c r="Z20" i="4"/>
  <c r="Z12" i="4"/>
  <c r="Z13" i="4"/>
  <c r="Z14" i="4"/>
  <c r="Z15" i="4"/>
  <c r="Z16" i="4"/>
  <c r="Z17" i="4"/>
  <c r="Z18" i="4"/>
  <c r="Z11" i="4"/>
  <c r="Z8" i="4"/>
  <c r="AJ129" i="4" l="1"/>
  <c r="AL8" i="4"/>
  <c r="J128" i="4"/>
  <c r="J62" i="4"/>
  <c r="J42" i="4"/>
  <c r="AN8" i="4"/>
  <c r="AN7" i="4"/>
  <c r="AQ8" i="4"/>
  <c r="AK8" i="4"/>
  <c r="AD8" i="4"/>
  <c r="AQ11" i="4"/>
  <c r="AQ12" i="4"/>
  <c r="AQ13" i="4"/>
  <c r="AQ14" i="4"/>
  <c r="AQ15" i="4"/>
  <c r="AQ16" i="4"/>
  <c r="AQ17" i="4"/>
  <c r="AQ18" i="4"/>
  <c r="AQ20" i="4"/>
  <c r="AQ21" i="4"/>
  <c r="AQ22" i="4"/>
  <c r="AQ23" i="4"/>
  <c r="AQ24" i="4"/>
  <c r="AQ25" i="4"/>
  <c r="AQ26" i="4"/>
  <c r="AQ27" i="4"/>
  <c r="AQ28" i="4"/>
  <c r="AQ29" i="4"/>
  <c r="AQ30" i="4"/>
  <c r="AQ31" i="4"/>
  <c r="AQ32" i="4"/>
  <c r="AQ34" i="4"/>
  <c r="AQ35" i="4"/>
  <c r="AQ36" i="4"/>
  <c r="AQ37" i="4"/>
  <c r="AQ38" i="4"/>
  <c r="AQ39" i="4"/>
  <c r="AQ40" i="4"/>
  <c r="AQ41" i="4"/>
  <c r="AQ42" i="4"/>
  <c r="AQ43" i="4"/>
  <c r="AQ44" i="4"/>
  <c r="AQ45" i="4"/>
  <c r="AQ46" i="4"/>
  <c r="AQ47" i="4"/>
  <c r="AQ48" i="4"/>
  <c r="AQ49" i="4"/>
  <c r="AQ50" i="4"/>
  <c r="AQ51" i="4"/>
  <c r="AQ52" i="4"/>
  <c r="AQ54" i="4"/>
  <c r="AQ55" i="4"/>
  <c r="AQ56" i="4"/>
  <c r="AQ57" i="4"/>
  <c r="AQ58" i="4"/>
  <c r="AQ59" i="4"/>
  <c r="AQ60" i="4"/>
  <c r="AQ61" i="4"/>
  <c r="AQ62" i="4"/>
  <c r="AQ63" i="4"/>
  <c r="AQ64" i="4"/>
  <c r="AQ65" i="4"/>
  <c r="AQ66" i="4"/>
  <c r="AQ67" i="4"/>
  <c r="AQ68" i="4"/>
  <c r="AQ69" i="4"/>
  <c r="AQ70" i="4"/>
  <c r="AQ71" i="4"/>
  <c r="AQ72" i="4"/>
  <c r="AQ74" i="4"/>
  <c r="AQ75" i="4"/>
  <c r="AQ76" i="4"/>
  <c r="AQ77" i="4"/>
  <c r="AQ78" i="4"/>
  <c r="AQ79" i="4"/>
  <c r="AQ80" i="4"/>
  <c r="AQ81" i="4"/>
  <c r="AQ82" i="4"/>
  <c r="AQ83" i="4"/>
  <c r="AQ84" i="4"/>
  <c r="AQ85" i="4"/>
  <c r="AQ86" i="4"/>
  <c r="AQ87" i="4"/>
  <c r="AQ88" i="4"/>
  <c r="AQ90" i="4"/>
  <c r="AQ91" i="4"/>
  <c r="AQ92" i="4"/>
  <c r="AQ93" i="4"/>
  <c r="AQ94" i="4"/>
  <c r="AQ95" i="4"/>
  <c r="AQ96" i="4"/>
  <c r="AQ97" i="4"/>
  <c r="AQ98" i="4"/>
  <c r="AQ99" i="4"/>
  <c r="AQ100" i="4"/>
  <c r="AQ101" i="4"/>
  <c r="AQ102" i="4"/>
  <c r="AQ103" i="4"/>
  <c r="AQ104" i="4"/>
  <c r="AQ105" i="4"/>
  <c r="AQ106" i="4"/>
  <c r="AQ107" i="4"/>
  <c r="AQ108" i="4"/>
  <c r="AQ109" i="4"/>
  <c r="AQ110" i="4"/>
  <c r="AQ111" i="4"/>
  <c r="AQ112" i="4"/>
  <c r="AQ113" i="4"/>
  <c r="AQ114" i="4"/>
  <c r="AQ115" i="4"/>
  <c r="AQ116" i="4"/>
  <c r="AQ117" i="4"/>
  <c r="AQ118" i="4"/>
  <c r="AQ121" i="4"/>
  <c r="AQ122" i="4"/>
  <c r="AQ123" i="4"/>
  <c r="AQ124" i="4"/>
  <c r="AQ125" i="4"/>
  <c r="AQ126" i="4"/>
  <c r="AQ127" i="4"/>
  <c r="AQ128" i="4"/>
  <c r="AQ7" i="4"/>
  <c r="AN11" i="4"/>
  <c r="AN12" i="4"/>
  <c r="AN13" i="4"/>
  <c r="AN14" i="4"/>
  <c r="AN15" i="4"/>
  <c r="AN16" i="4"/>
  <c r="AN17" i="4"/>
  <c r="AN18" i="4"/>
  <c r="AN20" i="4"/>
  <c r="AN21" i="4"/>
  <c r="AN22" i="4"/>
  <c r="AN23" i="4"/>
  <c r="AN24" i="4"/>
  <c r="AN25" i="4"/>
  <c r="AN26" i="4"/>
  <c r="AN27" i="4"/>
  <c r="AN28" i="4"/>
  <c r="AN29" i="4"/>
  <c r="AN30" i="4"/>
  <c r="AN31" i="4"/>
  <c r="AN32" i="4"/>
  <c r="AN34" i="4"/>
  <c r="AN35" i="4"/>
  <c r="AN36" i="4"/>
  <c r="AN37" i="4"/>
  <c r="AN38" i="4"/>
  <c r="AN39" i="4"/>
  <c r="AN40" i="4"/>
  <c r="AN41" i="4"/>
  <c r="AN42" i="4"/>
  <c r="AN43" i="4"/>
  <c r="AN44" i="4"/>
  <c r="AN45" i="4"/>
  <c r="AN46" i="4"/>
  <c r="AN47" i="4"/>
  <c r="AN48" i="4"/>
  <c r="AN49" i="4"/>
  <c r="AN50" i="4"/>
  <c r="AN51" i="4"/>
  <c r="AN52" i="4"/>
  <c r="AN54" i="4"/>
  <c r="AN55" i="4"/>
  <c r="AN56" i="4"/>
  <c r="AN57" i="4"/>
  <c r="AN58" i="4"/>
  <c r="AN59" i="4"/>
  <c r="AN60" i="4"/>
  <c r="AN61" i="4"/>
  <c r="AN62" i="4"/>
  <c r="AN63" i="4"/>
  <c r="AN64" i="4"/>
  <c r="AN65" i="4"/>
  <c r="AN66" i="4"/>
  <c r="AN67" i="4"/>
  <c r="AN68" i="4"/>
  <c r="AN69" i="4"/>
  <c r="AN70" i="4"/>
  <c r="AN71" i="4"/>
  <c r="AN72" i="4"/>
  <c r="AN74" i="4"/>
  <c r="AN75" i="4"/>
  <c r="AN76" i="4"/>
  <c r="AN77" i="4"/>
  <c r="AN78" i="4"/>
  <c r="AN79" i="4"/>
  <c r="AN80" i="4"/>
  <c r="AN81" i="4"/>
  <c r="AN82" i="4"/>
  <c r="AN83" i="4"/>
  <c r="AN84" i="4"/>
  <c r="AN85" i="4"/>
  <c r="AN86" i="4"/>
  <c r="AN87" i="4"/>
  <c r="AN88" i="4"/>
  <c r="AN90" i="4"/>
  <c r="AN91" i="4"/>
  <c r="AN92" i="4"/>
  <c r="AN93" i="4"/>
  <c r="AN94" i="4"/>
  <c r="AN95" i="4"/>
  <c r="AN96" i="4"/>
  <c r="AN97" i="4"/>
  <c r="AN98" i="4"/>
  <c r="AN99" i="4"/>
  <c r="AN100" i="4"/>
  <c r="AN101" i="4"/>
  <c r="AN102" i="4"/>
  <c r="AN103" i="4"/>
  <c r="AN104" i="4"/>
  <c r="AN105" i="4"/>
  <c r="AN106" i="4"/>
  <c r="AN107" i="4"/>
  <c r="AN108" i="4"/>
  <c r="AN109" i="4"/>
  <c r="AN110" i="4"/>
  <c r="AN111" i="4"/>
  <c r="AN112" i="4"/>
  <c r="AN113" i="4"/>
  <c r="AN114" i="4"/>
  <c r="AN115" i="4"/>
  <c r="AN116" i="4"/>
  <c r="AN117" i="4"/>
  <c r="AN121" i="4"/>
  <c r="AN122" i="4"/>
  <c r="AN123" i="4"/>
  <c r="AN124" i="4"/>
  <c r="AN125" i="4"/>
  <c r="AN126" i="4"/>
  <c r="AN127" i="4"/>
  <c r="AN128" i="4"/>
  <c r="AK11" i="4"/>
  <c r="AK12" i="4"/>
  <c r="AK13" i="4"/>
  <c r="AK14" i="4"/>
  <c r="AK15" i="4"/>
  <c r="AK16" i="4"/>
  <c r="AK17" i="4"/>
  <c r="AK18" i="4"/>
  <c r="AK20" i="4"/>
  <c r="AK21" i="4"/>
  <c r="AK22" i="4"/>
  <c r="AK23" i="4"/>
  <c r="AK24" i="4"/>
  <c r="AK25" i="4"/>
  <c r="AK26" i="4"/>
  <c r="AK27" i="4"/>
  <c r="AK28" i="4"/>
  <c r="AK29" i="4"/>
  <c r="AK30" i="4"/>
  <c r="AK31" i="4"/>
  <c r="AK32" i="4"/>
  <c r="AK34" i="4"/>
  <c r="AK35" i="4"/>
  <c r="AK36" i="4"/>
  <c r="AK37" i="4"/>
  <c r="AK38" i="4"/>
  <c r="AK39" i="4"/>
  <c r="AK40" i="4"/>
  <c r="AK41" i="4"/>
  <c r="AK42" i="4"/>
  <c r="AK43" i="4"/>
  <c r="AK44" i="4"/>
  <c r="AK45" i="4"/>
  <c r="AK46" i="4"/>
  <c r="AK47" i="4"/>
  <c r="AK48" i="4"/>
  <c r="AK49" i="4"/>
  <c r="AK50" i="4"/>
  <c r="AK51" i="4"/>
  <c r="AK52" i="4"/>
  <c r="AK54" i="4"/>
  <c r="AK55" i="4"/>
  <c r="AK56" i="4"/>
  <c r="AK57" i="4"/>
  <c r="AK58" i="4"/>
  <c r="AK59" i="4"/>
  <c r="AK60" i="4"/>
  <c r="AK61" i="4"/>
  <c r="AK62" i="4"/>
  <c r="AK63" i="4"/>
  <c r="AK64" i="4"/>
  <c r="AK65" i="4"/>
  <c r="AK66" i="4"/>
  <c r="AK67" i="4"/>
  <c r="AK68" i="4"/>
  <c r="AK69" i="4"/>
  <c r="AK70" i="4"/>
  <c r="AK71" i="4"/>
  <c r="AK72" i="4"/>
  <c r="AK74" i="4"/>
  <c r="AK75" i="4"/>
  <c r="AK76" i="4"/>
  <c r="AK77" i="4"/>
  <c r="AK78" i="4"/>
  <c r="AK79" i="4"/>
  <c r="AK80" i="4"/>
  <c r="AK81" i="4"/>
  <c r="AK82" i="4"/>
  <c r="AK83" i="4"/>
  <c r="AK84" i="4"/>
  <c r="AK85" i="4"/>
  <c r="AK86" i="4"/>
  <c r="AK87" i="4"/>
  <c r="AK88" i="4"/>
  <c r="AK90" i="4"/>
  <c r="AK91" i="4"/>
  <c r="AK92" i="4"/>
  <c r="AK93" i="4"/>
  <c r="AK94" i="4"/>
  <c r="AK95" i="4"/>
  <c r="AK96" i="4"/>
  <c r="AK97" i="4"/>
  <c r="AK98" i="4"/>
  <c r="AK99" i="4"/>
  <c r="AK100" i="4"/>
  <c r="AK101" i="4"/>
  <c r="AK102" i="4"/>
  <c r="AK103" i="4"/>
  <c r="AK104" i="4"/>
  <c r="AK105" i="4"/>
  <c r="AK106" i="4"/>
  <c r="AK107" i="4"/>
  <c r="AK108" i="4"/>
  <c r="AK109" i="4"/>
  <c r="AK110" i="4"/>
  <c r="AK111" i="4"/>
  <c r="AK112" i="4"/>
  <c r="AK113" i="4"/>
  <c r="AK114" i="4"/>
  <c r="AK115" i="4"/>
  <c r="AK116" i="4"/>
  <c r="AK117" i="4"/>
  <c r="AK118" i="4"/>
  <c r="AK121" i="4"/>
  <c r="AK122" i="4"/>
  <c r="AK123" i="4"/>
  <c r="AK124" i="4"/>
  <c r="AK125" i="4"/>
  <c r="AK126" i="4"/>
  <c r="AK127" i="4"/>
  <c r="AK128" i="4"/>
  <c r="AK7" i="4"/>
  <c r="AD12" i="4"/>
  <c r="AD13" i="4"/>
  <c r="AD14" i="4"/>
  <c r="AD15" i="4"/>
  <c r="AD16" i="4"/>
  <c r="AD17" i="4"/>
  <c r="AD18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D32" i="4"/>
  <c r="AD34" i="4"/>
  <c r="AD35" i="4"/>
  <c r="AD36" i="4"/>
  <c r="AD37" i="4"/>
  <c r="AD38" i="4"/>
  <c r="AD39" i="4"/>
  <c r="AD40" i="4"/>
  <c r="AD41" i="4"/>
  <c r="AD42" i="4"/>
  <c r="AD43" i="4"/>
  <c r="AD44" i="4"/>
  <c r="AD45" i="4"/>
  <c r="AD46" i="4"/>
  <c r="AD47" i="4"/>
  <c r="AD48" i="4"/>
  <c r="AD49" i="4"/>
  <c r="AD50" i="4"/>
  <c r="AD51" i="4"/>
  <c r="AD52" i="4"/>
  <c r="AD54" i="4"/>
  <c r="AD55" i="4"/>
  <c r="AD56" i="4"/>
  <c r="AD57" i="4"/>
  <c r="AD58" i="4"/>
  <c r="AD59" i="4"/>
  <c r="AD60" i="4"/>
  <c r="AD61" i="4"/>
  <c r="AD62" i="4"/>
  <c r="AD63" i="4"/>
  <c r="AD64" i="4"/>
  <c r="AD65" i="4"/>
  <c r="AD66" i="4"/>
  <c r="AD67" i="4"/>
  <c r="AD68" i="4"/>
  <c r="AD69" i="4"/>
  <c r="AD70" i="4"/>
  <c r="AD71" i="4"/>
  <c r="AD72" i="4"/>
  <c r="AD74" i="4"/>
  <c r="AD75" i="4"/>
  <c r="AD76" i="4"/>
  <c r="AD77" i="4"/>
  <c r="AD78" i="4"/>
  <c r="AD79" i="4"/>
  <c r="AD80" i="4"/>
  <c r="AD81" i="4"/>
  <c r="AD82" i="4"/>
  <c r="AD83" i="4"/>
  <c r="AD84" i="4"/>
  <c r="AD85" i="4"/>
  <c r="AD86" i="4"/>
  <c r="AD87" i="4"/>
  <c r="AD88" i="4"/>
  <c r="AD90" i="4"/>
  <c r="AD91" i="4"/>
  <c r="AD92" i="4"/>
  <c r="AD93" i="4"/>
  <c r="AD94" i="4"/>
  <c r="AD95" i="4"/>
  <c r="AD96" i="4"/>
  <c r="AD97" i="4"/>
  <c r="AD98" i="4"/>
  <c r="AD99" i="4"/>
  <c r="AD100" i="4"/>
  <c r="AD101" i="4"/>
  <c r="AD102" i="4"/>
  <c r="AD103" i="4"/>
  <c r="AD104" i="4"/>
  <c r="AD105" i="4"/>
  <c r="AD106" i="4"/>
  <c r="AD107" i="4"/>
  <c r="AD108" i="4"/>
  <c r="AD109" i="4"/>
  <c r="AD110" i="4"/>
  <c r="AD111" i="4"/>
  <c r="AD112" i="4"/>
  <c r="AD113" i="4"/>
  <c r="AD114" i="4"/>
  <c r="AD115" i="4"/>
  <c r="AD116" i="4"/>
  <c r="AD117" i="4"/>
  <c r="AD118" i="4"/>
  <c r="AD121" i="4"/>
  <c r="AD122" i="4"/>
  <c r="AD123" i="4"/>
  <c r="AD124" i="4"/>
  <c r="AD125" i="4"/>
  <c r="AD126" i="4"/>
  <c r="AD127" i="4"/>
  <c r="AD128" i="4"/>
  <c r="AD7" i="4"/>
  <c r="AA11" i="4"/>
  <c r="AA12" i="4"/>
  <c r="AA13" i="4"/>
  <c r="AA14" i="4"/>
  <c r="AA15" i="4"/>
  <c r="AA16" i="4"/>
  <c r="AA17" i="4"/>
  <c r="AA18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4" i="4"/>
  <c r="AA35" i="4"/>
  <c r="AA36" i="4"/>
  <c r="AA37" i="4"/>
  <c r="AA38" i="4"/>
  <c r="AA39" i="4"/>
  <c r="AA40" i="4"/>
  <c r="AA41" i="4"/>
  <c r="AA42" i="4"/>
  <c r="AA43" i="4"/>
  <c r="AA44" i="4"/>
  <c r="AA45" i="4"/>
  <c r="AA46" i="4"/>
  <c r="AA47" i="4"/>
  <c r="AA48" i="4"/>
  <c r="AA49" i="4"/>
  <c r="AA50" i="4"/>
  <c r="AA51" i="4"/>
  <c r="AA52" i="4"/>
  <c r="AA54" i="4"/>
  <c r="AA55" i="4"/>
  <c r="AA56" i="4"/>
  <c r="AA57" i="4"/>
  <c r="AA58" i="4"/>
  <c r="AA59" i="4"/>
  <c r="AA60" i="4"/>
  <c r="AA61" i="4"/>
  <c r="AA62" i="4"/>
  <c r="AA63" i="4"/>
  <c r="AA64" i="4"/>
  <c r="AA65" i="4"/>
  <c r="AA66" i="4"/>
  <c r="AA67" i="4"/>
  <c r="AA68" i="4"/>
  <c r="AA69" i="4"/>
  <c r="AA70" i="4"/>
  <c r="AA71" i="4"/>
  <c r="AA72" i="4"/>
  <c r="AA74" i="4"/>
  <c r="AA75" i="4"/>
  <c r="AA76" i="4"/>
  <c r="AA77" i="4"/>
  <c r="AA78" i="4"/>
  <c r="AA79" i="4"/>
  <c r="AA80" i="4"/>
  <c r="AA81" i="4"/>
  <c r="AA82" i="4"/>
  <c r="AA83" i="4"/>
  <c r="AA84" i="4"/>
  <c r="AA85" i="4"/>
  <c r="AA86" i="4"/>
  <c r="AA87" i="4"/>
  <c r="AA88" i="4"/>
  <c r="AA90" i="4"/>
  <c r="AA91" i="4"/>
  <c r="AA92" i="4"/>
  <c r="AA93" i="4"/>
  <c r="AA94" i="4"/>
  <c r="AA95" i="4"/>
  <c r="AA96" i="4"/>
  <c r="AA97" i="4"/>
  <c r="AA98" i="4"/>
  <c r="AA99" i="4"/>
  <c r="AA100" i="4"/>
  <c r="AA101" i="4"/>
  <c r="AA102" i="4"/>
  <c r="AA103" i="4"/>
  <c r="AA104" i="4"/>
  <c r="AA105" i="4"/>
  <c r="AA106" i="4"/>
  <c r="AA107" i="4"/>
  <c r="AA108" i="4"/>
  <c r="AA109" i="4"/>
  <c r="AA110" i="4"/>
  <c r="AA111" i="4"/>
  <c r="AA112" i="4"/>
  <c r="AA113" i="4"/>
  <c r="AA114" i="4"/>
  <c r="AA115" i="4"/>
  <c r="AA116" i="4"/>
  <c r="AA117" i="4"/>
  <c r="AA118" i="4"/>
  <c r="AA121" i="4"/>
  <c r="AA122" i="4"/>
  <c r="AA123" i="4"/>
  <c r="AA124" i="4"/>
  <c r="AA125" i="4"/>
  <c r="AA126" i="4"/>
  <c r="AA127" i="4"/>
  <c r="AA128" i="4"/>
  <c r="AA8" i="4"/>
  <c r="AA7" i="4"/>
  <c r="Q10" i="4"/>
  <c r="Q11" i="4"/>
  <c r="Q12" i="4"/>
  <c r="Q13" i="4"/>
  <c r="Q14" i="4"/>
  <c r="Q15" i="4"/>
  <c r="Q16" i="4"/>
  <c r="Q17" i="4"/>
  <c r="Q18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21" i="4"/>
  <c r="Q122" i="4"/>
  <c r="Q123" i="4"/>
  <c r="Q124" i="4"/>
  <c r="Q125" i="4"/>
  <c r="Q126" i="4"/>
  <c r="Q127" i="4"/>
  <c r="Q128" i="4"/>
  <c r="Q8" i="4"/>
  <c r="Q7" i="4"/>
  <c r="N10" i="4"/>
  <c r="N11" i="4"/>
  <c r="N12" i="4"/>
  <c r="N13" i="4"/>
  <c r="N14" i="4"/>
  <c r="N15" i="4"/>
  <c r="N16" i="4"/>
  <c r="N17" i="4"/>
  <c r="N18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21" i="4"/>
  <c r="N122" i="4"/>
  <c r="N123" i="4"/>
  <c r="N124" i="4"/>
  <c r="N125" i="4"/>
  <c r="N126" i="4"/>
  <c r="N127" i="4"/>
  <c r="N128" i="4"/>
  <c r="N8" i="4"/>
  <c r="N7" i="4"/>
  <c r="K10" i="4"/>
  <c r="K11" i="4"/>
  <c r="K12" i="4"/>
  <c r="K13" i="4"/>
  <c r="K14" i="4"/>
  <c r="K15" i="4"/>
  <c r="K16" i="4"/>
  <c r="K17" i="4"/>
  <c r="K18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21" i="4"/>
  <c r="K122" i="4"/>
  <c r="K123" i="4"/>
  <c r="K124" i="4"/>
  <c r="K125" i="4"/>
  <c r="K126" i="4"/>
  <c r="K127" i="4"/>
  <c r="K128" i="4"/>
  <c r="K8" i="4"/>
  <c r="K7" i="4"/>
  <c r="H10" i="4"/>
  <c r="H11" i="4"/>
  <c r="H12" i="4"/>
  <c r="H13" i="4"/>
  <c r="H14" i="4"/>
  <c r="H15" i="4"/>
  <c r="H16" i="4"/>
  <c r="H17" i="4"/>
  <c r="H18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21" i="4"/>
  <c r="H122" i="4"/>
  <c r="H123" i="4"/>
  <c r="H124" i="4"/>
  <c r="H125" i="4"/>
  <c r="H126" i="4"/>
  <c r="H127" i="4"/>
  <c r="H128" i="4"/>
  <c r="H8" i="4"/>
  <c r="H7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21" i="4"/>
  <c r="E122" i="4"/>
  <c r="E123" i="4"/>
  <c r="E124" i="4"/>
  <c r="E125" i="4"/>
  <c r="E126" i="4"/>
  <c r="E127" i="4"/>
  <c r="E128" i="4"/>
  <c r="E21" i="4"/>
  <c r="E22" i="4"/>
  <c r="E23" i="4"/>
  <c r="E24" i="4"/>
  <c r="E25" i="4"/>
  <c r="E26" i="4"/>
  <c r="E27" i="4"/>
  <c r="E28" i="4"/>
  <c r="E29" i="4"/>
  <c r="E30" i="4"/>
  <c r="E31" i="4"/>
  <c r="E32" i="4"/>
  <c r="E20" i="4"/>
  <c r="E11" i="4"/>
  <c r="E12" i="4"/>
  <c r="E13" i="4"/>
  <c r="E14" i="4"/>
  <c r="E15" i="4"/>
  <c r="E16" i="4"/>
  <c r="E17" i="4"/>
  <c r="E18" i="4"/>
  <c r="E10" i="4"/>
  <c r="E8" i="4"/>
  <c r="E7" i="4"/>
  <c r="AP7" i="4" l="1"/>
  <c r="AR7" i="4" s="1"/>
  <c r="AO7" i="4"/>
  <c r="AJ7" i="4"/>
  <c r="AC7" i="4"/>
  <c r="Z7" i="4"/>
  <c r="AU7" i="4" l="1"/>
  <c r="AV7" i="4"/>
  <c r="BU122" i="1"/>
  <c r="K121" i="1"/>
  <c r="BH121" i="1" l="1"/>
  <c r="BI121" i="1"/>
  <c r="BJ121" i="1"/>
  <c r="BK121" i="1"/>
  <c r="BL121" i="1"/>
  <c r="BG121" i="1"/>
  <c r="BF122" i="1" l="1"/>
  <c r="BB121" i="1"/>
  <c r="BC121" i="1"/>
  <c r="BD121" i="1"/>
  <c r="BE121" i="1"/>
  <c r="BA121" i="1"/>
  <c r="AZ122" i="1" l="1"/>
  <c r="AV121" i="1"/>
  <c r="AW121" i="1"/>
  <c r="AX121" i="1"/>
  <c r="AY121" i="1"/>
  <c r="AU121" i="1"/>
  <c r="AT122" i="1"/>
  <c r="AQ121" i="1"/>
  <c r="AR121" i="1"/>
  <c r="AS121" i="1"/>
  <c r="AP121" i="1"/>
  <c r="AO121" i="1"/>
  <c r="AL121" i="1" l="1"/>
  <c r="AJ121" i="1"/>
  <c r="AH121" i="1"/>
  <c r="AG121" i="1"/>
  <c r="AN121" i="1" l="1"/>
  <c r="P128" i="4"/>
  <c r="R128" i="4" s="1"/>
  <c r="P127" i="4"/>
  <c r="R127" i="4" s="1"/>
  <c r="P126" i="4"/>
  <c r="R126" i="4" s="1"/>
  <c r="P125" i="4"/>
  <c r="R125" i="4" s="1"/>
  <c r="P124" i="4"/>
  <c r="R124" i="4" s="1"/>
  <c r="P123" i="4"/>
  <c r="R123" i="4" s="1"/>
  <c r="P122" i="4"/>
  <c r="R122" i="4" s="1"/>
  <c r="P121" i="4"/>
  <c r="R121" i="4" s="1"/>
  <c r="P118" i="4"/>
  <c r="R118" i="4" s="1"/>
  <c r="P117" i="4"/>
  <c r="R117" i="4" s="1"/>
  <c r="P116" i="4"/>
  <c r="R116" i="4" s="1"/>
  <c r="P115" i="4"/>
  <c r="R115" i="4" s="1"/>
  <c r="P114" i="4"/>
  <c r="R114" i="4" s="1"/>
  <c r="P113" i="4"/>
  <c r="R113" i="4" s="1"/>
  <c r="P112" i="4"/>
  <c r="R112" i="4" s="1"/>
  <c r="P111" i="4"/>
  <c r="R111" i="4" s="1"/>
  <c r="P110" i="4"/>
  <c r="R110" i="4" s="1"/>
  <c r="P109" i="4"/>
  <c r="R109" i="4" s="1"/>
  <c r="P108" i="4"/>
  <c r="R108" i="4" s="1"/>
  <c r="P107" i="4"/>
  <c r="R107" i="4" s="1"/>
  <c r="P106" i="4"/>
  <c r="R106" i="4" s="1"/>
  <c r="P105" i="4"/>
  <c r="R105" i="4" s="1"/>
  <c r="P104" i="4"/>
  <c r="R104" i="4" s="1"/>
  <c r="P103" i="4"/>
  <c r="R103" i="4" s="1"/>
  <c r="P102" i="4"/>
  <c r="R102" i="4" s="1"/>
  <c r="P101" i="4"/>
  <c r="R101" i="4" s="1"/>
  <c r="P100" i="4"/>
  <c r="R100" i="4" s="1"/>
  <c r="P99" i="4"/>
  <c r="R99" i="4" s="1"/>
  <c r="P98" i="4"/>
  <c r="R98" i="4" s="1"/>
  <c r="P97" i="4"/>
  <c r="R97" i="4" s="1"/>
  <c r="P96" i="4"/>
  <c r="R96" i="4" s="1"/>
  <c r="P95" i="4"/>
  <c r="R95" i="4" s="1"/>
  <c r="P94" i="4"/>
  <c r="R94" i="4" s="1"/>
  <c r="P93" i="4"/>
  <c r="R93" i="4" s="1"/>
  <c r="P92" i="4"/>
  <c r="R92" i="4" s="1"/>
  <c r="P91" i="4"/>
  <c r="R91" i="4" s="1"/>
  <c r="P90" i="4"/>
  <c r="R90" i="4" s="1"/>
  <c r="P88" i="4"/>
  <c r="R88" i="4" s="1"/>
  <c r="P87" i="4"/>
  <c r="R87" i="4" s="1"/>
  <c r="P86" i="4"/>
  <c r="R86" i="4" s="1"/>
  <c r="P85" i="4"/>
  <c r="R85" i="4" s="1"/>
  <c r="P84" i="4"/>
  <c r="R84" i="4" s="1"/>
  <c r="P83" i="4"/>
  <c r="R83" i="4" s="1"/>
  <c r="P82" i="4"/>
  <c r="R82" i="4" s="1"/>
  <c r="P81" i="4"/>
  <c r="R81" i="4" s="1"/>
  <c r="P80" i="4"/>
  <c r="R80" i="4" s="1"/>
  <c r="P79" i="4"/>
  <c r="R79" i="4" s="1"/>
  <c r="P78" i="4"/>
  <c r="R78" i="4" s="1"/>
  <c r="P77" i="4"/>
  <c r="R77" i="4" s="1"/>
  <c r="P76" i="4"/>
  <c r="R76" i="4" s="1"/>
  <c r="P75" i="4"/>
  <c r="R75" i="4" s="1"/>
  <c r="P74" i="4"/>
  <c r="R74" i="4" s="1"/>
  <c r="P72" i="4"/>
  <c r="R72" i="4" s="1"/>
  <c r="P71" i="4"/>
  <c r="R71" i="4" s="1"/>
  <c r="P70" i="4"/>
  <c r="R70" i="4" s="1"/>
  <c r="P69" i="4"/>
  <c r="R69" i="4" s="1"/>
  <c r="P68" i="4"/>
  <c r="R68" i="4" s="1"/>
  <c r="P67" i="4"/>
  <c r="R67" i="4" s="1"/>
  <c r="P66" i="4"/>
  <c r="R66" i="4" s="1"/>
  <c r="P65" i="4"/>
  <c r="R65" i="4" s="1"/>
  <c r="P64" i="4"/>
  <c r="R64" i="4" s="1"/>
  <c r="P63" i="4"/>
  <c r="R63" i="4" s="1"/>
  <c r="P62" i="4"/>
  <c r="R62" i="4" s="1"/>
  <c r="P61" i="4"/>
  <c r="R61" i="4" s="1"/>
  <c r="P60" i="4"/>
  <c r="R60" i="4" s="1"/>
  <c r="P59" i="4"/>
  <c r="R59" i="4" s="1"/>
  <c r="P58" i="4"/>
  <c r="R58" i="4" s="1"/>
  <c r="P57" i="4"/>
  <c r="R57" i="4" s="1"/>
  <c r="P56" i="4"/>
  <c r="R56" i="4" s="1"/>
  <c r="P55" i="4"/>
  <c r="R55" i="4" s="1"/>
  <c r="P54" i="4"/>
  <c r="R54" i="4" s="1"/>
  <c r="P52" i="4"/>
  <c r="R52" i="4" s="1"/>
  <c r="P51" i="4"/>
  <c r="R51" i="4" s="1"/>
  <c r="P50" i="4"/>
  <c r="R50" i="4" s="1"/>
  <c r="P49" i="4"/>
  <c r="R49" i="4" s="1"/>
  <c r="P48" i="4"/>
  <c r="R48" i="4" s="1"/>
  <c r="P47" i="4"/>
  <c r="R47" i="4" s="1"/>
  <c r="P46" i="4"/>
  <c r="R46" i="4" s="1"/>
  <c r="P45" i="4"/>
  <c r="R45" i="4" s="1"/>
  <c r="P44" i="4"/>
  <c r="R44" i="4" s="1"/>
  <c r="P43" i="4"/>
  <c r="R43" i="4" s="1"/>
  <c r="P42" i="4"/>
  <c r="R42" i="4" s="1"/>
  <c r="P41" i="4"/>
  <c r="R41" i="4" s="1"/>
  <c r="P40" i="4"/>
  <c r="R40" i="4" s="1"/>
  <c r="P39" i="4"/>
  <c r="R39" i="4" s="1"/>
  <c r="P38" i="4"/>
  <c r="R38" i="4" s="1"/>
  <c r="P37" i="4"/>
  <c r="R37" i="4" s="1"/>
  <c r="P36" i="4"/>
  <c r="R36" i="4" s="1"/>
  <c r="P35" i="4"/>
  <c r="R35" i="4" s="1"/>
  <c r="P34" i="4"/>
  <c r="R34" i="4" s="1"/>
  <c r="P32" i="4"/>
  <c r="R32" i="4" s="1"/>
  <c r="P31" i="4"/>
  <c r="R31" i="4" s="1"/>
  <c r="P30" i="4"/>
  <c r="R30" i="4" s="1"/>
  <c r="P29" i="4"/>
  <c r="R29" i="4" s="1"/>
  <c r="P28" i="4"/>
  <c r="R28" i="4" s="1"/>
  <c r="P27" i="4"/>
  <c r="R27" i="4" s="1"/>
  <c r="P26" i="4"/>
  <c r="R26" i="4" s="1"/>
  <c r="P25" i="4"/>
  <c r="R25" i="4" s="1"/>
  <c r="P24" i="4"/>
  <c r="R24" i="4" s="1"/>
  <c r="P23" i="4"/>
  <c r="R23" i="4" s="1"/>
  <c r="P22" i="4"/>
  <c r="R22" i="4" s="1"/>
  <c r="P21" i="4"/>
  <c r="R21" i="4" s="1"/>
  <c r="P20" i="4"/>
  <c r="R20" i="4" s="1"/>
  <c r="P18" i="4"/>
  <c r="R18" i="4" s="1"/>
  <c r="P17" i="4"/>
  <c r="R17" i="4" s="1"/>
  <c r="P16" i="4"/>
  <c r="R16" i="4" s="1"/>
  <c r="P15" i="4"/>
  <c r="R15" i="4" s="1"/>
  <c r="P14" i="4"/>
  <c r="R14" i="4" s="1"/>
  <c r="P13" i="4"/>
  <c r="R13" i="4" s="1"/>
  <c r="P12" i="4"/>
  <c r="R12" i="4" s="1"/>
  <c r="P11" i="4"/>
  <c r="R11" i="4" s="1"/>
  <c r="P10" i="4"/>
  <c r="R10" i="4" s="1"/>
  <c r="P8" i="4"/>
  <c r="R8" i="4" s="1"/>
  <c r="P129" i="4" l="1"/>
  <c r="P7" i="4"/>
  <c r="AI121" i="1"/>
  <c r="AK121" i="1"/>
  <c r="AM121" i="1"/>
  <c r="R7" i="4" l="1"/>
  <c r="X7" i="4" s="1"/>
  <c r="AD121" i="1"/>
  <c r="AB121" i="1"/>
  <c r="Z121" i="1"/>
  <c r="M56" i="4"/>
  <c r="M45" i="4" l="1"/>
  <c r="M128" i="4"/>
  <c r="M37" i="4"/>
  <c r="M90" i="4"/>
  <c r="M123" i="4"/>
  <c r="M125" i="4"/>
  <c r="M126" i="4"/>
  <c r="M92" i="4"/>
  <c r="M94" i="4"/>
  <c r="M96" i="4"/>
  <c r="M98" i="4"/>
  <c r="M100" i="4"/>
  <c r="M102" i="4"/>
  <c r="M104" i="4"/>
  <c r="M106" i="4"/>
  <c r="M108" i="4"/>
  <c r="M110" i="4"/>
  <c r="M112" i="4"/>
  <c r="M114" i="4"/>
  <c r="M116" i="4"/>
  <c r="M118" i="4"/>
  <c r="M75" i="4"/>
  <c r="M77" i="4"/>
  <c r="M79" i="4"/>
  <c r="M81" i="4"/>
  <c r="M83" i="4"/>
  <c r="M85" i="4"/>
  <c r="M87" i="4"/>
  <c r="M58" i="4"/>
  <c r="M60" i="4"/>
  <c r="M62" i="4"/>
  <c r="M64" i="4"/>
  <c r="M66" i="4"/>
  <c r="M68" i="4"/>
  <c r="M70" i="4"/>
  <c r="M72" i="4"/>
  <c r="M54" i="4"/>
  <c r="M51" i="4"/>
  <c r="M49" i="4"/>
  <c r="M47" i="4"/>
  <c r="M35" i="4"/>
  <c r="M43" i="4"/>
  <c r="M41" i="4"/>
  <c r="M39" i="4"/>
  <c r="M22" i="4"/>
  <c r="M24" i="4"/>
  <c r="M26" i="4"/>
  <c r="M28" i="4"/>
  <c r="M30" i="4"/>
  <c r="M32" i="4"/>
  <c r="M20" i="4"/>
  <c r="M17" i="4"/>
  <c r="M15" i="4"/>
  <c r="W121" i="1"/>
  <c r="Y121" i="1" s="1"/>
  <c r="M10" i="4"/>
  <c r="M12" i="4"/>
  <c r="M8" i="4"/>
  <c r="M11" i="4"/>
  <c r="M13" i="4"/>
  <c r="M16" i="4"/>
  <c r="M18" i="4"/>
  <c r="M21" i="4"/>
  <c r="M23" i="4"/>
  <c r="M25" i="4"/>
  <c r="M27" i="4"/>
  <c r="M29" i="4"/>
  <c r="M31" i="4"/>
  <c r="M34" i="4"/>
  <c r="M36" i="4"/>
  <c r="M38" i="4"/>
  <c r="M40" i="4"/>
  <c r="M42" i="4"/>
  <c r="M44" i="4"/>
  <c r="M46" i="4"/>
  <c r="M48" i="4"/>
  <c r="M50" i="4"/>
  <c r="M52" i="4"/>
  <c r="M55" i="4"/>
  <c r="M57" i="4"/>
  <c r="M59" i="4"/>
  <c r="M61" i="4"/>
  <c r="M63" i="4"/>
  <c r="M65" i="4"/>
  <c r="M67" i="4"/>
  <c r="M69" i="4"/>
  <c r="M71" i="4"/>
  <c r="M74" i="4"/>
  <c r="M76" i="4"/>
  <c r="M78" i="4"/>
  <c r="M80" i="4"/>
  <c r="M82" i="4"/>
  <c r="M84" i="4"/>
  <c r="M86" i="4"/>
  <c r="M88" i="4"/>
  <c r="M91" i="4"/>
  <c r="M93" i="4"/>
  <c r="M95" i="4"/>
  <c r="M97" i="4"/>
  <c r="M99" i="4"/>
  <c r="M101" i="4"/>
  <c r="M103" i="4"/>
  <c r="M105" i="4"/>
  <c r="M107" i="4"/>
  <c r="M109" i="4"/>
  <c r="M111" i="4"/>
  <c r="M113" i="4"/>
  <c r="M115" i="4"/>
  <c r="M117" i="4"/>
  <c r="M121" i="4"/>
  <c r="M122" i="4"/>
  <c r="M124" i="4"/>
  <c r="M127" i="4"/>
  <c r="AA121" i="1" l="1"/>
  <c r="AE121" i="1"/>
  <c r="AC121" i="1"/>
  <c r="AF121" i="1" l="1"/>
  <c r="M14" i="4"/>
  <c r="V7" i="1"/>
  <c r="E121" i="1"/>
  <c r="J8" i="4" l="1"/>
  <c r="M7" i="4"/>
  <c r="O7" i="4" s="1"/>
  <c r="W7" i="4" s="1"/>
  <c r="M129" i="4"/>
  <c r="Q121" i="1"/>
  <c r="V119" i="1"/>
  <c r="J127" i="4" s="1"/>
  <c r="V118" i="1"/>
  <c r="J126" i="4" s="1"/>
  <c r="V117" i="1"/>
  <c r="J125" i="4" s="1"/>
  <c r="V116" i="1"/>
  <c r="J124" i="4" s="1"/>
  <c r="V115" i="1"/>
  <c r="J123" i="4" s="1"/>
  <c r="J122" i="4"/>
  <c r="V113" i="1"/>
  <c r="J121" i="4" s="1"/>
  <c r="V111" i="1"/>
  <c r="J118" i="4" s="1"/>
  <c r="V110" i="1"/>
  <c r="J117" i="4" s="1"/>
  <c r="V109" i="1"/>
  <c r="J116" i="4" s="1"/>
  <c r="V108" i="1"/>
  <c r="J115" i="4" s="1"/>
  <c r="V107" i="1"/>
  <c r="J114" i="4" s="1"/>
  <c r="V106" i="1"/>
  <c r="J113" i="4" s="1"/>
  <c r="L113" i="4" s="1"/>
  <c r="V105" i="1"/>
  <c r="J112" i="4" s="1"/>
  <c r="V104" i="1"/>
  <c r="J111" i="4" s="1"/>
  <c r="V103" i="1"/>
  <c r="J110" i="4" s="1"/>
  <c r="V102" i="1"/>
  <c r="J109" i="4" s="1"/>
  <c r="V101" i="1"/>
  <c r="J108" i="4" s="1"/>
  <c r="V100" i="1"/>
  <c r="J107" i="4" s="1"/>
  <c r="V99" i="1"/>
  <c r="J106" i="4" s="1"/>
  <c r="V98" i="1"/>
  <c r="J105" i="4" s="1"/>
  <c r="V97" i="1"/>
  <c r="J104" i="4" s="1"/>
  <c r="V96" i="1"/>
  <c r="J103" i="4" s="1"/>
  <c r="V95" i="1"/>
  <c r="J102" i="4" s="1"/>
  <c r="V94" i="1"/>
  <c r="J101" i="4" s="1"/>
  <c r="V93" i="1"/>
  <c r="J100" i="4" s="1"/>
  <c r="V92" i="1"/>
  <c r="J99" i="4" s="1"/>
  <c r="V91" i="1"/>
  <c r="J98" i="4" s="1"/>
  <c r="V90" i="1"/>
  <c r="J97" i="4" s="1"/>
  <c r="V89" i="1"/>
  <c r="J96" i="4" s="1"/>
  <c r="V88" i="1"/>
  <c r="J95" i="4" s="1"/>
  <c r="V87" i="1"/>
  <c r="J94" i="4" s="1"/>
  <c r="V86" i="1"/>
  <c r="J93" i="4" s="1"/>
  <c r="V85" i="1"/>
  <c r="J92" i="4" s="1"/>
  <c r="V84" i="1"/>
  <c r="J91" i="4" s="1"/>
  <c r="V83" i="1"/>
  <c r="J90" i="4" s="1"/>
  <c r="V82" i="1"/>
  <c r="J88" i="4" s="1"/>
  <c r="V81" i="1"/>
  <c r="J87" i="4" s="1"/>
  <c r="V80" i="1"/>
  <c r="J86" i="4" s="1"/>
  <c r="V79" i="1"/>
  <c r="J85" i="4" s="1"/>
  <c r="V78" i="1"/>
  <c r="J84" i="4" s="1"/>
  <c r="V77" i="1"/>
  <c r="J83" i="4" s="1"/>
  <c r="V76" i="1"/>
  <c r="J82" i="4" s="1"/>
  <c r="V75" i="1"/>
  <c r="J81" i="4" s="1"/>
  <c r="V74" i="1"/>
  <c r="J80" i="4" s="1"/>
  <c r="V73" i="1"/>
  <c r="J79" i="4" s="1"/>
  <c r="V72" i="1"/>
  <c r="J78" i="4" s="1"/>
  <c r="V71" i="1"/>
  <c r="J77" i="4" s="1"/>
  <c r="V70" i="1"/>
  <c r="J76" i="4" s="1"/>
  <c r="L76" i="4" s="1"/>
  <c r="V69" i="1"/>
  <c r="J75" i="4" s="1"/>
  <c r="V68" i="1"/>
  <c r="J74" i="4" s="1"/>
  <c r="V67" i="1"/>
  <c r="J72" i="4" s="1"/>
  <c r="V66" i="1"/>
  <c r="J71" i="4" s="1"/>
  <c r="V65" i="1"/>
  <c r="J70" i="4" s="1"/>
  <c r="V64" i="1"/>
  <c r="J69" i="4" s="1"/>
  <c r="V63" i="1"/>
  <c r="J68" i="4" s="1"/>
  <c r="V62" i="1"/>
  <c r="J67" i="4" s="1"/>
  <c r="V61" i="1"/>
  <c r="J66" i="4" s="1"/>
  <c r="V60" i="1"/>
  <c r="J65" i="4" s="1"/>
  <c r="V59" i="1"/>
  <c r="J64" i="4" s="1"/>
  <c r="V58" i="1"/>
  <c r="J63" i="4" s="1"/>
  <c r="V56" i="1"/>
  <c r="J61" i="4" s="1"/>
  <c r="V55" i="1"/>
  <c r="J60" i="4" s="1"/>
  <c r="L60" i="4" s="1"/>
  <c r="V54" i="1"/>
  <c r="J59" i="4" s="1"/>
  <c r="V53" i="1"/>
  <c r="J58" i="4" s="1"/>
  <c r="V52" i="1"/>
  <c r="J57" i="4" s="1"/>
  <c r="V51" i="1"/>
  <c r="J56" i="4" s="1"/>
  <c r="V50" i="1"/>
  <c r="J55" i="4" s="1"/>
  <c r="L55" i="4" s="1"/>
  <c r="V49" i="1"/>
  <c r="J54" i="4" s="1"/>
  <c r="V48" i="1"/>
  <c r="J52" i="4" s="1"/>
  <c r="V47" i="1"/>
  <c r="J51" i="4" s="1"/>
  <c r="V46" i="1"/>
  <c r="J50" i="4" s="1"/>
  <c r="V45" i="1"/>
  <c r="J49" i="4" s="1"/>
  <c r="V44" i="1"/>
  <c r="J48" i="4" s="1"/>
  <c r="V43" i="1"/>
  <c r="J47" i="4" s="1"/>
  <c r="V42" i="1"/>
  <c r="J46" i="4" s="1"/>
  <c r="V41" i="1"/>
  <c r="J45" i="4" s="1"/>
  <c r="V40" i="1"/>
  <c r="J44" i="4" s="1"/>
  <c r="V39" i="1"/>
  <c r="J43" i="4" s="1"/>
  <c r="V37" i="1"/>
  <c r="J41" i="4" s="1"/>
  <c r="V36" i="1"/>
  <c r="J40" i="4" s="1"/>
  <c r="V35" i="1"/>
  <c r="J39" i="4" s="1"/>
  <c r="V34" i="1"/>
  <c r="J38" i="4" s="1"/>
  <c r="V33" i="1"/>
  <c r="J37" i="4" s="1"/>
  <c r="V32" i="1"/>
  <c r="J36" i="4" s="1"/>
  <c r="V31" i="1"/>
  <c r="J35" i="4" s="1"/>
  <c r="V30" i="1"/>
  <c r="J34" i="4" s="1"/>
  <c r="V29" i="1"/>
  <c r="J32" i="4" s="1"/>
  <c r="V28" i="1"/>
  <c r="J31" i="4" s="1"/>
  <c r="L31" i="4" s="1"/>
  <c r="V27" i="1"/>
  <c r="J30" i="4" s="1"/>
  <c r="V26" i="1"/>
  <c r="J29" i="4" s="1"/>
  <c r="V25" i="1"/>
  <c r="J28" i="4" s="1"/>
  <c r="V24" i="1"/>
  <c r="J27" i="4" s="1"/>
  <c r="V23" i="1"/>
  <c r="J26" i="4" s="1"/>
  <c r="V22" i="1"/>
  <c r="J25" i="4" s="1"/>
  <c r="V21" i="1"/>
  <c r="J24" i="4" s="1"/>
  <c r="V20" i="1"/>
  <c r="J23" i="4" s="1"/>
  <c r="L23" i="4" s="1"/>
  <c r="V19" i="1"/>
  <c r="J22" i="4" s="1"/>
  <c r="V18" i="1"/>
  <c r="J21" i="4" s="1"/>
  <c r="L21" i="4" s="1"/>
  <c r="V17" i="1"/>
  <c r="J20" i="4" s="1"/>
  <c r="L20" i="4" s="1"/>
  <c r="V16" i="1"/>
  <c r="J18" i="4" s="1"/>
  <c r="V15" i="1"/>
  <c r="J17" i="4" s="1"/>
  <c r="V14" i="1"/>
  <c r="J16" i="4" s="1"/>
  <c r="V13" i="1"/>
  <c r="J15" i="4" s="1"/>
  <c r="V12" i="1"/>
  <c r="J14" i="4" s="1"/>
  <c r="L14" i="4" s="1"/>
  <c r="V11" i="1"/>
  <c r="J13" i="4" s="1"/>
  <c r="L13" i="4" s="1"/>
  <c r="V10" i="1"/>
  <c r="J12" i="4" s="1"/>
  <c r="V9" i="1"/>
  <c r="J11" i="4" s="1"/>
  <c r="V8" i="1"/>
  <c r="J10" i="4" s="1"/>
  <c r="L10" i="4" s="1"/>
  <c r="J129" i="4" l="1"/>
  <c r="J132" i="4" s="1"/>
  <c r="J7" i="4"/>
  <c r="L7" i="4" s="1"/>
  <c r="V122" i="1"/>
  <c r="P120" i="1"/>
  <c r="G128" i="4" s="1"/>
  <c r="P119" i="1"/>
  <c r="G127" i="4" s="1"/>
  <c r="P118" i="1"/>
  <c r="G126" i="4" s="1"/>
  <c r="P117" i="1"/>
  <c r="G125" i="4" s="1"/>
  <c r="P116" i="1"/>
  <c r="G124" i="4" s="1"/>
  <c r="P115" i="1"/>
  <c r="G123" i="4" s="1"/>
  <c r="P114" i="1"/>
  <c r="G122" i="4" s="1"/>
  <c r="P113" i="1"/>
  <c r="G121" i="4" s="1"/>
  <c r="P111" i="1"/>
  <c r="G118" i="4" s="1"/>
  <c r="P110" i="1"/>
  <c r="G117" i="4" s="1"/>
  <c r="P109" i="1"/>
  <c r="G116" i="4" s="1"/>
  <c r="P108" i="1"/>
  <c r="G115" i="4" s="1"/>
  <c r="P107" i="1"/>
  <c r="G114" i="4" s="1"/>
  <c r="P106" i="1"/>
  <c r="G113" i="4" s="1"/>
  <c r="P105" i="1"/>
  <c r="G112" i="4" s="1"/>
  <c r="P104" i="1"/>
  <c r="G111" i="4" s="1"/>
  <c r="P103" i="1"/>
  <c r="G110" i="4" s="1"/>
  <c r="P102" i="1"/>
  <c r="G109" i="4" s="1"/>
  <c r="P101" i="1"/>
  <c r="G108" i="4" s="1"/>
  <c r="P100" i="1"/>
  <c r="G107" i="4" s="1"/>
  <c r="P99" i="1"/>
  <c r="G106" i="4" s="1"/>
  <c r="P98" i="1"/>
  <c r="G105" i="4" s="1"/>
  <c r="P97" i="1"/>
  <c r="G104" i="4" s="1"/>
  <c r="P96" i="1"/>
  <c r="G103" i="4" s="1"/>
  <c r="P95" i="1"/>
  <c r="G102" i="4" s="1"/>
  <c r="P94" i="1"/>
  <c r="G101" i="4" s="1"/>
  <c r="P93" i="1"/>
  <c r="G100" i="4" s="1"/>
  <c r="P92" i="1"/>
  <c r="G99" i="4" s="1"/>
  <c r="P91" i="1"/>
  <c r="G98" i="4" s="1"/>
  <c r="P90" i="1"/>
  <c r="G97" i="4" s="1"/>
  <c r="P89" i="1"/>
  <c r="G96" i="4" s="1"/>
  <c r="P88" i="1"/>
  <c r="G95" i="4" s="1"/>
  <c r="P87" i="1"/>
  <c r="G94" i="4" s="1"/>
  <c r="P86" i="1"/>
  <c r="G93" i="4" s="1"/>
  <c r="P85" i="1"/>
  <c r="G92" i="4" s="1"/>
  <c r="P84" i="1"/>
  <c r="G91" i="4" s="1"/>
  <c r="P83" i="1"/>
  <c r="G90" i="4" s="1"/>
  <c r="P82" i="1"/>
  <c r="G88" i="4" s="1"/>
  <c r="P81" i="1"/>
  <c r="G87" i="4" s="1"/>
  <c r="P80" i="1"/>
  <c r="G86" i="4" s="1"/>
  <c r="P79" i="1"/>
  <c r="G85" i="4" s="1"/>
  <c r="P78" i="1"/>
  <c r="G84" i="4" s="1"/>
  <c r="P77" i="1"/>
  <c r="G83" i="4" s="1"/>
  <c r="P76" i="1"/>
  <c r="G82" i="4" s="1"/>
  <c r="P75" i="1"/>
  <c r="G81" i="4" s="1"/>
  <c r="P74" i="1"/>
  <c r="G80" i="4" s="1"/>
  <c r="P73" i="1"/>
  <c r="G79" i="4" s="1"/>
  <c r="P72" i="1"/>
  <c r="G78" i="4" s="1"/>
  <c r="P71" i="1"/>
  <c r="G77" i="4" s="1"/>
  <c r="P70" i="1"/>
  <c r="G76" i="4" s="1"/>
  <c r="P69" i="1"/>
  <c r="G75" i="4" s="1"/>
  <c r="P68" i="1"/>
  <c r="G74" i="4" s="1"/>
  <c r="P67" i="1"/>
  <c r="G72" i="4" s="1"/>
  <c r="P66" i="1"/>
  <c r="G71" i="4" s="1"/>
  <c r="P65" i="1"/>
  <c r="G70" i="4" s="1"/>
  <c r="P64" i="1"/>
  <c r="G69" i="4" s="1"/>
  <c r="P63" i="1"/>
  <c r="G68" i="4" s="1"/>
  <c r="P62" i="1"/>
  <c r="G67" i="4" s="1"/>
  <c r="P61" i="1"/>
  <c r="G66" i="4" s="1"/>
  <c r="P60" i="1"/>
  <c r="G65" i="4" s="1"/>
  <c r="P59" i="1"/>
  <c r="G64" i="4" s="1"/>
  <c r="P58" i="1"/>
  <c r="G63" i="4" s="1"/>
  <c r="P57" i="1"/>
  <c r="G62" i="4" s="1"/>
  <c r="P56" i="1"/>
  <c r="G61" i="4" s="1"/>
  <c r="P55" i="1"/>
  <c r="G60" i="4" s="1"/>
  <c r="P54" i="1"/>
  <c r="G59" i="4" s="1"/>
  <c r="P53" i="1"/>
  <c r="G58" i="4" s="1"/>
  <c r="P52" i="1"/>
  <c r="G57" i="4" s="1"/>
  <c r="P51" i="1"/>
  <c r="G56" i="4" s="1"/>
  <c r="P50" i="1"/>
  <c r="G55" i="4" s="1"/>
  <c r="I55" i="4" s="1"/>
  <c r="P49" i="1"/>
  <c r="G54" i="4" s="1"/>
  <c r="P48" i="1"/>
  <c r="G52" i="4" s="1"/>
  <c r="P47" i="1"/>
  <c r="G51" i="4" s="1"/>
  <c r="P46" i="1"/>
  <c r="G50" i="4" s="1"/>
  <c r="P45" i="1"/>
  <c r="G49" i="4" s="1"/>
  <c r="P44" i="1"/>
  <c r="G48" i="4" s="1"/>
  <c r="P43" i="1"/>
  <c r="G47" i="4" s="1"/>
  <c r="P42" i="1"/>
  <c r="G46" i="4" s="1"/>
  <c r="P41" i="1"/>
  <c r="G45" i="4" s="1"/>
  <c r="P40" i="1"/>
  <c r="G44" i="4" s="1"/>
  <c r="P39" i="1"/>
  <c r="G43" i="4" s="1"/>
  <c r="P38" i="1"/>
  <c r="G42" i="4" s="1"/>
  <c r="P37" i="1"/>
  <c r="G41" i="4" s="1"/>
  <c r="P36" i="1"/>
  <c r="G40" i="4" s="1"/>
  <c r="P35" i="1"/>
  <c r="G39" i="4" s="1"/>
  <c r="P34" i="1"/>
  <c r="G38" i="4" s="1"/>
  <c r="P33" i="1"/>
  <c r="G37" i="4" s="1"/>
  <c r="G36" i="4"/>
  <c r="P31" i="1"/>
  <c r="G35" i="4" s="1"/>
  <c r="P30" i="1"/>
  <c r="G34" i="4" s="1"/>
  <c r="P29" i="1"/>
  <c r="G32" i="4" s="1"/>
  <c r="P28" i="1"/>
  <c r="G31" i="4" s="1"/>
  <c r="P27" i="1"/>
  <c r="G30" i="4" s="1"/>
  <c r="P26" i="1"/>
  <c r="G29" i="4" s="1"/>
  <c r="P25" i="1"/>
  <c r="G28" i="4" s="1"/>
  <c r="P24" i="1"/>
  <c r="G27" i="4" s="1"/>
  <c r="P23" i="1"/>
  <c r="G26" i="4" s="1"/>
  <c r="P22" i="1"/>
  <c r="G25" i="4" s="1"/>
  <c r="G24" i="4"/>
  <c r="P20" i="1"/>
  <c r="G23" i="4" s="1"/>
  <c r="P19" i="1"/>
  <c r="G22" i="4" s="1"/>
  <c r="P18" i="1"/>
  <c r="G21" i="4" s="1"/>
  <c r="P17" i="1"/>
  <c r="G20" i="4" s="1"/>
  <c r="G18" i="4"/>
  <c r="P15" i="1"/>
  <c r="G17" i="4" s="1"/>
  <c r="P14" i="1"/>
  <c r="G16" i="4" s="1"/>
  <c r="G15" i="4"/>
  <c r="G14" i="4"/>
  <c r="P11" i="1"/>
  <c r="G13" i="4" s="1"/>
  <c r="P10" i="1"/>
  <c r="G12" i="4" s="1"/>
  <c r="G11" i="4"/>
  <c r="G10" i="4"/>
  <c r="P7" i="1"/>
  <c r="L119" i="4" l="1"/>
  <c r="L42" i="4"/>
  <c r="L62" i="4"/>
  <c r="L128" i="4"/>
  <c r="L8" i="4"/>
  <c r="L127" i="4"/>
  <c r="L126" i="4"/>
  <c r="L125" i="4"/>
  <c r="L124" i="4"/>
  <c r="L123" i="4"/>
  <c r="L122" i="4"/>
  <c r="L121" i="4"/>
  <c r="L118" i="4"/>
  <c r="L117" i="4"/>
  <c r="L116" i="4"/>
  <c r="L115" i="4"/>
  <c r="L114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8" i="4"/>
  <c r="L87" i="4"/>
  <c r="L86" i="4"/>
  <c r="L85" i="4"/>
  <c r="L84" i="4"/>
  <c r="L83" i="4"/>
  <c r="L82" i="4"/>
  <c r="L81" i="4"/>
  <c r="L80" i="4"/>
  <c r="L79" i="4"/>
  <c r="L78" i="4"/>
  <c r="L77" i="4"/>
  <c r="L75" i="4"/>
  <c r="L74" i="4"/>
  <c r="L72" i="4"/>
  <c r="L71" i="4"/>
  <c r="L70" i="4"/>
  <c r="L69" i="4"/>
  <c r="L68" i="4"/>
  <c r="L67" i="4"/>
  <c r="L66" i="4"/>
  <c r="L65" i="4"/>
  <c r="L64" i="4"/>
  <c r="L63" i="4"/>
  <c r="L61" i="4"/>
  <c r="L59" i="4"/>
  <c r="L58" i="4"/>
  <c r="L57" i="4"/>
  <c r="L56" i="4"/>
  <c r="L54" i="4"/>
  <c r="L52" i="4"/>
  <c r="L51" i="4"/>
  <c r="L50" i="4"/>
  <c r="L49" i="4"/>
  <c r="L48" i="4"/>
  <c r="L47" i="4"/>
  <c r="L46" i="4"/>
  <c r="L45" i="4"/>
  <c r="L44" i="4"/>
  <c r="L43" i="4"/>
  <c r="L41" i="4"/>
  <c r="L40" i="4"/>
  <c r="L39" i="4"/>
  <c r="L38" i="4"/>
  <c r="L37" i="4"/>
  <c r="L36" i="4"/>
  <c r="L35" i="4"/>
  <c r="L34" i="4"/>
  <c r="L32" i="4"/>
  <c r="L30" i="4"/>
  <c r="L29" i="4"/>
  <c r="L28" i="4"/>
  <c r="L27" i="4"/>
  <c r="L26" i="4"/>
  <c r="L25" i="4"/>
  <c r="L24" i="4"/>
  <c r="L22" i="4"/>
  <c r="L18" i="4"/>
  <c r="L17" i="4"/>
  <c r="L16" i="4"/>
  <c r="L15" i="4"/>
  <c r="L12" i="4"/>
  <c r="L11" i="4"/>
  <c r="G8" i="4"/>
  <c r="P122" i="1"/>
  <c r="AP120" i="4"/>
  <c r="AR120" i="4" s="1"/>
  <c r="AM120" i="4"/>
  <c r="AO120" i="4" s="1"/>
  <c r="AJ120" i="4"/>
  <c r="AC120" i="4"/>
  <c r="Z120" i="4"/>
  <c r="AP89" i="4"/>
  <c r="AR89" i="4" s="1"/>
  <c r="AM89" i="4"/>
  <c r="AO89" i="4" s="1"/>
  <c r="AJ89" i="4"/>
  <c r="AC89" i="4"/>
  <c r="Z89" i="4"/>
  <c r="AP73" i="4"/>
  <c r="AR73" i="4" s="1"/>
  <c r="AM73" i="4"/>
  <c r="AO73" i="4" s="1"/>
  <c r="AJ73" i="4"/>
  <c r="AC73" i="4"/>
  <c r="Z73" i="4"/>
  <c r="AP53" i="4"/>
  <c r="AR53" i="4" s="1"/>
  <c r="AM53" i="4"/>
  <c r="AO53" i="4" s="1"/>
  <c r="AJ53" i="4"/>
  <c r="AC53" i="4"/>
  <c r="Z53" i="4"/>
  <c r="AP33" i="4"/>
  <c r="AR33" i="4" s="1"/>
  <c r="AM33" i="4"/>
  <c r="AO33" i="4" s="1"/>
  <c r="AJ33" i="4"/>
  <c r="AC33" i="4"/>
  <c r="Z33" i="4"/>
  <c r="AP19" i="4"/>
  <c r="AR19" i="4" s="1"/>
  <c r="AM19" i="4"/>
  <c r="AO19" i="4" s="1"/>
  <c r="AJ19" i="4"/>
  <c r="AC19" i="4"/>
  <c r="Z19" i="4"/>
  <c r="AP9" i="4"/>
  <c r="AR9" i="4" s="1"/>
  <c r="AM9" i="4"/>
  <c r="AJ9" i="4"/>
  <c r="AC9" i="4"/>
  <c r="Z9" i="4"/>
  <c r="P9" i="4"/>
  <c r="R9" i="4" s="1"/>
  <c r="Z129" i="4"/>
  <c r="Z132" i="4" s="1"/>
  <c r="AC129" i="4"/>
  <c r="AC132" i="4" s="1"/>
  <c r="AJ132" i="4"/>
  <c r="AM129" i="4"/>
  <c r="AP129" i="4"/>
  <c r="AR11" i="4"/>
  <c r="AR12" i="4"/>
  <c r="AR13" i="4"/>
  <c r="AR14" i="4"/>
  <c r="AR15" i="4"/>
  <c r="AR16" i="4"/>
  <c r="AR17" i="4"/>
  <c r="AR18" i="4"/>
  <c r="AR20" i="4"/>
  <c r="AR21" i="4"/>
  <c r="AR22" i="4"/>
  <c r="AR23" i="4"/>
  <c r="AR24" i="4"/>
  <c r="AR25" i="4"/>
  <c r="AR26" i="4"/>
  <c r="AR27" i="4"/>
  <c r="AR29" i="4"/>
  <c r="AR31" i="4"/>
  <c r="AR32" i="4"/>
  <c r="AR34" i="4"/>
  <c r="AR35" i="4"/>
  <c r="AR36" i="4"/>
  <c r="AR37" i="4"/>
  <c r="AR38" i="4"/>
  <c r="AR39" i="4"/>
  <c r="AR40" i="4"/>
  <c r="AR41" i="4"/>
  <c r="AR42" i="4"/>
  <c r="AR43" i="4"/>
  <c r="AR45" i="4"/>
  <c r="AR46" i="4"/>
  <c r="AR48" i="4"/>
  <c r="AR49" i="4"/>
  <c r="AR50" i="4"/>
  <c r="AR51" i="4"/>
  <c r="AR52" i="4"/>
  <c r="AR54" i="4"/>
  <c r="AR55" i="4"/>
  <c r="AR56" i="4"/>
  <c r="AR57" i="4"/>
  <c r="AR58" i="4"/>
  <c r="AR59" i="4"/>
  <c r="AR60" i="4"/>
  <c r="AR61" i="4"/>
  <c r="AR62" i="4"/>
  <c r="AR63" i="4"/>
  <c r="AR64" i="4"/>
  <c r="AR66" i="4"/>
  <c r="AR67" i="4"/>
  <c r="AR68" i="4"/>
  <c r="AR69" i="4"/>
  <c r="AR70" i="4"/>
  <c r="AR71" i="4"/>
  <c r="AR72" i="4"/>
  <c r="AR74" i="4"/>
  <c r="AR75" i="4"/>
  <c r="AR76" i="4"/>
  <c r="AR77" i="4"/>
  <c r="AR78" i="4"/>
  <c r="AR79" i="4"/>
  <c r="AR80" i="4"/>
  <c r="AR81" i="4"/>
  <c r="AR82" i="4"/>
  <c r="AR83" i="4"/>
  <c r="AR85" i="4"/>
  <c r="AR86" i="4"/>
  <c r="AR87" i="4"/>
  <c r="AR88" i="4"/>
  <c r="AR90" i="4"/>
  <c r="AR91" i="4"/>
  <c r="AR92" i="4"/>
  <c r="AR93" i="4"/>
  <c r="AR94" i="4"/>
  <c r="AR95" i="4"/>
  <c r="AR96" i="4"/>
  <c r="AR98" i="4"/>
  <c r="AR99" i="4"/>
  <c r="AR100" i="4"/>
  <c r="AR101" i="4"/>
  <c r="AR102" i="4"/>
  <c r="AR103" i="4"/>
  <c r="AR104" i="4"/>
  <c r="AR105" i="4"/>
  <c r="AR106" i="4"/>
  <c r="AR107" i="4"/>
  <c r="AR108" i="4"/>
  <c r="AR109" i="4"/>
  <c r="AR110" i="4"/>
  <c r="AR111" i="4"/>
  <c r="AR112" i="4"/>
  <c r="AR113" i="4"/>
  <c r="AR114" i="4"/>
  <c r="AR115" i="4"/>
  <c r="AR116" i="4"/>
  <c r="AR117" i="4"/>
  <c r="AR118" i="4"/>
  <c r="AR121" i="4"/>
  <c r="AR122" i="4"/>
  <c r="AR123" i="4"/>
  <c r="AR124" i="4"/>
  <c r="AR125" i="4"/>
  <c r="AR126" i="4"/>
  <c r="AR128" i="4"/>
  <c r="AO9" i="4"/>
  <c r="AO11" i="4"/>
  <c r="AO12" i="4"/>
  <c r="AO13" i="4"/>
  <c r="AO14" i="4"/>
  <c r="AO15" i="4"/>
  <c r="AO16" i="4"/>
  <c r="AO17" i="4"/>
  <c r="AO18" i="4"/>
  <c r="AO20" i="4"/>
  <c r="AO21" i="4"/>
  <c r="AO22" i="4"/>
  <c r="AO23" i="4"/>
  <c r="AO24" i="4"/>
  <c r="AO25" i="4"/>
  <c r="AO26" i="4"/>
  <c r="AO29" i="4"/>
  <c r="AO31" i="4"/>
  <c r="AO32" i="4"/>
  <c r="AO34" i="4"/>
  <c r="AO35" i="4"/>
  <c r="AO36" i="4"/>
  <c r="AO37" i="4"/>
  <c r="AO38" i="4"/>
  <c r="AO39" i="4"/>
  <c r="AO40" i="4"/>
  <c r="AO41" i="4"/>
  <c r="AO42" i="4"/>
  <c r="AO43" i="4"/>
  <c r="AO45" i="4"/>
  <c r="AO46" i="4"/>
  <c r="AO48" i="4"/>
  <c r="AO49" i="4"/>
  <c r="AO50" i="4"/>
  <c r="AO51" i="4"/>
  <c r="AO52" i="4"/>
  <c r="AO54" i="4"/>
  <c r="AO55" i="4"/>
  <c r="AO56" i="4"/>
  <c r="AO57" i="4"/>
  <c r="AO58" i="4"/>
  <c r="AO59" i="4"/>
  <c r="AO60" i="4"/>
  <c r="AO61" i="4"/>
  <c r="AO62" i="4"/>
  <c r="AO63" i="4"/>
  <c r="AO64" i="4"/>
  <c r="AO66" i="4"/>
  <c r="AO68" i="4"/>
  <c r="AO69" i="4"/>
  <c r="AO70" i="4"/>
  <c r="AO71" i="4"/>
  <c r="AO72" i="4"/>
  <c r="AO74" i="4"/>
  <c r="AO75" i="4"/>
  <c r="AO76" i="4"/>
  <c r="AO77" i="4"/>
  <c r="AO78" i="4"/>
  <c r="AO79" i="4"/>
  <c r="AO80" i="4"/>
  <c r="AO81" i="4"/>
  <c r="AO82" i="4"/>
  <c r="AO83" i="4"/>
  <c r="AO85" i="4"/>
  <c r="AO86" i="4"/>
  <c r="AO87" i="4"/>
  <c r="AO88" i="4"/>
  <c r="AO90" i="4"/>
  <c r="AO91" i="4"/>
  <c r="AO92" i="4"/>
  <c r="AO93" i="4"/>
  <c r="AO94" i="4"/>
  <c r="AO95" i="4"/>
  <c r="AO96" i="4"/>
  <c r="AO98" i="4"/>
  <c r="AO99" i="4"/>
  <c r="AO100" i="4"/>
  <c r="AO101" i="4"/>
  <c r="AO102" i="4"/>
  <c r="AO103" i="4"/>
  <c r="AO104" i="4"/>
  <c r="AO105" i="4"/>
  <c r="AO106" i="4"/>
  <c r="AO107" i="4"/>
  <c r="AO108" i="4"/>
  <c r="AO109" i="4"/>
  <c r="AO110" i="4"/>
  <c r="AO111" i="4"/>
  <c r="AO112" i="4"/>
  <c r="AO113" i="4"/>
  <c r="AO114" i="4"/>
  <c r="AO115" i="4"/>
  <c r="AO116" i="4"/>
  <c r="AO117" i="4"/>
  <c r="AO118" i="4"/>
  <c r="AO121" i="4"/>
  <c r="AO122" i="4"/>
  <c r="AO123" i="4"/>
  <c r="AO124" i="4"/>
  <c r="AO125" i="4"/>
  <c r="AO126" i="4"/>
  <c r="AO128" i="4"/>
  <c r="AR8" i="4"/>
  <c r="AO8" i="4"/>
  <c r="AE8" i="4" l="1"/>
  <c r="AE11" i="4"/>
  <c r="AE18" i="4"/>
  <c r="AE17" i="4"/>
  <c r="AE16" i="4"/>
  <c r="AE15" i="4"/>
  <c r="AE14" i="4"/>
  <c r="AE13" i="4"/>
  <c r="AE12" i="4"/>
  <c r="AE20" i="4"/>
  <c r="AE32" i="4"/>
  <c r="AE31" i="4"/>
  <c r="AE30" i="4"/>
  <c r="AE29" i="4"/>
  <c r="AE28" i="4"/>
  <c r="AE27" i="4"/>
  <c r="AE26" i="4"/>
  <c r="AE25" i="4"/>
  <c r="AE24" i="4"/>
  <c r="AE23" i="4"/>
  <c r="AE22" i="4"/>
  <c r="AE21" i="4"/>
  <c r="AE34" i="4"/>
  <c r="AE52" i="4"/>
  <c r="AE51" i="4"/>
  <c r="AE50" i="4"/>
  <c r="AE49" i="4"/>
  <c r="AE48" i="4"/>
  <c r="AE47" i="4"/>
  <c r="AE46" i="4"/>
  <c r="AE45" i="4"/>
  <c r="AE44" i="4"/>
  <c r="AE43" i="4"/>
  <c r="AE42" i="4"/>
  <c r="AE41" i="4"/>
  <c r="AE40" i="4"/>
  <c r="AE39" i="4"/>
  <c r="AE38" i="4"/>
  <c r="AE37" i="4"/>
  <c r="AE36" i="4"/>
  <c r="AE35" i="4"/>
  <c r="AE54" i="4"/>
  <c r="AE55" i="4"/>
  <c r="AE56" i="4"/>
  <c r="AE57" i="4"/>
  <c r="AE58" i="4"/>
  <c r="AE59" i="4"/>
  <c r="AE60" i="4"/>
  <c r="AE61" i="4"/>
  <c r="AE62" i="4"/>
  <c r="AE63" i="4"/>
  <c r="AE64" i="4"/>
  <c r="AE65" i="4"/>
  <c r="AE66" i="4"/>
  <c r="AE67" i="4"/>
  <c r="AE68" i="4"/>
  <c r="AE69" i="4"/>
  <c r="AE70" i="4"/>
  <c r="AE71" i="4"/>
  <c r="AE72" i="4"/>
  <c r="AE74" i="4"/>
  <c r="AE88" i="4"/>
  <c r="AE87" i="4"/>
  <c r="AE86" i="4"/>
  <c r="AE85" i="4"/>
  <c r="AE84" i="4"/>
  <c r="AE83" i="4"/>
  <c r="AE82" i="4"/>
  <c r="AE81" i="4"/>
  <c r="AE80" i="4"/>
  <c r="AE79" i="4"/>
  <c r="AE78" i="4"/>
  <c r="AE77" i="4"/>
  <c r="AE76" i="4"/>
  <c r="AE75" i="4"/>
  <c r="AE90" i="4"/>
  <c r="AE118" i="4"/>
  <c r="AE117" i="4"/>
  <c r="AE116" i="4"/>
  <c r="AE115" i="4"/>
  <c r="AE114" i="4"/>
  <c r="AE113" i="4"/>
  <c r="AE112" i="4"/>
  <c r="AE111" i="4"/>
  <c r="AE110" i="4"/>
  <c r="AE109" i="4"/>
  <c r="AE108" i="4"/>
  <c r="AE107" i="4"/>
  <c r="AE106" i="4"/>
  <c r="AE105" i="4"/>
  <c r="AE104" i="4"/>
  <c r="AE103" i="4"/>
  <c r="AE102" i="4"/>
  <c r="AE101" i="4"/>
  <c r="AE100" i="4"/>
  <c r="AE99" i="4"/>
  <c r="AE98" i="4"/>
  <c r="AE97" i="4"/>
  <c r="AE96" i="4"/>
  <c r="AE95" i="4"/>
  <c r="AE94" i="4"/>
  <c r="AE93" i="4"/>
  <c r="AE92" i="4"/>
  <c r="AE91" i="4"/>
  <c r="AE128" i="4"/>
  <c r="AE127" i="4"/>
  <c r="AE126" i="4"/>
  <c r="AE125" i="4"/>
  <c r="AE124" i="4"/>
  <c r="AE123" i="4"/>
  <c r="AE122" i="4"/>
  <c r="AE7" i="4"/>
  <c r="AB8" i="4"/>
  <c r="AB11" i="4"/>
  <c r="AB18" i="4"/>
  <c r="AB17" i="4"/>
  <c r="AB16" i="4"/>
  <c r="AB15" i="4"/>
  <c r="AB14" i="4"/>
  <c r="AB13" i="4"/>
  <c r="AB12" i="4"/>
  <c r="AB20" i="4"/>
  <c r="AB32" i="4"/>
  <c r="AB31" i="4"/>
  <c r="AB30" i="4"/>
  <c r="AB29" i="4"/>
  <c r="AB28" i="4"/>
  <c r="AB27" i="4"/>
  <c r="AB26" i="4"/>
  <c r="AB25" i="4"/>
  <c r="AB24" i="4"/>
  <c r="AB23" i="4"/>
  <c r="AB22" i="4"/>
  <c r="AB21" i="4"/>
  <c r="AB34" i="4"/>
  <c r="AB52" i="4"/>
  <c r="AB51" i="4"/>
  <c r="AB50" i="4"/>
  <c r="AB49" i="4"/>
  <c r="AB48" i="4"/>
  <c r="AB47" i="4"/>
  <c r="AB46" i="4"/>
  <c r="AB45" i="4"/>
  <c r="AB44" i="4"/>
  <c r="AB43" i="4"/>
  <c r="AB42" i="4"/>
  <c r="AB41" i="4"/>
  <c r="AB40" i="4"/>
  <c r="AB39" i="4"/>
  <c r="AB38" i="4"/>
  <c r="AB37" i="4"/>
  <c r="AB36" i="4"/>
  <c r="AB35" i="4"/>
  <c r="AB54" i="4"/>
  <c r="AB72" i="4"/>
  <c r="AB71" i="4"/>
  <c r="AB70" i="4"/>
  <c r="AB69" i="4"/>
  <c r="AB68" i="4"/>
  <c r="AB67" i="4"/>
  <c r="AB66" i="4"/>
  <c r="AB65" i="4"/>
  <c r="AB64" i="4"/>
  <c r="AB63" i="4"/>
  <c r="AB62" i="4"/>
  <c r="AB61" i="4"/>
  <c r="AB60" i="4"/>
  <c r="AB59" i="4"/>
  <c r="AB58" i="4"/>
  <c r="AB57" i="4"/>
  <c r="AB56" i="4"/>
  <c r="AB55" i="4"/>
  <c r="AB74" i="4"/>
  <c r="AB88" i="4"/>
  <c r="AB87" i="4"/>
  <c r="AB86" i="4"/>
  <c r="AB85" i="4"/>
  <c r="AB84" i="4"/>
  <c r="AB83" i="4"/>
  <c r="AB82" i="4"/>
  <c r="AB81" i="4"/>
  <c r="AB80" i="4"/>
  <c r="AB79" i="4"/>
  <c r="AB78" i="4"/>
  <c r="AB77" i="4"/>
  <c r="AB76" i="4"/>
  <c r="AB75" i="4"/>
  <c r="AB90" i="4"/>
  <c r="AB118" i="4"/>
  <c r="AB117" i="4"/>
  <c r="AB116" i="4"/>
  <c r="AB115" i="4"/>
  <c r="AB114" i="4"/>
  <c r="AB113" i="4"/>
  <c r="AB112" i="4"/>
  <c r="AB111" i="4"/>
  <c r="AB110" i="4"/>
  <c r="AB109" i="4"/>
  <c r="AB108" i="4"/>
  <c r="AB107" i="4"/>
  <c r="AB106" i="4"/>
  <c r="AB105" i="4"/>
  <c r="AB104" i="4"/>
  <c r="AB103" i="4"/>
  <c r="AB102" i="4"/>
  <c r="AB101" i="4"/>
  <c r="AB100" i="4"/>
  <c r="AB99" i="4"/>
  <c r="AB98" i="4"/>
  <c r="AB97" i="4"/>
  <c r="AB96" i="4"/>
  <c r="AB95" i="4"/>
  <c r="AB94" i="4"/>
  <c r="AB93" i="4"/>
  <c r="AB92" i="4"/>
  <c r="AB91" i="4"/>
  <c r="AB121" i="4"/>
  <c r="AB128" i="4"/>
  <c r="AB127" i="4"/>
  <c r="AB126" i="4"/>
  <c r="AB125" i="4"/>
  <c r="AB124" i="4"/>
  <c r="AB123" i="4"/>
  <c r="AB122" i="4"/>
  <c r="AB7" i="4"/>
  <c r="AB9" i="4"/>
  <c r="AE9" i="4"/>
  <c r="AB19" i="4"/>
  <c r="AE19" i="4"/>
  <c r="AB33" i="4"/>
  <c r="AE33" i="4"/>
  <c r="AB53" i="4"/>
  <c r="AE53" i="4"/>
  <c r="AB73" i="4"/>
  <c r="AE73" i="4"/>
  <c r="AB89" i="4"/>
  <c r="AE89" i="4"/>
  <c r="AB120" i="4"/>
  <c r="AE120" i="4"/>
  <c r="AL47" i="4"/>
  <c r="AL30" i="4"/>
  <c r="AL28" i="4"/>
  <c r="AL127" i="4"/>
  <c r="AL84" i="4"/>
  <c r="AL126" i="4"/>
  <c r="AL124" i="4"/>
  <c r="AL122" i="4"/>
  <c r="AL120" i="4"/>
  <c r="AL117" i="4"/>
  <c r="AL116" i="4"/>
  <c r="AL115" i="4"/>
  <c r="AL114" i="4"/>
  <c r="AL113" i="4"/>
  <c r="AL111" i="4"/>
  <c r="AL110" i="4"/>
  <c r="AL109" i="4"/>
  <c r="AL108" i="4"/>
  <c r="AL107" i="4"/>
  <c r="AL106" i="4"/>
  <c r="AL105" i="4"/>
  <c r="AL104" i="4"/>
  <c r="AL103" i="4"/>
  <c r="AL102" i="4"/>
  <c r="AL101" i="4"/>
  <c r="AL100" i="4"/>
  <c r="AL99" i="4"/>
  <c r="AL98" i="4"/>
  <c r="AL96" i="4"/>
  <c r="AL95" i="4"/>
  <c r="AL94" i="4"/>
  <c r="AL93" i="4"/>
  <c r="AL92" i="4"/>
  <c r="AL91" i="4"/>
  <c r="AL90" i="4"/>
  <c r="AL89" i="4"/>
  <c r="AL88" i="4"/>
  <c r="AL87" i="4"/>
  <c r="AL86" i="4"/>
  <c r="AL83" i="4"/>
  <c r="AL82" i="4"/>
  <c r="AL81" i="4"/>
  <c r="AL80" i="4"/>
  <c r="AL79" i="4"/>
  <c r="AL77" i="4"/>
  <c r="AL75" i="4"/>
  <c r="AL74" i="4"/>
  <c r="AL73" i="4"/>
  <c r="AL72" i="4"/>
  <c r="AL70" i="4"/>
  <c r="AL69" i="4"/>
  <c r="AL66" i="4"/>
  <c r="AL64" i="4"/>
  <c r="AL63" i="4"/>
  <c r="AL62" i="4"/>
  <c r="AL61" i="4"/>
  <c r="AL58" i="4"/>
  <c r="AL57" i="4"/>
  <c r="AL54" i="4"/>
  <c r="AL53" i="4"/>
  <c r="AL52" i="4"/>
  <c r="AL51" i="4"/>
  <c r="AL49" i="4"/>
  <c r="AL48" i="4"/>
  <c r="AL45" i="4"/>
  <c r="AL43" i="4"/>
  <c r="AL42" i="4"/>
  <c r="AL41" i="4"/>
  <c r="AL39" i="4"/>
  <c r="AL38" i="4"/>
  <c r="AL36" i="4"/>
  <c r="AL35" i="4"/>
  <c r="AL32" i="4"/>
  <c r="AL31" i="4"/>
  <c r="AL29" i="4"/>
  <c r="AL27" i="4"/>
  <c r="AL25" i="4"/>
  <c r="AL22" i="4"/>
  <c r="AL21" i="4"/>
  <c r="AL20" i="4"/>
  <c r="AL19" i="4"/>
  <c r="AL18" i="4"/>
  <c r="AL17" i="4"/>
  <c r="AL16" i="4"/>
  <c r="AL15" i="4"/>
  <c r="AL14" i="4"/>
  <c r="AL12" i="4"/>
  <c r="AL11" i="4"/>
  <c r="AL9" i="4"/>
  <c r="AL128" i="4"/>
  <c r="AL7" i="4"/>
  <c r="AL33" i="4"/>
  <c r="G129" i="4"/>
  <c r="G132" i="4" s="1"/>
  <c r="G7" i="4"/>
  <c r="I7" i="4" s="1"/>
  <c r="AT8" i="4"/>
  <c r="AU8" i="4"/>
  <c r="AV8" i="4"/>
  <c r="AU128" i="4"/>
  <c r="AU127" i="4"/>
  <c r="AU126" i="4"/>
  <c r="AU125" i="4"/>
  <c r="AU124" i="4"/>
  <c r="AU123" i="4"/>
  <c r="AU122" i="4"/>
  <c r="AU121" i="4"/>
  <c r="AU118" i="4"/>
  <c r="AU117" i="4"/>
  <c r="AU116" i="4"/>
  <c r="AU115" i="4"/>
  <c r="AU114" i="4"/>
  <c r="AU113" i="4"/>
  <c r="AU112" i="4"/>
  <c r="AU111" i="4"/>
  <c r="AU110" i="4"/>
  <c r="AU109" i="4"/>
  <c r="AU108" i="4"/>
  <c r="AU107" i="4"/>
  <c r="AU106" i="4"/>
  <c r="AU105" i="4"/>
  <c r="AU104" i="4"/>
  <c r="AU103" i="4"/>
  <c r="AU102" i="4"/>
  <c r="AU101" i="4"/>
  <c r="AU100" i="4"/>
  <c r="AU99" i="4"/>
  <c r="AU98" i="4"/>
  <c r="AU96" i="4"/>
  <c r="AU95" i="4"/>
  <c r="AU94" i="4"/>
  <c r="AU93" i="4"/>
  <c r="AU92" i="4"/>
  <c r="AU91" i="4"/>
  <c r="AU90" i="4"/>
  <c r="AU88" i="4"/>
  <c r="AU87" i="4"/>
  <c r="AU86" i="4"/>
  <c r="AU85" i="4"/>
  <c r="AU84" i="4"/>
  <c r="AU83" i="4"/>
  <c r="AU82" i="4"/>
  <c r="AU81" i="4"/>
  <c r="AU80" i="4"/>
  <c r="AU79" i="4"/>
  <c r="AU78" i="4"/>
  <c r="AU77" i="4"/>
  <c r="AU76" i="4"/>
  <c r="AU75" i="4"/>
  <c r="AU74" i="4"/>
  <c r="AU72" i="4"/>
  <c r="AU71" i="4"/>
  <c r="AU70" i="4"/>
  <c r="AU69" i="4"/>
  <c r="AU68" i="4"/>
  <c r="AU67" i="4"/>
  <c r="AU66" i="4"/>
  <c r="AU64" i="4"/>
  <c r="AU63" i="4"/>
  <c r="AU62" i="4"/>
  <c r="AU61" i="4"/>
  <c r="AU60" i="4"/>
  <c r="AU59" i="4"/>
  <c r="AU58" i="4"/>
  <c r="AU57" i="4"/>
  <c r="AU56" i="4"/>
  <c r="AU55" i="4"/>
  <c r="AU54" i="4"/>
  <c r="AU52" i="4"/>
  <c r="AU51" i="4"/>
  <c r="AU50" i="4"/>
  <c r="AU49" i="4"/>
  <c r="AU48" i="4"/>
  <c r="AU47" i="4"/>
  <c r="AU46" i="4"/>
  <c r="AU45" i="4"/>
  <c r="AU43" i="4"/>
  <c r="AU42" i="4"/>
  <c r="AU41" i="4"/>
  <c r="AU40" i="4"/>
  <c r="AU39" i="4"/>
  <c r="AU38" i="4"/>
  <c r="AU37" i="4"/>
  <c r="AU36" i="4"/>
  <c r="AU35" i="4"/>
  <c r="AU34" i="4"/>
  <c r="AU32" i="4"/>
  <c r="AU31" i="4"/>
  <c r="AU30" i="4"/>
  <c r="AU29" i="4"/>
  <c r="AU28" i="4"/>
  <c r="AU27" i="4"/>
  <c r="AU26" i="4"/>
  <c r="AU25" i="4"/>
  <c r="AU24" i="4"/>
  <c r="AU23" i="4"/>
  <c r="AU22" i="4"/>
  <c r="AU21" i="4"/>
  <c r="AU20" i="4"/>
  <c r="AU18" i="4"/>
  <c r="AU17" i="4"/>
  <c r="AU16" i="4"/>
  <c r="AU15" i="4"/>
  <c r="AU14" i="4"/>
  <c r="AU13" i="4"/>
  <c r="AU12" i="4"/>
  <c r="AU11" i="4"/>
  <c r="AU9" i="4"/>
  <c r="AV128" i="4"/>
  <c r="AV127" i="4"/>
  <c r="AV126" i="4"/>
  <c r="AV125" i="4"/>
  <c r="AV124" i="4"/>
  <c r="AV123" i="4"/>
  <c r="AV122" i="4"/>
  <c r="AV121" i="4"/>
  <c r="AV118" i="4"/>
  <c r="AV117" i="4"/>
  <c r="AV116" i="4"/>
  <c r="AV115" i="4"/>
  <c r="AV114" i="4"/>
  <c r="AV113" i="4"/>
  <c r="AV112" i="4"/>
  <c r="AV111" i="4"/>
  <c r="AV110" i="4"/>
  <c r="AV109" i="4"/>
  <c r="AV108" i="4"/>
  <c r="AV107" i="4"/>
  <c r="AV106" i="4"/>
  <c r="AV105" i="4"/>
  <c r="AV104" i="4"/>
  <c r="AV103" i="4"/>
  <c r="AV102" i="4"/>
  <c r="AV101" i="4"/>
  <c r="AV100" i="4"/>
  <c r="AV99" i="4"/>
  <c r="AV98" i="4"/>
  <c r="AV96" i="4"/>
  <c r="AV95" i="4"/>
  <c r="AV94" i="4"/>
  <c r="AV93" i="4"/>
  <c r="AV92" i="4"/>
  <c r="AV91" i="4"/>
  <c r="AV90" i="4"/>
  <c r="AV88" i="4"/>
  <c r="AV87" i="4"/>
  <c r="AV86" i="4"/>
  <c r="AV85" i="4"/>
  <c r="AV84" i="4"/>
  <c r="AV83" i="4"/>
  <c r="AV82" i="4"/>
  <c r="AV81" i="4"/>
  <c r="AV80" i="4"/>
  <c r="AV79" i="4"/>
  <c r="AV78" i="4"/>
  <c r="AV77" i="4"/>
  <c r="AV76" i="4"/>
  <c r="AV75" i="4"/>
  <c r="AV74" i="4"/>
  <c r="AV72" i="4"/>
  <c r="AV71" i="4"/>
  <c r="AV70" i="4"/>
  <c r="AV69" i="4"/>
  <c r="AV68" i="4"/>
  <c r="AV67" i="4"/>
  <c r="AV66" i="4"/>
  <c r="AV64" i="4"/>
  <c r="AV63" i="4"/>
  <c r="AV62" i="4"/>
  <c r="AV61" i="4"/>
  <c r="AV60" i="4"/>
  <c r="AV59" i="4"/>
  <c r="AV58" i="4"/>
  <c r="AV57" i="4"/>
  <c r="AV56" i="4"/>
  <c r="AV55" i="4"/>
  <c r="AV54" i="4"/>
  <c r="AV52" i="4"/>
  <c r="AV51" i="4"/>
  <c r="AV50" i="4"/>
  <c r="AV49" i="4"/>
  <c r="AV48" i="4"/>
  <c r="AV47" i="4"/>
  <c r="AV46" i="4"/>
  <c r="AV45" i="4"/>
  <c r="AV43" i="4"/>
  <c r="AV42" i="4"/>
  <c r="AV41" i="4"/>
  <c r="AV40" i="4"/>
  <c r="AV39" i="4"/>
  <c r="AV38" i="4"/>
  <c r="AV37" i="4"/>
  <c r="AV36" i="4"/>
  <c r="AV35" i="4"/>
  <c r="AV34" i="4"/>
  <c r="AV32" i="4"/>
  <c r="AV31" i="4"/>
  <c r="AV30" i="4"/>
  <c r="AV29" i="4"/>
  <c r="AV28" i="4"/>
  <c r="AV27" i="4"/>
  <c r="AV26" i="4"/>
  <c r="AV25" i="4"/>
  <c r="AV24" i="4"/>
  <c r="AV23" i="4"/>
  <c r="AV22" i="4"/>
  <c r="AV21" i="4"/>
  <c r="AV20" i="4"/>
  <c r="AV18" i="4"/>
  <c r="AV17" i="4"/>
  <c r="AV16" i="4"/>
  <c r="AV15" i="4"/>
  <c r="AV14" i="4"/>
  <c r="AV13" i="4"/>
  <c r="AV12" i="4"/>
  <c r="AV11" i="4"/>
  <c r="AV9" i="4"/>
  <c r="AU19" i="4"/>
  <c r="AV19" i="4"/>
  <c r="AU33" i="4"/>
  <c r="AV33" i="4"/>
  <c r="AU53" i="4"/>
  <c r="AV53" i="4"/>
  <c r="AU73" i="4"/>
  <c r="AV73" i="4"/>
  <c r="AU89" i="4"/>
  <c r="AV89" i="4"/>
  <c r="AU120" i="4"/>
  <c r="AV120" i="4"/>
  <c r="I119" i="4" l="1"/>
  <c r="I10" i="4"/>
  <c r="I11" i="4"/>
  <c r="I12" i="4"/>
  <c r="I13" i="4"/>
  <c r="I14" i="4"/>
  <c r="I15" i="4"/>
  <c r="I16" i="4"/>
  <c r="I17" i="4"/>
  <c r="I18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4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21" i="4"/>
  <c r="I122" i="4"/>
  <c r="I123" i="4"/>
  <c r="I124" i="4"/>
  <c r="I125" i="4"/>
  <c r="I126" i="4"/>
  <c r="I127" i="4"/>
  <c r="I128" i="4"/>
  <c r="I8" i="4"/>
  <c r="AT127" i="4"/>
  <c r="AW127" i="4" s="1"/>
  <c r="AS127" i="4" s="1"/>
  <c r="BA127" i="4" s="1"/>
  <c r="AT125" i="4"/>
  <c r="AW125" i="4" s="1"/>
  <c r="AS125" i="4" s="1"/>
  <c r="BA125" i="4" s="1"/>
  <c r="AT123" i="4"/>
  <c r="AW123" i="4" s="1"/>
  <c r="AS123" i="4" s="1"/>
  <c r="BA123" i="4" s="1"/>
  <c r="AT121" i="4"/>
  <c r="AW121" i="4" s="1"/>
  <c r="AS121" i="4" s="1"/>
  <c r="BA121" i="4" s="1"/>
  <c r="AT118" i="4"/>
  <c r="AW118" i="4" s="1"/>
  <c r="AS118" i="4" s="1"/>
  <c r="BA118" i="4" s="1"/>
  <c r="AT112" i="4"/>
  <c r="AW112" i="4" s="1"/>
  <c r="AS112" i="4" s="1"/>
  <c r="BA112" i="4" s="1"/>
  <c r="AT85" i="4"/>
  <c r="AW85" i="4" s="1"/>
  <c r="AS85" i="4" s="1"/>
  <c r="BA85" i="4" s="1"/>
  <c r="AT84" i="4"/>
  <c r="AW84" i="4" s="1"/>
  <c r="AS84" i="4" s="1"/>
  <c r="BA84" i="4" s="1"/>
  <c r="AT76" i="4"/>
  <c r="AW76" i="4" s="1"/>
  <c r="AS76" i="4" s="1"/>
  <c r="BA76" i="4" s="1"/>
  <c r="AT71" i="4"/>
  <c r="AW71" i="4" s="1"/>
  <c r="AS71" i="4" s="1"/>
  <c r="BA71" i="4" s="1"/>
  <c r="AT68" i="4"/>
  <c r="AW68" i="4" s="1"/>
  <c r="AS68" i="4" s="1"/>
  <c r="BA68" i="4" s="1"/>
  <c r="AT60" i="4"/>
  <c r="AW60" i="4" s="1"/>
  <c r="AS60" i="4" s="1"/>
  <c r="BA60" i="4" s="1"/>
  <c r="AT59" i="4"/>
  <c r="AW59" i="4" s="1"/>
  <c r="AS59" i="4" s="1"/>
  <c r="BA59" i="4" s="1"/>
  <c r="AT56" i="4"/>
  <c r="AW56" i="4" s="1"/>
  <c r="AS56" i="4" s="1"/>
  <c r="BA56" i="4" s="1"/>
  <c r="AT55" i="4"/>
  <c r="AW55" i="4" s="1"/>
  <c r="AS55" i="4" s="1"/>
  <c r="BA55" i="4" s="1"/>
  <c r="AT50" i="4"/>
  <c r="AW50" i="4" s="1"/>
  <c r="AS50" i="4" s="1"/>
  <c r="BA50" i="4" s="1"/>
  <c r="AT47" i="4"/>
  <c r="AW47" i="4" s="1"/>
  <c r="AS47" i="4" s="1"/>
  <c r="BA47" i="4" s="1"/>
  <c r="AT46" i="4"/>
  <c r="AW46" i="4" s="1"/>
  <c r="AS46" i="4" s="1"/>
  <c r="BA46" i="4" s="1"/>
  <c r="AT40" i="4"/>
  <c r="AW40" i="4" s="1"/>
  <c r="AS40" i="4" s="1"/>
  <c r="BA40" i="4" s="1"/>
  <c r="AT37" i="4"/>
  <c r="AW37" i="4" s="1"/>
  <c r="AS37" i="4" s="1"/>
  <c r="BA37" i="4" s="1"/>
  <c r="AT34" i="4"/>
  <c r="AW34" i="4" s="1"/>
  <c r="AS34" i="4" s="1"/>
  <c r="BA34" i="4" s="1"/>
  <c r="AT30" i="4"/>
  <c r="AW30" i="4" s="1"/>
  <c r="AS30" i="4" s="1"/>
  <c r="BA30" i="4" s="1"/>
  <c r="AT28" i="4"/>
  <c r="AW28" i="4" s="1"/>
  <c r="AS28" i="4" s="1"/>
  <c r="BA28" i="4" s="1"/>
  <c r="AT24" i="4"/>
  <c r="AW24" i="4" s="1"/>
  <c r="AS24" i="4" s="1"/>
  <c r="BA24" i="4" s="1"/>
  <c r="AT23" i="4"/>
  <c r="AW23" i="4" s="1"/>
  <c r="AS23" i="4" s="1"/>
  <c r="BA23" i="4" s="1"/>
  <c r="AW8" i="4"/>
  <c r="AS8" i="4" s="1"/>
  <c r="BA8" i="4" s="1"/>
  <c r="X10" i="4" l="1"/>
  <c r="O10" i="4"/>
  <c r="O11" i="4"/>
  <c r="O12" i="4"/>
  <c r="O13" i="4"/>
  <c r="O14" i="4"/>
  <c r="O15" i="4"/>
  <c r="O16" i="4"/>
  <c r="O17" i="4"/>
  <c r="O18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21" i="4"/>
  <c r="O122" i="4"/>
  <c r="O123" i="4"/>
  <c r="O124" i="4"/>
  <c r="O125" i="4"/>
  <c r="O126" i="4"/>
  <c r="O127" i="4"/>
  <c r="O128" i="4"/>
  <c r="O8" i="4"/>
  <c r="P120" i="4" l="1"/>
  <c r="R120" i="4" s="1"/>
  <c r="M120" i="4"/>
  <c r="O120" i="4" s="1"/>
  <c r="J120" i="4"/>
  <c r="L120" i="4" s="1"/>
  <c r="G120" i="4"/>
  <c r="I120" i="4" s="1"/>
  <c r="P89" i="4"/>
  <c r="R89" i="4" s="1"/>
  <c r="M89" i="4"/>
  <c r="O89" i="4" s="1"/>
  <c r="J89" i="4"/>
  <c r="L89" i="4" s="1"/>
  <c r="G89" i="4"/>
  <c r="I89" i="4" s="1"/>
  <c r="P73" i="4"/>
  <c r="R73" i="4" s="1"/>
  <c r="M73" i="4"/>
  <c r="O73" i="4" s="1"/>
  <c r="J73" i="4"/>
  <c r="L73" i="4" s="1"/>
  <c r="G73" i="4"/>
  <c r="I73" i="4" s="1"/>
  <c r="P53" i="4"/>
  <c r="R53" i="4" s="1"/>
  <c r="M53" i="4"/>
  <c r="O53" i="4" s="1"/>
  <c r="J53" i="4"/>
  <c r="L53" i="4" s="1"/>
  <c r="G53" i="4"/>
  <c r="I53" i="4" s="1"/>
  <c r="P33" i="4"/>
  <c r="R33" i="4" s="1"/>
  <c r="M33" i="4"/>
  <c r="O33" i="4" s="1"/>
  <c r="J33" i="4"/>
  <c r="L33" i="4" s="1"/>
  <c r="G33" i="4"/>
  <c r="I33" i="4" s="1"/>
  <c r="P19" i="4"/>
  <c r="R19" i="4" s="1"/>
  <c r="M19" i="4"/>
  <c r="O19" i="4" s="1"/>
  <c r="J19" i="4"/>
  <c r="L19" i="4" s="1"/>
  <c r="G19" i="4"/>
  <c r="I19" i="4" s="1"/>
  <c r="M9" i="4" l="1"/>
  <c r="O9" i="4" s="1"/>
  <c r="J9" i="4"/>
  <c r="L9" i="4" s="1"/>
  <c r="G9" i="4"/>
  <c r="I9" i="4" s="1"/>
  <c r="W11" i="4"/>
  <c r="X11" i="4"/>
  <c r="X12" i="4"/>
  <c r="X13" i="4"/>
  <c r="X14" i="4"/>
  <c r="W15" i="4"/>
  <c r="X15" i="4"/>
  <c r="X16" i="4"/>
  <c r="W17" i="4"/>
  <c r="X17" i="4"/>
  <c r="X18" i="4"/>
  <c r="X20" i="4"/>
  <c r="W21" i="4"/>
  <c r="X21" i="4"/>
  <c r="X22" i="4"/>
  <c r="X23" i="4"/>
  <c r="W24" i="4"/>
  <c r="X24" i="4"/>
  <c r="W25" i="4"/>
  <c r="X25" i="4"/>
  <c r="X26" i="4"/>
  <c r="W27" i="4"/>
  <c r="X27" i="4"/>
  <c r="X28" i="4"/>
  <c r="X29" i="4"/>
  <c r="X30" i="4"/>
  <c r="X31" i="4"/>
  <c r="X32" i="4"/>
  <c r="X34" i="4"/>
  <c r="X35" i="4"/>
  <c r="X36" i="4"/>
  <c r="X37" i="4"/>
  <c r="X38" i="4"/>
  <c r="X39" i="4"/>
  <c r="X40" i="4"/>
  <c r="X41" i="4"/>
  <c r="W42" i="4"/>
  <c r="X42" i="4"/>
  <c r="W43" i="4"/>
  <c r="X43" i="4"/>
  <c r="W44" i="4"/>
  <c r="X44" i="4"/>
  <c r="X45" i="4"/>
  <c r="W46" i="4"/>
  <c r="X46" i="4"/>
  <c r="X47" i="4"/>
  <c r="X48" i="4"/>
  <c r="X49" i="4"/>
  <c r="X50" i="4"/>
  <c r="X51" i="4"/>
  <c r="W52" i="4"/>
  <c r="X52" i="4"/>
  <c r="X54" i="4"/>
  <c r="X55" i="4"/>
  <c r="X56" i="4"/>
  <c r="X57" i="4"/>
  <c r="X58" i="4"/>
  <c r="W59" i="4"/>
  <c r="X59" i="4"/>
  <c r="W60" i="4"/>
  <c r="X60" i="4"/>
  <c r="X61" i="4"/>
  <c r="X62" i="4"/>
  <c r="W63" i="4"/>
  <c r="X63" i="4"/>
  <c r="W64" i="4"/>
  <c r="X64" i="4"/>
  <c r="X65" i="4"/>
  <c r="W66" i="4"/>
  <c r="X66" i="4"/>
  <c r="X67" i="4"/>
  <c r="X68" i="4"/>
  <c r="X69" i="4"/>
  <c r="W70" i="4"/>
  <c r="X70" i="4"/>
  <c r="X71" i="4"/>
  <c r="W72" i="4"/>
  <c r="X72" i="4"/>
  <c r="W74" i="4"/>
  <c r="X74" i="4"/>
  <c r="X75" i="4"/>
  <c r="X76" i="4"/>
  <c r="X77" i="4"/>
  <c r="W78" i="4"/>
  <c r="X78" i="4"/>
  <c r="X79" i="4"/>
  <c r="W80" i="4"/>
  <c r="X80" i="4"/>
  <c r="W81" i="4"/>
  <c r="X81" i="4"/>
  <c r="X82" i="4"/>
  <c r="W83" i="4"/>
  <c r="X83" i="4"/>
  <c r="X84" i="4"/>
  <c r="W85" i="4"/>
  <c r="X85" i="4"/>
  <c r="W86" i="4"/>
  <c r="X86" i="4"/>
  <c r="W87" i="4"/>
  <c r="X87" i="4"/>
  <c r="X88" i="4"/>
  <c r="X90" i="4"/>
  <c r="X91" i="4"/>
  <c r="W92" i="4"/>
  <c r="X92" i="4"/>
  <c r="X93" i="4"/>
  <c r="X94" i="4"/>
  <c r="X95" i="4"/>
  <c r="X96" i="4"/>
  <c r="W97" i="4"/>
  <c r="X97" i="4"/>
  <c r="X98" i="4"/>
  <c r="X99" i="4"/>
  <c r="X100" i="4"/>
  <c r="X101" i="4"/>
  <c r="X102" i="4"/>
  <c r="X103" i="4"/>
  <c r="X104" i="4"/>
  <c r="X105" i="4"/>
  <c r="X106" i="4"/>
  <c r="X107" i="4"/>
  <c r="X108" i="4"/>
  <c r="X109" i="4"/>
  <c r="X110" i="4"/>
  <c r="W111" i="4"/>
  <c r="X111" i="4"/>
  <c r="X112" i="4"/>
  <c r="X113" i="4"/>
  <c r="X114" i="4"/>
  <c r="X115" i="4"/>
  <c r="X116" i="4"/>
  <c r="X117" i="4"/>
  <c r="X118" i="4"/>
  <c r="W121" i="4"/>
  <c r="X121" i="4"/>
  <c r="X122" i="4"/>
  <c r="W123" i="4"/>
  <c r="X123" i="4"/>
  <c r="W124" i="4"/>
  <c r="X124" i="4"/>
  <c r="X125" i="4"/>
  <c r="X126" i="4"/>
  <c r="X127" i="4"/>
  <c r="X128" i="4"/>
  <c r="X9" i="4" l="1"/>
  <c r="X19" i="4"/>
  <c r="X33" i="4"/>
  <c r="X53" i="4"/>
  <c r="X73" i="4"/>
  <c r="X89" i="4"/>
  <c r="X120" i="4"/>
  <c r="X8" i="4"/>
  <c r="W8" i="4"/>
  <c r="W9" i="4" l="1"/>
  <c r="W10" i="4"/>
  <c r="W12" i="4"/>
  <c r="W13" i="4"/>
  <c r="W14" i="4"/>
  <c r="W16" i="4"/>
  <c r="W18" i="4"/>
  <c r="W19" i="4"/>
  <c r="W20" i="4"/>
  <c r="W22" i="4"/>
  <c r="W23" i="4"/>
  <c r="W26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5" i="4"/>
  <c r="W47" i="4"/>
  <c r="W48" i="4"/>
  <c r="W49" i="4"/>
  <c r="W50" i="4"/>
  <c r="W51" i="4"/>
  <c r="W53" i="4"/>
  <c r="W54" i="4"/>
  <c r="W55" i="4"/>
  <c r="W56" i="4"/>
  <c r="W57" i="4"/>
  <c r="W58" i="4"/>
  <c r="W61" i="4"/>
  <c r="W62" i="4"/>
  <c r="W65" i="4"/>
  <c r="W67" i="4"/>
  <c r="W68" i="4"/>
  <c r="W69" i="4"/>
  <c r="W71" i="4"/>
  <c r="W73" i="4"/>
  <c r="W75" i="4"/>
  <c r="W76" i="4"/>
  <c r="W77" i="4"/>
  <c r="W79" i="4"/>
  <c r="W82" i="4"/>
  <c r="W84" i="4"/>
  <c r="W88" i="4"/>
  <c r="W89" i="4"/>
  <c r="W90" i="4"/>
  <c r="W91" i="4"/>
  <c r="W93" i="4"/>
  <c r="W94" i="4"/>
  <c r="W95" i="4"/>
  <c r="W96" i="4"/>
  <c r="W98" i="4"/>
  <c r="W99" i="4"/>
  <c r="W100" i="4"/>
  <c r="W101" i="4"/>
  <c r="W102" i="4"/>
  <c r="W103" i="4"/>
  <c r="W104" i="4"/>
  <c r="W105" i="4"/>
  <c r="W106" i="4"/>
  <c r="W107" i="4"/>
  <c r="W108" i="4"/>
  <c r="W109" i="4"/>
  <c r="W110" i="4"/>
  <c r="W112" i="4"/>
  <c r="W113" i="4"/>
  <c r="W114" i="4"/>
  <c r="W115" i="4"/>
  <c r="W116" i="4"/>
  <c r="W117" i="4"/>
  <c r="W118" i="4"/>
  <c r="W120" i="4"/>
  <c r="W122" i="4"/>
  <c r="W125" i="4"/>
  <c r="W126" i="4"/>
  <c r="W127" i="4"/>
  <c r="W128" i="4"/>
  <c r="V55" i="4" l="1"/>
  <c r="V60" i="4"/>
  <c r="V10" i="4"/>
  <c r="U55" i="4" l="1"/>
  <c r="J120" i="1" l="1"/>
  <c r="D128" i="4" s="1"/>
  <c r="J119" i="1" l="1"/>
  <c r="D127" i="4" s="1"/>
  <c r="J118" i="1"/>
  <c r="D126" i="4" s="1"/>
  <c r="J114" i="1"/>
  <c r="D122" i="4" s="1"/>
  <c r="J117" i="1"/>
  <c r="D125" i="4" s="1"/>
  <c r="J116" i="1"/>
  <c r="D124" i="4" s="1"/>
  <c r="J115" i="1"/>
  <c r="D123" i="4" s="1"/>
  <c r="F123" i="4" s="1"/>
  <c r="J113" i="1"/>
  <c r="D121" i="4" s="1"/>
  <c r="J111" i="1"/>
  <c r="D118" i="4" s="1"/>
  <c r="J110" i="1"/>
  <c r="D117" i="4" s="1"/>
  <c r="J109" i="1"/>
  <c r="D116" i="4" s="1"/>
  <c r="J108" i="1"/>
  <c r="D115" i="4" s="1"/>
  <c r="J107" i="1"/>
  <c r="D114" i="4" s="1"/>
  <c r="J106" i="1"/>
  <c r="D113" i="4" s="1"/>
  <c r="J105" i="1"/>
  <c r="D112" i="4" s="1"/>
  <c r="J104" i="1"/>
  <c r="D111" i="4" s="1"/>
  <c r="J103" i="1"/>
  <c r="D110" i="4" s="1"/>
  <c r="J102" i="1"/>
  <c r="D109" i="4" s="1"/>
  <c r="J101" i="1"/>
  <c r="D108" i="4" s="1"/>
  <c r="J100" i="1"/>
  <c r="D107" i="4" s="1"/>
  <c r="J99" i="1"/>
  <c r="D106" i="4" s="1"/>
  <c r="J98" i="1"/>
  <c r="D105" i="4" s="1"/>
  <c r="J97" i="1"/>
  <c r="D104" i="4" s="1"/>
  <c r="J96" i="1"/>
  <c r="D103" i="4" s="1"/>
  <c r="J95" i="1"/>
  <c r="D102" i="4" s="1"/>
  <c r="J94" i="1"/>
  <c r="D101" i="4" s="1"/>
  <c r="J93" i="1"/>
  <c r="D100" i="4" s="1"/>
  <c r="J91" i="1"/>
  <c r="D98" i="4" s="1"/>
  <c r="J90" i="1"/>
  <c r="D97" i="4" s="1"/>
  <c r="J89" i="1"/>
  <c r="D96" i="4" s="1"/>
  <c r="J88" i="1"/>
  <c r="D95" i="4" s="1"/>
  <c r="J87" i="1"/>
  <c r="D94" i="4" s="1"/>
  <c r="J86" i="1"/>
  <c r="D93" i="4" s="1"/>
  <c r="F93" i="4" s="1"/>
  <c r="J85" i="1"/>
  <c r="D92" i="4" s="1"/>
  <c r="J84" i="1"/>
  <c r="D91" i="4" s="1"/>
  <c r="J83" i="1"/>
  <c r="D90" i="4" s="1"/>
  <c r="J92" i="1"/>
  <c r="D99" i="4" s="1"/>
  <c r="J82" i="1"/>
  <c r="D88" i="4" s="1"/>
  <c r="J81" i="1"/>
  <c r="D87" i="4" s="1"/>
  <c r="J80" i="1"/>
  <c r="D86" i="4" s="1"/>
  <c r="J78" i="1"/>
  <c r="D84" i="4" s="1"/>
  <c r="J77" i="1"/>
  <c r="D83" i="4" s="1"/>
  <c r="J76" i="1"/>
  <c r="D82" i="4" s="1"/>
  <c r="J75" i="1"/>
  <c r="D81" i="4" s="1"/>
  <c r="J74" i="1"/>
  <c r="D80" i="4" s="1"/>
  <c r="J73" i="1"/>
  <c r="D79" i="4" s="1"/>
  <c r="J72" i="1"/>
  <c r="D78" i="4" s="1"/>
  <c r="J71" i="1"/>
  <c r="D77" i="4" s="1"/>
  <c r="J70" i="1"/>
  <c r="D76" i="4" s="1"/>
  <c r="J7" i="1"/>
  <c r="J68" i="1"/>
  <c r="D74" i="4" s="1"/>
  <c r="J69" i="1"/>
  <c r="D75" i="4" s="1"/>
  <c r="F75" i="4" s="1"/>
  <c r="J79" i="1"/>
  <c r="D85" i="4" s="1"/>
  <c r="J66" i="1"/>
  <c r="D71" i="4" s="1"/>
  <c r="J65" i="1"/>
  <c r="D70" i="4" s="1"/>
  <c r="J64" i="1"/>
  <c r="D69" i="4" s="1"/>
  <c r="J63" i="1"/>
  <c r="D68" i="4" s="1"/>
  <c r="J62" i="1"/>
  <c r="D67" i="4" s="1"/>
  <c r="J61" i="1"/>
  <c r="D66" i="4" s="1"/>
  <c r="J51" i="1"/>
  <c r="D56" i="4" s="1"/>
  <c r="J60" i="1"/>
  <c r="D65" i="4" s="1"/>
  <c r="J59" i="1"/>
  <c r="D64" i="4" s="1"/>
  <c r="J58" i="1"/>
  <c r="D63" i="4" s="1"/>
  <c r="J57" i="1"/>
  <c r="D62" i="4" s="1"/>
  <c r="J67" i="1"/>
  <c r="D72" i="4" s="1"/>
  <c r="J54" i="1"/>
  <c r="D59" i="4" s="1"/>
  <c r="J53" i="1"/>
  <c r="D58" i="4" s="1"/>
  <c r="J56" i="1"/>
  <c r="D61" i="4" s="1"/>
  <c r="J50" i="1"/>
  <c r="D55" i="4" s="1"/>
  <c r="F55" i="4" s="1"/>
  <c r="J55" i="1"/>
  <c r="D60" i="4" s="1"/>
  <c r="J52" i="1"/>
  <c r="D57" i="4" s="1"/>
  <c r="J49" i="1"/>
  <c r="D54" i="4" s="1"/>
  <c r="J48" i="1"/>
  <c r="D52" i="4" s="1"/>
  <c r="J34" i="1"/>
  <c r="D38" i="4" s="1"/>
  <c r="J47" i="1"/>
  <c r="D51" i="4" s="1"/>
  <c r="J46" i="1"/>
  <c r="D50" i="4" s="1"/>
  <c r="J45" i="1"/>
  <c r="D49" i="4" s="1"/>
  <c r="J44" i="1"/>
  <c r="D48" i="4" s="1"/>
  <c r="J43" i="1"/>
  <c r="D47" i="4" s="1"/>
  <c r="J42" i="1"/>
  <c r="D46" i="4" s="1"/>
  <c r="J41" i="1"/>
  <c r="D45" i="4" s="1"/>
  <c r="J40" i="1"/>
  <c r="D44" i="4" s="1"/>
  <c r="J31" i="1"/>
  <c r="D35" i="4" s="1"/>
  <c r="J39" i="1"/>
  <c r="D43" i="4" s="1"/>
  <c r="J32" i="1"/>
  <c r="D36" i="4" s="1"/>
  <c r="J38" i="1"/>
  <c r="D42" i="4" s="1"/>
  <c r="J37" i="1"/>
  <c r="D41" i="4" s="1"/>
  <c r="J36" i="1"/>
  <c r="D40" i="4" s="1"/>
  <c r="J35" i="1"/>
  <c r="D39" i="4" s="1"/>
  <c r="J30" i="1"/>
  <c r="D34" i="4" s="1"/>
  <c r="J33" i="1"/>
  <c r="D37" i="4" s="1"/>
  <c r="J29" i="1"/>
  <c r="D32" i="4" s="1"/>
  <c r="J19" i="1"/>
  <c r="D22" i="4" s="1"/>
  <c r="F22" i="4" s="1"/>
  <c r="J28" i="1"/>
  <c r="D31" i="4" s="1"/>
  <c r="J27" i="1"/>
  <c r="D30" i="4" s="1"/>
  <c r="J26" i="1"/>
  <c r="D29" i="4" s="1"/>
  <c r="J25" i="1"/>
  <c r="D28" i="4" s="1"/>
  <c r="J24" i="1"/>
  <c r="D27" i="4" s="1"/>
  <c r="J23" i="1"/>
  <c r="D26" i="4" s="1"/>
  <c r="J21" i="1"/>
  <c r="D24" i="4" s="1"/>
  <c r="J22" i="1"/>
  <c r="D25" i="4" s="1"/>
  <c r="J18" i="1"/>
  <c r="D21" i="4" s="1"/>
  <c r="J20" i="1"/>
  <c r="D23" i="4" s="1"/>
  <c r="F23" i="4" s="1"/>
  <c r="J17" i="1"/>
  <c r="D20" i="4" s="1"/>
  <c r="J16" i="1"/>
  <c r="D18" i="4" s="1"/>
  <c r="J15" i="1"/>
  <c r="J14" i="1"/>
  <c r="D16" i="4" s="1"/>
  <c r="J13" i="1"/>
  <c r="D15" i="4" s="1"/>
  <c r="J10" i="1"/>
  <c r="D12" i="4" s="1"/>
  <c r="D13" i="4"/>
  <c r="F13" i="4" s="1"/>
  <c r="D10" i="4"/>
  <c r="J9" i="1"/>
  <c r="D11" i="4" s="1"/>
  <c r="J12" i="1"/>
  <c r="D14" i="4" s="1"/>
  <c r="D8" i="4" l="1"/>
  <c r="D17" i="4"/>
  <c r="J122" i="1"/>
  <c r="D129" i="4"/>
  <c r="D132" i="4" s="1"/>
  <c r="AT120" i="4" s="1"/>
  <c r="AW120" i="4" s="1"/>
  <c r="AS120" i="4" s="1"/>
  <c r="BA120" i="4" s="1"/>
  <c r="D53" i="4"/>
  <c r="T23" i="4"/>
  <c r="T22" i="4"/>
  <c r="T55" i="4"/>
  <c r="Y55" i="4" s="1"/>
  <c r="D73" i="4"/>
  <c r="T93" i="4"/>
  <c r="T123" i="4"/>
  <c r="T13" i="4"/>
  <c r="F20" i="4"/>
  <c r="D19" i="4"/>
  <c r="D33" i="4"/>
  <c r="T75" i="4"/>
  <c r="D89" i="4"/>
  <c r="F121" i="4"/>
  <c r="D120" i="4"/>
  <c r="F120" i="4" s="1"/>
  <c r="F122" i="4"/>
  <c r="D7" i="4" l="1"/>
  <c r="F7" i="4" s="1"/>
  <c r="T7" i="4" s="1"/>
  <c r="Y7" i="4" s="1"/>
  <c r="F74" i="4"/>
  <c r="AT11" i="4"/>
  <c r="AW11" i="4" s="1"/>
  <c r="AS11" i="4" s="1"/>
  <c r="BA11" i="4" s="1"/>
  <c r="AT18" i="4"/>
  <c r="AW18" i="4" s="1"/>
  <c r="AS18" i="4" s="1"/>
  <c r="BA18" i="4" s="1"/>
  <c r="AT20" i="4"/>
  <c r="AW20" i="4" s="1"/>
  <c r="AS20" i="4" s="1"/>
  <c r="BA20" i="4" s="1"/>
  <c r="AT21" i="4"/>
  <c r="AW21" i="4" s="1"/>
  <c r="AS21" i="4" s="1"/>
  <c r="BA21" i="4" s="1"/>
  <c r="AT22" i="4"/>
  <c r="AW22" i="4" s="1"/>
  <c r="AS22" i="4" s="1"/>
  <c r="BA22" i="4" s="1"/>
  <c r="AT38" i="4"/>
  <c r="AW38" i="4" s="1"/>
  <c r="AS38" i="4" s="1"/>
  <c r="BA38" i="4" s="1"/>
  <c r="AT45" i="4"/>
  <c r="AW45" i="4" s="1"/>
  <c r="AS45" i="4" s="1"/>
  <c r="BA45" i="4" s="1"/>
  <c r="AT61" i="4"/>
  <c r="AW61" i="4" s="1"/>
  <c r="AS61" i="4" s="1"/>
  <c r="BA61" i="4" s="1"/>
  <c r="AT66" i="4"/>
  <c r="AW66" i="4" s="1"/>
  <c r="AS66" i="4" s="1"/>
  <c r="BA66" i="4" s="1"/>
  <c r="AT70" i="4"/>
  <c r="AW70" i="4" s="1"/>
  <c r="AS70" i="4" s="1"/>
  <c r="BA70" i="4" s="1"/>
  <c r="AT74" i="4"/>
  <c r="AW74" i="4" s="1"/>
  <c r="AS74" i="4" s="1"/>
  <c r="BA74" i="4" s="1"/>
  <c r="AT77" i="4"/>
  <c r="AW77" i="4" s="1"/>
  <c r="AS77" i="4" s="1"/>
  <c r="BA77" i="4" s="1"/>
  <c r="AT86" i="4"/>
  <c r="AW86" i="4" s="1"/>
  <c r="AS86" i="4" s="1"/>
  <c r="BA86" i="4" s="1"/>
  <c r="AT88" i="4"/>
  <c r="AW88" i="4" s="1"/>
  <c r="AS88" i="4" s="1"/>
  <c r="BA88" i="4" s="1"/>
  <c r="AT93" i="4"/>
  <c r="AW93" i="4" s="1"/>
  <c r="AS93" i="4" s="1"/>
  <c r="BA93" i="4" s="1"/>
  <c r="AT95" i="4"/>
  <c r="AW95" i="4" s="1"/>
  <c r="AS95" i="4" s="1"/>
  <c r="BA95" i="4" s="1"/>
  <c r="AT96" i="4"/>
  <c r="AW96" i="4" s="1"/>
  <c r="AS96" i="4" s="1"/>
  <c r="BA96" i="4" s="1"/>
  <c r="AT115" i="4"/>
  <c r="AW115" i="4" s="1"/>
  <c r="AS115" i="4" s="1"/>
  <c r="BA115" i="4" s="1"/>
  <c r="AT117" i="4"/>
  <c r="AW117" i="4" s="1"/>
  <c r="AS117" i="4" s="1"/>
  <c r="BA117" i="4" s="1"/>
  <c r="AT124" i="4"/>
  <c r="AW124" i="4" s="1"/>
  <c r="AS124" i="4" s="1"/>
  <c r="BA124" i="4" s="1"/>
  <c r="D9" i="4"/>
  <c r="F9" i="4" s="1"/>
  <c r="T9" i="4" s="1"/>
  <c r="F111" i="4"/>
  <c r="T111" i="4" s="1"/>
  <c r="AG60" i="4"/>
  <c r="F37" i="4"/>
  <c r="T37" i="4" s="1"/>
  <c r="F90" i="4"/>
  <c r="T90" i="4" s="1"/>
  <c r="V78" i="4"/>
  <c r="V121" i="4"/>
  <c r="V22" i="4"/>
  <c r="V86" i="4"/>
  <c r="V123" i="4"/>
  <c r="U123" i="4"/>
  <c r="U121" i="4"/>
  <c r="F118" i="4"/>
  <c r="T118" i="4" s="1"/>
  <c r="F96" i="4"/>
  <c r="T96" i="4" s="1"/>
  <c r="F104" i="4"/>
  <c r="T104" i="4" s="1"/>
  <c r="F80" i="4"/>
  <c r="T80" i="4" s="1"/>
  <c r="F117" i="4"/>
  <c r="T117" i="4" s="1"/>
  <c r="F115" i="4"/>
  <c r="T115" i="4" s="1"/>
  <c r="F78" i="4"/>
  <c r="T78" i="4" s="1"/>
  <c r="F86" i="4"/>
  <c r="T86" i="4" s="1"/>
  <c r="F76" i="4"/>
  <c r="T76" i="4" s="1"/>
  <c r="F56" i="4"/>
  <c r="T56" i="4" s="1"/>
  <c r="F68" i="4"/>
  <c r="T68" i="4" s="1"/>
  <c r="F72" i="4"/>
  <c r="T72" i="4" s="1"/>
  <c r="F60" i="4"/>
  <c r="T60" i="4" s="1"/>
  <c r="F54" i="4"/>
  <c r="T54" i="4" s="1"/>
  <c r="F34" i="4"/>
  <c r="T34" i="4" s="1"/>
  <c r="F66" i="4"/>
  <c r="T66" i="4" s="1"/>
  <c r="F48" i="4"/>
  <c r="T48" i="4" s="1"/>
  <c r="F21" i="4"/>
  <c r="T21" i="4" s="1"/>
  <c r="F24" i="4"/>
  <c r="T24" i="4" s="1"/>
  <c r="F125" i="4"/>
  <c r="T125" i="4" s="1"/>
  <c r="F11" i="4"/>
  <c r="T11" i="4" s="1"/>
  <c r="F10" i="4"/>
  <c r="T10" i="4" s="1"/>
  <c r="F53" i="4"/>
  <c r="T53" i="4" s="1"/>
  <c r="F8" i="4"/>
  <c r="T8" i="4" s="1"/>
  <c r="F97" i="4"/>
  <c r="T97" i="4" s="1"/>
  <c r="F41" i="4"/>
  <c r="T41" i="4" s="1"/>
  <c r="F89" i="4"/>
  <c r="T89" i="4" s="1"/>
  <c r="F33" i="4"/>
  <c r="T33" i="4" s="1"/>
  <c r="F19" i="4"/>
  <c r="T19" i="4" s="1"/>
  <c r="F73" i="4"/>
  <c r="T73" i="4" s="1"/>
  <c r="F14" i="4"/>
  <c r="T14" i="4" s="1"/>
  <c r="F99" i="4"/>
  <c r="T99" i="4" s="1"/>
  <c r="F128" i="4"/>
  <c r="T128" i="4" s="1"/>
  <c r="F100" i="4"/>
  <c r="T100" i="4" s="1"/>
  <c r="F98" i="4"/>
  <c r="T98" i="4" s="1"/>
  <c r="F42" i="4"/>
  <c r="T42" i="4" s="1"/>
  <c r="F107" i="4"/>
  <c r="T107" i="4" s="1"/>
  <c r="F114" i="4"/>
  <c r="T114" i="4" s="1"/>
  <c r="F112" i="4"/>
  <c r="T112" i="4" s="1"/>
  <c r="F51" i="4"/>
  <c r="T51" i="4" s="1"/>
  <c r="F62" i="4"/>
  <c r="T62" i="4" s="1"/>
  <c r="F61" i="4"/>
  <c r="T61" i="4" s="1"/>
  <c r="F44" i="4"/>
  <c r="T44" i="4" s="1"/>
  <c r="F39" i="4"/>
  <c r="T39" i="4" s="1"/>
  <c r="F95" i="4"/>
  <c r="T95" i="4" s="1"/>
  <c r="F106" i="4"/>
  <c r="T106" i="4" s="1"/>
  <c r="F45" i="4"/>
  <c r="T45" i="4" s="1"/>
  <c r="F102" i="4"/>
  <c r="T102" i="4" s="1"/>
  <c r="F46" i="4"/>
  <c r="T46" i="4" s="1"/>
  <c r="F47" i="4"/>
  <c r="T47" i="4" s="1"/>
  <c r="F58" i="4"/>
  <c r="T58" i="4" s="1"/>
  <c r="F49" i="4"/>
  <c r="T49" i="4" s="1"/>
  <c r="F50" i="4"/>
  <c r="T50" i="4" s="1"/>
  <c r="F109" i="4"/>
  <c r="T109" i="4" s="1"/>
  <c r="F35" i="4"/>
  <c r="T35" i="4" s="1"/>
  <c r="F70" i="4"/>
  <c r="T70" i="4" s="1"/>
  <c r="F26" i="4"/>
  <c r="T26" i="4" s="1"/>
  <c r="F67" i="4"/>
  <c r="T67" i="4" s="1"/>
  <c r="F127" i="4"/>
  <c r="T127" i="4" s="1"/>
  <c r="F18" i="4"/>
  <c r="T18" i="4" s="1"/>
  <c r="F65" i="4"/>
  <c r="T65" i="4" s="1"/>
  <c r="F30" i="4"/>
  <c r="T30" i="4" s="1"/>
  <c r="F77" i="4"/>
  <c r="T77" i="4" s="1"/>
  <c r="F28" i="4"/>
  <c r="T28" i="4" s="1"/>
  <c r="F69" i="4"/>
  <c r="T69" i="4" s="1"/>
  <c r="F25" i="4"/>
  <c r="T25" i="4" s="1"/>
  <c r="F84" i="4"/>
  <c r="T84" i="4" s="1"/>
  <c r="F36" i="4"/>
  <c r="T36" i="4" s="1"/>
  <c r="F87" i="4"/>
  <c r="T87" i="4" s="1"/>
  <c r="F27" i="4"/>
  <c r="T27" i="4" s="1"/>
  <c r="F82" i="4"/>
  <c r="T82" i="4" s="1"/>
  <c r="F85" i="4"/>
  <c r="T85" i="4" s="1"/>
  <c r="F31" i="4"/>
  <c r="T31" i="4" s="1"/>
  <c r="F94" i="4"/>
  <c r="T94" i="4" s="1"/>
  <c r="F40" i="4"/>
  <c r="T40" i="4" s="1"/>
  <c r="F91" i="4"/>
  <c r="T91" i="4" s="1"/>
  <c r="F92" i="4"/>
  <c r="T92" i="4" s="1"/>
  <c r="F38" i="4"/>
  <c r="T38" i="4" s="1"/>
  <c r="F57" i="4"/>
  <c r="T57" i="4" s="1"/>
  <c r="U119" i="4"/>
  <c r="V119" i="4"/>
  <c r="F119" i="4"/>
  <c r="T119" i="4" s="1"/>
  <c r="Y119" i="4" s="1"/>
  <c r="S119" i="4" s="1"/>
  <c r="AY119" i="4" s="1"/>
  <c r="BB119" i="4" s="1"/>
  <c r="AX119" i="4" s="1"/>
  <c r="AT27" i="4"/>
  <c r="AW27" i="4" s="1"/>
  <c r="AS27" i="4" s="1"/>
  <c r="BA27" i="4" s="1"/>
  <c r="AH7" i="4"/>
  <c r="AT7" i="4"/>
  <c r="AW7" i="4" s="1"/>
  <c r="AS7" i="4" s="1"/>
  <c r="BA7" i="4" s="1"/>
  <c r="AG7" i="4"/>
  <c r="AI7" i="4" s="1"/>
  <c r="AF7" i="4" s="1"/>
  <c r="AZ7" i="4" s="1"/>
  <c r="V7" i="4"/>
  <c r="AT9" i="4"/>
  <c r="AW9" i="4" s="1"/>
  <c r="AS9" i="4" s="1"/>
  <c r="BA9" i="4" s="1"/>
  <c r="AT12" i="4"/>
  <c r="AW12" i="4" s="1"/>
  <c r="AS12" i="4" s="1"/>
  <c r="BA12" i="4" s="1"/>
  <c r="AT14" i="4"/>
  <c r="AW14" i="4" s="1"/>
  <c r="AS14" i="4" s="1"/>
  <c r="BA14" i="4" s="1"/>
  <c r="AT16" i="4"/>
  <c r="AW16" i="4" s="1"/>
  <c r="AS16" i="4" s="1"/>
  <c r="BA16" i="4" s="1"/>
  <c r="AT26" i="4"/>
  <c r="AW26" i="4" s="1"/>
  <c r="AS26" i="4" s="1"/>
  <c r="BA26" i="4" s="1"/>
  <c r="AT31" i="4"/>
  <c r="AW31" i="4" s="1"/>
  <c r="AS31" i="4" s="1"/>
  <c r="BA31" i="4" s="1"/>
  <c r="AT33" i="4"/>
  <c r="AW33" i="4" s="1"/>
  <c r="AS33" i="4" s="1"/>
  <c r="BA33" i="4" s="1"/>
  <c r="AT35" i="4"/>
  <c r="AW35" i="4" s="1"/>
  <c r="AS35" i="4" s="1"/>
  <c r="BA35" i="4" s="1"/>
  <c r="AT39" i="4"/>
  <c r="AW39" i="4" s="1"/>
  <c r="AS39" i="4" s="1"/>
  <c r="BA39" i="4" s="1"/>
  <c r="AT41" i="4"/>
  <c r="AW41" i="4" s="1"/>
  <c r="AS41" i="4" s="1"/>
  <c r="BA41" i="4" s="1"/>
  <c r="AT43" i="4"/>
  <c r="AW43" i="4" s="1"/>
  <c r="AS43" i="4" s="1"/>
  <c r="BA43" i="4" s="1"/>
  <c r="AT49" i="4"/>
  <c r="AW49" i="4" s="1"/>
  <c r="AS49" i="4" s="1"/>
  <c r="BA49" i="4" s="1"/>
  <c r="AT51" i="4"/>
  <c r="AW51" i="4" s="1"/>
  <c r="AS51" i="4" s="1"/>
  <c r="BA51" i="4" s="1"/>
  <c r="AT53" i="4"/>
  <c r="AW53" i="4" s="1"/>
  <c r="AS53" i="4" s="1"/>
  <c r="BA53" i="4" s="1"/>
  <c r="AT57" i="4"/>
  <c r="AW57" i="4" s="1"/>
  <c r="AS57" i="4" s="1"/>
  <c r="BA57" i="4" s="1"/>
  <c r="AT63" i="4"/>
  <c r="AW63" i="4" s="1"/>
  <c r="AS63" i="4" s="1"/>
  <c r="BA63" i="4" s="1"/>
  <c r="AT72" i="4"/>
  <c r="AW72" i="4" s="1"/>
  <c r="AS72" i="4" s="1"/>
  <c r="BA72" i="4" s="1"/>
  <c r="AT78" i="4"/>
  <c r="AW78" i="4" s="1"/>
  <c r="AS78" i="4" s="1"/>
  <c r="BA78" i="4" s="1"/>
  <c r="AT80" i="4"/>
  <c r="AW80" i="4" s="1"/>
  <c r="AS80" i="4" s="1"/>
  <c r="BA80" i="4" s="1"/>
  <c r="AT82" i="4"/>
  <c r="AW82" i="4" s="1"/>
  <c r="AS82" i="4" s="1"/>
  <c r="BA82" i="4" s="1"/>
  <c r="AT87" i="4"/>
  <c r="AW87" i="4" s="1"/>
  <c r="AS87" i="4" s="1"/>
  <c r="BA87" i="4" s="1"/>
  <c r="AT89" i="4"/>
  <c r="AW89" i="4" s="1"/>
  <c r="AS89" i="4" s="1"/>
  <c r="BA89" i="4" s="1"/>
  <c r="AT91" i="4"/>
  <c r="AW91" i="4" s="1"/>
  <c r="AS91" i="4" s="1"/>
  <c r="BA91" i="4" s="1"/>
  <c r="AT101" i="4"/>
  <c r="AW101" i="4" s="1"/>
  <c r="AS101" i="4" s="1"/>
  <c r="BA101" i="4" s="1"/>
  <c r="AT105" i="4"/>
  <c r="AW105" i="4" s="1"/>
  <c r="AS105" i="4" s="1"/>
  <c r="BA105" i="4" s="1"/>
  <c r="AT109" i="4"/>
  <c r="AW109" i="4" s="1"/>
  <c r="AS109" i="4" s="1"/>
  <c r="BA109" i="4" s="1"/>
  <c r="AT113" i="4"/>
  <c r="AW113" i="4" s="1"/>
  <c r="AS113" i="4" s="1"/>
  <c r="BA113" i="4" s="1"/>
  <c r="U7" i="4"/>
  <c r="AT13" i="4"/>
  <c r="AW13" i="4" s="1"/>
  <c r="AS13" i="4" s="1"/>
  <c r="BA13" i="4" s="1"/>
  <c r="AT15" i="4"/>
  <c r="AW15" i="4" s="1"/>
  <c r="AS15" i="4" s="1"/>
  <c r="BA15" i="4" s="1"/>
  <c r="AT17" i="4"/>
  <c r="AW17" i="4" s="1"/>
  <c r="AS17" i="4" s="1"/>
  <c r="BA17" i="4" s="1"/>
  <c r="AT19" i="4"/>
  <c r="AW19" i="4" s="1"/>
  <c r="AS19" i="4" s="1"/>
  <c r="BA19" i="4" s="1"/>
  <c r="AT25" i="4"/>
  <c r="AW25" i="4" s="1"/>
  <c r="AS25" i="4" s="1"/>
  <c r="BA25" i="4" s="1"/>
  <c r="AT29" i="4"/>
  <c r="AW29" i="4" s="1"/>
  <c r="AS29" i="4" s="1"/>
  <c r="BA29" i="4" s="1"/>
  <c r="AT32" i="4"/>
  <c r="AW32" i="4" s="1"/>
  <c r="AS32" i="4" s="1"/>
  <c r="BA32" i="4" s="1"/>
  <c r="AT36" i="4"/>
  <c r="AW36" i="4" s="1"/>
  <c r="AS36" i="4" s="1"/>
  <c r="BA36" i="4" s="1"/>
  <c r="AT42" i="4"/>
  <c r="AW42" i="4" s="1"/>
  <c r="AS42" i="4" s="1"/>
  <c r="BA42" i="4" s="1"/>
  <c r="AT48" i="4"/>
  <c r="AW48" i="4" s="1"/>
  <c r="AS48" i="4" s="1"/>
  <c r="BA48" i="4" s="1"/>
  <c r="AT52" i="4"/>
  <c r="AW52" i="4" s="1"/>
  <c r="AS52" i="4" s="1"/>
  <c r="BA52" i="4" s="1"/>
  <c r="AT54" i="4"/>
  <c r="AW54" i="4" s="1"/>
  <c r="AS54" i="4" s="1"/>
  <c r="BA54" i="4" s="1"/>
  <c r="AT58" i="4"/>
  <c r="AW58" i="4" s="1"/>
  <c r="AS58" i="4" s="1"/>
  <c r="BA58" i="4" s="1"/>
  <c r="AT62" i="4"/>
  <c r="AW62" i="4" s="1"/>
  <c r="AS62" i="4" s="1"/>
  <c r="BA62" i="4" s="1"/>
  <c r="AT64" i="4"/>
  <c r="AW64" i="4" s="1"/>
  <c r="AS64" i="4" s="1"/>
  <c r="BA64" i="4" s="1"/>
  <c r="AT67" i="4"/>
  <c r="AW67" i="4" s="1"/>
  <c r="AS67" i="4" s="1"/>
  <c r="BA67" i="4" s="1"/>
  <c r="AT69" i="4"/>
  <c r="AW69" i="4" s="1"/>
  <c r="AS69" i="4" s="1"/>
  <c r="BA69" i="4" s="1"/>
  <c r="AT73" i="4"/>
  <c r="AW73" i="4" s="1"/>
  <c r="AS73" i="4" s="1"/>
  <c r="BA73" i="4" s="1"/>
  <c r="AT75" i="4"/>
  <c r="AW75" i="4" s="1"/>
  <c r="AS75" i="4" s="1"/>
  <c r="BA75" i="4" s="1"/>
  <c r="AT79" i="4"/>
  <c r="AW79" i="4" s="1"/>
  <c r="AS79" i="4" s="1"/>
  <c r="BA79" i="4" s="1"/>
  <c r="AT81" i="4"/>
  <c r="AW81" i="4" s="1"/>
  <c r="AS81" i="4" s="1"/>
  <c r="BA81" i="4" s="1"/>
  <c r="AT83" i="4"/>
  <c r="AW83" i="4" s="1"/>
  <c r="AS83" i="4" s="1"/>
  <c r="BA83" i="4" s="1"/>
  <c r="AT90" i="4"/>
  <c r="AW90" i="4" s="1"/>
  <c r="AS90" i="4" s="1"/>
  <c r="BA90" i="4" s="1"/>
  <c r="AT92" i="4"/>
  <c r="AW92" i="4" s="1"/>
  <c r="AS92" i="4" s="1"/>
  <c r="BA92" i="4" s="1"/>
  <c r="AT94" i="4"/>
  <c r="AW94" i="4" s="1"/>
  <c r="AS94" i="4" s="1"/>
  <c r="BA94" i="4" s="1"/>
  <c r="AT98" i="4"/>
  <c r="AW98" i="4" s="1"/>
  <c r="AS98" i="4" s="1"/>
  <c r="BA98" i="4" s="1"/>
  <c r="AT100" i="4"/>
  <c r="AW100" i="4" s="1"/>
  <c r="AS100" i="4" s="1"/>
  <c r="BA100" i="4" s="1"/>
  <c r="AT102" i="4"/>
  <c r="AW102" i="4" s="1"/>
  <c r="AS102" i="4" s="1"/>
  <c r="BA102" i="4" s="1"/>
  <c r="AT104" i="4"/>
  <c r="AW104" i="4" s="1"/>
  <c r="AS104" i="4" s="1"/>
  <c r="BA104" i="4" s="1"/>
  <c r="AT106" i="4"/>
  <c r="AW106" i="4" s="1"/>
  <c r="AS106" i="4" s="1"/>
  <c r="BA106" i="4" s="1"/>
  <c r="AT108" i="4"/>
  <c r="AW108" i="4" s="1"/>
  <c r="AS108" i="4" s="1"/>
  <c r="BA108" i="4" s="1"/>
  <c r="AT110" i="4"/>
  <c r="AW110" i="4" s="1"/>
  <c r="AS110" i="4" s="1"/>
  <c r="BA110" i="4" s="1"/>
  <c r="AT114" i="4"/>
  <c r="AW114" i="4" s="1"/>
  <c r="AS114" i="4" s="1"/>
  <c r="BA114" i="4" s="1"/>
  <c r="AT116" i="4"/>
  <c r="AW116" i="4" s="1"/>
  <c r="AS116" i="4" s="1"/>
  <c r="BA116" i="4" s="1"/>
  <c r="AT122" i="4"/>
  <c r="AW122" i="4" s="1"/>
  <c r="AS122" i="4" s="1"/>
  <c r="BA122" i="4" s="1"/>
  <c r="AT128" i="4"/>
  <c r="AW128" i="4" s="1"/>
  <c r="AS128" i="4" s="1"/>
  <c r="BA128" i="4" s="1"/>
  <c r="AT99" i="4"/>
  <c r="AW99" i="4" s="1"/>
  <c r="AS99" i="4" s="1"/>
  <c r="BA99" i="4" s="1"/>
  <c r="AT103" i="4"/>
  <c r="AW103" i="4" s="1"/>
  <c r="AS103" i="4" s="1"/>
  <c r="BA103" i="4" s="1"/>
  <c r="AT107" i="4"/>
  <c r="AW107" i="4" s="1"/>
  <c r="AS107" i="4" s="1"/>
  <c r="BA107" i="4" s="1"/>
  <c r="AT111" i="4"/>
  <c r="AW111" i="4" s="1"/>
  <c r="AS111" i="4" s="1"/>
  <c r="BA111" i="4" s="1"/>
  <c r="AT126" i="4"/>
  <c r="AW126" i="4" s="1"/>
  <c r="AS126" i="4" s="1"/>
  <c r="BA126" i="4" s="1"/>
  <c r="AG8" i="4"/>
  <c r="AH9" i="4"/>
  <c r="AH12" i="4"/>
  <c r="AH14" i="4"/>
  <c r="AH16" i="4"/>
  <c r="AH18" i="4"/>
  <c r="AH20" i="4"/>
  <c r="AH22" i="4"/>
  <c r="AH24" i="4"/>
  <c r="AH26" i="4"/>
  <c r="AH28" i="4"/>
  <c r="AH30" i="4"/>
  <c r="AH32" i="4"/>
  <c r="AH34" i="4"/>
  <c r="AH36" i="4"/>
  <c r="AH38" i="4"/>
  <c r="AH40" i="4"/>
  <c r="AH42" i="4"/>
  <c r="AH44" i="4"/>
  <c r="AH46" i="4"/>
  <c r="AH48" i="4"/>
  <c r="AH11" i="4"/>
  <c r="AH13" i="4"/>
  <c r="AH15" i="4"/>
  <c r="AH17" i="4"/>
  <c r="AH19" i="4"/>
  <c r="AH21" i="4"/>
  <c r="AH23" i="4"/>
  <c r="AH25" i="4"/>
  <c r="AH27" i="4"/>
  <c r="AH29" i="4"/>
  <c r="AH31" i="4"/>
  <c r="AH33" i="4"/>
  <c r="AH35" i="4"/>
  <c r="AH37" i="4"/>
  <c r="AH39" i="4"/>
  <c r="AH41" i="4"/>
  <c r="AH43" i="4"/>
  <c r="AH45" i="4"/>
  <c r="AH47" i="4"/>
  <c r="AH49" i="4"/>
  <c r="AH51" i="4"/>
  <c r="AH53" i="4"/>
  <c r="AH55" i="4"/>
  <c r="AH57" i="4"/>
  <c r="AH59" i="4"/>
  <c r="AH61" i="4"/>
  <c r="AH63" i="4"/>
  <c r="AH65" i="4"/>
  <c r="AH67" i="4"/>
  <c r="AH69" i="4"/>
  <c r="AH71" i="4"/>
  <c r="AH73" i="4"/>
  <c r="AH75" i="4"/>
  <c r="AH77" i="4"/>
  <c r="AH79" i="4"/>
  <c r="AH81" i="4"/>
  <c r="AH83" i="4"/>
  <c r="AH85" i="4"/>
  <c r="AH87" i="4"/>
  <c r="AH89" i="4"/>
  <c r="AH91" i="4"/>
  <c r="AH93" i="4"/>
  <c r="AH95" i="4"/>
  <c r="AH97" i="4"/>
  <c r="AH50" i="4"/>
  <c r="AH54" i="4"/>
  <c r="AH58" i="4"/>
  <c r="AH62" i="4"/>
  <c r="AH66" i="4"/>
  <c r="AH70" i="4"/>
  <c r="AH74" i="4"/>
  <c r="AH78" i="4"/>
  <c r="AH82" i="4"/>
  <c r="AH86" i="4"/>
  <c r="AH90" i="4"/>
  <c r="AH94" i="4"/>
  <c r="AH98" i="4"/>
  <c r="AH100" i="4"/>
  <c r="AH102" i="4"/>
  <c r="AH104" i="4"/>
  <c r="AH106" i="4"/>
  <c r="AH108" i="4"/>
  <c r="AH110" i="4"/>
  <c r="AH112" i="4"/>
  <c r="AH114" i="4"/>
  <c r="AH116" i="4"/>
  <c r="AH118" i="4"/>
  <c r="AH121" i="4"/>
  <c r="AH122" i="4"/>
  <c r="AH124" i="4"/>
  <c r="AH127" i="4"/>
  <c r="AH8" i="4"/>
  <c r="AH52" i="4"/>
  <c r="AH56" i="4"/>
  <c r="AH60" i="4"/>
  <c r="AH64" i="4"/>
  <c r="AH68" i="4"/>
  <c r="AH72" i="4"/>
  <c r="AH76" i="4"/>
  <c r="AH80" i="4"/>
  <c r="AH84" i="4"/>
  <c r="AH88" i="4"/>
  <c r="AH92" i="4"/>
  <c r="AH96" i="4"/>
  <c r="AH99" i="4"/>
  <c r="AH101" i="4"/>
  <c r="AH103" i="4"/>
  <c r="AH105" i="4"/>
  <c r="AH107" i="4"/>
  <c r="AH109" i="4"/>
  <c r="AH111" i="4"/>
  <c r="AH113" i="4"/>
  <c r="AH115" i="4"/>
  <c r="AH117" i="4"/>
  <c r="AH120" i="4"/>
  <c r="AH123" i="4"/>
  <c r="AH125" i="4"/>
  <c r="AH126" i="4"/>
  <c r="AH128" i="4"/>
  <c r="AG11" i="4"/>
  <c r="AI11" i="4" s="1"/>
  <c r="AF11" i="4" s="1"/>
  <c r="AZ11" i="4" s="1"/>
  <c r="AG13" i="4"/>
  <c r="AI13" i="4" s="1"/>
  <c r="AF13" i="4" s="1"/>
  <c r="AZ13" i="4" s="1"/>
  <c r="AG15" i="4"/>
  <c r="AI15" i="4" s="1"/>
  <c r="AF15" i="4" s="1"/>
  <c r="AZ15" i="4" s="1"/>
  <c r="AG17" i="4"/>
  <c r="AI17" i="4" s="1"/>
  <c r="AF17" i="4" s="1"/>
  <c r="AZ17" i="4" s="1"/>
  <c r="AG19" i="4"/>
  <c r="AI19" i="4" s="1"/>
  <c r="AF19" i="4" s="1"/>
  <c r="AZ19" i="4" s="1"/>
  <c r="AG21" i="4"/>
  <c r="AI21" i="4" s="1"/>
  <c r="AF21" i="4" s="1"/>
  <c r="AZ21" i="4" s="1"/>
  <c r="AG23" i="4"/>
  <c r="AI23" i="4" s="1"/>
  <c r="AF23" i="4" s="1"/>
  <c r="AZ23" i="4" s="1"/>
  <c r="AG25" i="4"/>
  <c r="AI25" i="4" s="1"/>
  <c r="AF25" i="4" s="1"/>
  <c r="AZ25" i="4" s="1"/>
  <c r="AG27" i="4"/>
  <c r="AI27" i="4" s="1"/>
  <c r="AF27" i="4" s="1"/>
  <c r="AZ27" i="4" s="1"/>
  <c r="AG29" i="4"/>
  <c r="AI29" i="4" s="1"/>
  <c r="AF29" i="4" s="1"/>
  <c r="AZ29" i="4" s="1"/>
  <c r="AG31" i="4"/>
  <c r="AI31" i="4" s="1"/>
  <c r="AF31" i="4" s="1"/>
  <c r="AZ31" i="4" s="1"/>
  <c r="AG33" i="4"/>
  <c r="AI33" i="4" s="1"/>
  <c r="AF33" i="4" s="1"/>
  <c r="AZ33" i="4" s="1"/>
  <c r="AG35" i="4"/>
  <c r="AI35" i="4" s="1"/>
  <c r="AF35" i="4" s="1"/>
  <c r="AZ35" i="4" s="1"/>
  <c r="AG37" i="4"/>
  <c r="AI37" i="4" s="1"/>
  <c r="AF37" i="4" s="1"/>
  <c r="AZ37" i="4" s="1"/>
  <c r="AG39" i="4"/>
  <c r="AI39" i="4" s="1"/>
  <c r="AF39" i="4" s="1"/>
  <c r="AZ39" i="4" s="1"/>
  <c r="AG41" i="4"/>
  <c r="AI41" i="4" s="1"/>
  <c r="AF41" i="4" s="1"/>
  <c r="AZ41" i="4" s="1"/>
  <c r="AG43" i="4"/>
  <c r="AI43" i="4" s="1"/>
  <c r="AF43" i="4" s="1"/>
  <c r="AZ43" i="4" s="1"/>
  <c r="AG45" i="4"/>
  <c r="AI45" i="4" s="1"/>
  <c r="AF45" i="4" s="1"/>
  <c r="AZ45" i="4" s="1"/>
  <c r="AG47" i="4"/>
  <c r="AI47" i="4" s="1"/>
  <c r="AF47" i="4" s="1"/>
  <c r="AZ47" i="4" s="1"/>
  <c r="AG49" i="4"/>
  <c r="AI49" i="4" s="1"/>
  <c r="AF49" i="4" s="1"/>
  <c r="AZ49" i="4" s="1"/>
  <c r="AG51" i="4"/>
  <c r="AI51" i="4" s="1"/>
  <c r="AF51" i="4" s="1"/>
  <c r="AZ51" i="4" s="1"/>
  <c r="AG53" i="4"/>
  <c r="AI53" i="4" s="1"/>
  <c r="AF53" i="4" s="1"/>
  <c r="AZ53" i="4" s="1"/>
  <c r="AG55" i="4"/>
  <c r="AI55" i="4" s="1"/>
  <c r="AF55" i="4" s="1"/>
  <c r="AZ55" i="4" s="1"/>
  <c r="AG57" i="4"/>
  <c r="AI57" i="4" s="1"/>
  <c r="AF57" i="4" s="1"/>
  <c r="AZ57" i="4" s="1"/>
  <c r="AG9" i="4"/>
  <c r="AI9" i="4" s="1"/>
  <c r="AF9" i="4" s="1"/>
  <c r="AZ9" i="4" s="1"/>
  <c r="AG12" i="4"/>
  <c r="AI12" i="4" s="1"/>
  <c r="AF12" i="4" s="1"/>
  <c r="AZ12" i="4" s="1"/>
  <c r="AG14" i="4"/>
  <c r="AI14" i="4" s="1"/>
  <c r="AF14" i="4" s="1"/>
  <c r="AZ14" i="4" s="1"/>
  <c r="AG16" i="4"/>
  <c r="AI16" i="4" s="1"/>
  <c r="AF16" i="4" s="1"/>
  <c r="AZ16" i="4" s="1"/>
  <c r="AG18" i="4"/>
  <c r="AI18" i="4" s="1"/>
  <c r="AF18" i="4" s="1"/>
  <c r="AZ18" i="4" s="1"/>
  <c r="AG20" i="4"/>
  <c r="AI20" i="4" s="1"/>
  <c r="AF20" i="4" s="1"/>
  <c r="AZ20" i="4" s="1"/>
  <c r="AG22" i="4"/>
  <c r="AI22" i="4" s="1"/>
  <c r="AF22" i="4" s="1"/>
  <c r="AZ22" i="4" s="1"/>
  <c r="AG24" i="4"/>
  <c r="AI24" i="4" s="1"/>
  <c r="AF24" i="4" s="1"/>
  <c r="AZ24" i="4" s="1"/>
  <c r="AG26" i="4"/>
  <c r="AI26" i="4" s="1"/>
  <c r="AF26" i="4" s="1"/>
  <c r="AZ26" i="4" s="1"/>
  <c r="AG28" i="4"/>
  <c r="AI28" i="4" s="1"/>
  <c r="AF28" i="4" s="1"/>
  <c r="AZ28" i="4" s="1"/>
  <c r="AG30" i="4"/>
  <c r="AI30" i="4" s="1"/>
  <c r="AF30" i="4" s="1"/>
  <c r="AZ30" i="4" s="1"/>
  <c r="AG32" i="4"/>
  <c r="AI32" i="4" s="1"/>
  <c r="AF32" i="4" s="1"/>
  <c r="AZ32" i="4" s="1"/>
  <c r="AG34" i="4"/>
  <c r="AI34" i="4" s="1"/>
  <c r="AF34" i="4" s="1"/>
  <c r="AZ34" i="4" s="1"/>
  <c r="AG36" i="4"/>
  <c r="AI36" i="4" s="1"/>
  <c r="AF36" i="4" s="1"/>
  <c r="AZ36" i="4" s="1"/>
  <c r="AG38" i="4"/>
  <c r="AI38" i="4" s="1"/>
  <c r="AF38" i="4" s="1"/>
  <c r="AZ38" i="4" s="1"/>
  <c r="AG40" i="4"/>
  <c r="AI40" i="4" s="1"/>
  <c r="AF40" i="4" s="1"/>
  <c r="AZ40" i="4" s="1"/>
  <c r="AG42" i="4"/>
  <c r="AI42" i="4" s="1"/>
  <c r="AF42" i="4" s="1"/>
  <c r="AZ42" i="4" s="1"/>
  <c r="AG44" i="4"/>
  <c r="AI44" i="4" s="1"/>
  <c r="AF44" i="4" s="1"/>
  <c r="AZ44" i="4" s="1"/>
  <c r="AG46" i="4"/>
  <c r="AI46" i="4" s="1"/>
  <c r="AF46" i="4" s="1"/>
  <c r="AZ46" i="4" s="1"/>
  <c r="AG48" i="4"/>
  <c r="AI48" i="4" s="1"/>
  <c r="AF48" i="4" s="1"/>
  <c r="AZ48" i="4" s="1"/>
  <c r="AG50" i="4"/>
  <c r="AI50" i="4" s="1"/>
  <c r="AF50" i="4" s="1"/>
  <c r="AZ50" i="4" s="1"/>
  <c r="AG52" i="4"/>
  <c r="AI52" i="4" s="1"/>
  <c r="AF52" i="4" s="1"/>
  <c r="AZ52" i="4" s="1"/>
  <c r="AG54" i="4"/>
  <c r="AI54" i="4" s="1"/>
  <c r="AF54" i="4" s="1"/>
  <c r="AZ54" i="4" s="1"/>
  <c r="AG56" i="4"/>
  <c r="AI56" i="4" s="1"/>
  <c r="AF56" i="4" s="1"/>
  <c r="AZ56" i="4" s="1"/>
  <c r="AG58" i="4"/>
  <c r="AI58" i="4" s="1"/>
  <c r="AF58" i="4" s="1"/>
  <c r="AZ58" i="4" s="1"/>
  <c r="AG59" i="4"/>
  <c r="AI59" i="4" s="1"/>
  <c r="AF59" i="4" s="1"/>
  <c r="AZ59" i="4" s="1"/>
  <c r="AG61" i="4"/>
  <c r="AI61" i="4" s="1"/>
  <c r="AF61" i="4" s="1"/>
  <c r="AZ61" i="4" s="1"/>
  <c r="AG63" i="4"/>
  <c r="AI63" i="4" s="1"/>
  <c r="AF63" i="4" s="1"/>
  <c r="AZ63" i="4" s="1"/>
  <c r="AG65" i="4"/>
  <c r="AI65" i="4" s="1"/>
  <c r="AF65" i="4" s="1"/>
  <c r="AZ65" i="4" s="1"/>
  <c r="AG67" i="4"/>
  <c r="AI67" i="4" s="1"/>
  <c r="AF67" i="4" s="1"/>
  <c r="AZ67" i="4" s="1"/>
  <c r="AG69" i="4"/>
  <c r="AI69" i="4" s="1"/>
  <c r="AF69" i="4" s="1"/>
  <c r="AZ69" i="4" s="1"/>
  <c r="AG71" i="4"/>
  <c r="AI71" i="4" s="1"/>
  <c r="AF71" i="4" s="1"/>
  <c r="AZ71" i="4" s="1"/>
  <c r="AG73" i="4"/>
  <c r="AI73" i="4" s="1"/>
  <c r="AF73" i="4" s="1"/>
  <c r="AZ73" i="4" s="1"/>
  <c r="AG75" i="4"/>
  <c r="AI75" i="4" s="1"/>
  <c r="AF75" i="4" s="1"/>
  <c r="AZ75" i="4" s="1"/>
  <c r="AG77" i="4"/>
  <c r="AI77" i="4" s="1"/>
  <c r="AF77" i="4" s="1"/>
  <c r="AZ77" i="4" s="1"/>
  <c r="AG79" i="4"/>
  <c r="AI79" i="4" s="1"/>
  <c r="AF79" i="4" s="1"/>
  <c r="AZ79" i="4" s="1"/>
  <c r="AG81" i="4"/>
  <c r="AI81" i="4" s="1"/>
  <c r="AF81" i="4" s="1"/>
  <c r="AZ81" i="4" s="1"/>
  <c r="AG83" i="4"/>
  <c r="AI83" i="4" s="1"/>
  <c r="AF83" i="4" s="1"/>
  <c r="AZ83" i="4" s="1"/>
  <c r="AG85" i="4"/>
  <c r="AI85" i="4" s="1"/>
  <c r="AF85" i="4" s="1"/>
  <c r="AZ85" i="4" s="1"/>
  <c r="AG87" i="4"/>
  <c r="AI87" i="4" s="1"/>
  <c r="AF87" i="4" s="1"/>
  <c r="AZ87" i="4" s="1"/>
  <c r="AG89" i="4"/>
  <c r="AI89" i="4" s="1"/>
  <c r="AF89" i="4" s="1"/>
  <c r="AZ89" i="4" s="1"/>
  <c r="AG91" i="4"/>
  <c r="AI91" i="4" s="1"/>
  <c r="AF91" i="4" s="1"/>
  <c r="AZ91" i="4" s="1"/>
  <c r="AG93" i="4"/>
  <c r="AI93" i="4" s="1"/>
  <c r="AF93" i="4" s="1"/>
  <c r="AZ93" i="4" s="1"/>
  <c r="AG95" i="4"/>
  <c r="AI95" i="4" s="1"/>
  <c r="AF95" i="4" s="1"/>
  <c r="AZ95" i="4" s="1"/>
  <c r="AG97" i="4"/>
  <c r="AI97" i="4" s="1"/>
  <c r="AF97" i="4" s="1"/>
  <c r="AZ97" i="4" s="1"/>
  <c r="AG99" i="4"/>
  <c r="AI99" i="4" s="1"/>
  <c r="AF99" i="4" s="1"/>
  <c r="AZ99" i="4" s="1"/>
  <c r="AG101" i="4"/>
  <c r="AI101" i="4" s="1"/>
  <c r="AF101" i="4" s="1"/>
  <c r="AZ101" i="4" s="1"/>
  <c r="AG103" i="4"/>
  <c r="AI103" i="4" s="1"/>
  <c r="AF103" i="4" s="1"/>
  <c r="AZ103" i="4" s="1"/>
  <c r="AG105" i="4"/>
  <c r="AI105" i="4" s="1"/>
  <c r="AF105" i="4" s="1"/>
  <c r="AZ105" i="4" s="1"/>
  <c r="AG107" i="4"/>
  <c r="AI107" i="4" s="1"/>
  <c r="AF107" i="4" s="1"/>
  <c r="AZ107" i="4" s="1"/>
  <c r="AG109" i="4"/>
  <c r="AI109" i="4" s="1"/>
  <c r="AF109" i="4" s="1"/>
  <c r="AZ109" i="4" s="1"/>
  <c r="AG111" i="4"/>
  <c r="AI111" i="4" s="1"/>
  <c r="AF111" i="4" s="1"/>
  <c r="AZ111" i="4" s="1"/>
  <c r="AG113" i="4"/>
  <c r="AI113" i="4" s="1"/>
  <c r="AF113" i="4" s="1"/>
  <c r="AZ113" i="4" s="1"/>
  <c r="AG115" i="4"/>
  <c r="AI115" i="4" s="1"/>
  <c r="AF115" i="4" s="1"/>
  <c r="AZ115" i="4" s="1"/>
  <c r="AG117" i="4"/>
  <c r="AI117" i="4" s="1"/>
  <c r="AF117" i="4" s="1"/>
  <c r="AZ117" i="4" s="1"/>
  <c r="AG120" i="4"/>
  <c r="AI120" i="4" s="1"/>
  <c r="AF120" i="4" s="1"/>
  <c r="AZ120" i="4" s="1"/>
  <c r="AG123" i="4"/>
  <c r="AI123" i="4" s="1"/>
  <c r="AF123" i="4" s="1"/>
  <c r="AZ123" i="4" s="1"/>
  <c r="AG125" i="4"/>
  <c r="AI125" i="4" s="1"/>
  <c r="AF125" i="4" s="1"/>
  <c r="AZ125" i="4" s="1"/>
  <c r="AG126" i="4"/>
  <c r="AI126" i="4" s="1"/>
  <c r="AF126" i="4" s="1"/>
  <c r="AZ126" i="4" s="1"/>
  <c r="AG128" i="4"/>
  <c r="AI128" i="4" s="1"/>
  <c r="AF128" i="4" s="1"/>
  <c r="AZ128" i="4" s="1"/>
  <c r="AG62" i="4"/>
  <c r="AI62" i="4" s="1"/>
  <c r="AF62" i="4" s="1"/>
  <c r="AZ62" i="4" s="1"/>
  <c r="AG64" i="4"/>
  <c r="AI64" i="4" s="1"/>
  <c r="AF64" i="4" s="1"/>
  <c r="AZ64" i="4" s="1"/>
  <c r="AG66" i="4"/>
  <c r="AI66" i="4" s="1"/>
  <c r="AF66" i="4" s="1"/>
  <c r="AZ66" i="4" s="1"/>
  <c r="AG68" i="4"/>
  <c r="AI68" i="4" s="1"/>
  <c r="AF68" i="4" s="1"/>
  <c r="AZ68" i="4" s="1"/>
  <c r="AG70" i="4"/>
  <c r="AI70" i="4" s="1"/>
  <c r="AF70" i="4" s="1"/>
  <c r="AZ70" i="4" s="1"/>
  <c r="AG72" i="4"/>
  <c r="AI72" i="4" s="1"/>
  <c r="AF72" i="4" s="1"/>
  <c r="AZ72" i="4" s="1"/>
  <c r="AG74" i="4"/>
  <c r="AI74" i="4" s="1"/>
  <c r="AF74" i="4" s="1"/>
  <c r="AZ74" i="4" s="1"/>
  <c r="AG76" i="4"/>
  <c r="AI76" i="4" s="1"/>
  <c r="AF76" i="4" s="1"/>
  <c r="AZ76" i="4" s="1"/>
  <c r="AG78" i="4"/>
  <c r="AI78" i="4" s="1"/>
  <c r="AF78" i="4" s="1"/>
  <c r="AZ78" i="4" s="1"/>
  <c r="AG80" i="4"/>
  <c r="AI80" i="4" s="1"/>
  <c r="AF80" i="4" s="1"/>
  <c r="AZ80" i="4" s="1"/>
  <c r="AG82" i="4"/>
  <c r="AI82" i="4" s="1"/>
  <c r="AF82" i="4" s="1"/>
  <c r="AZ82" i="4" s="1"/>
  <c r="AG84" i="4"/>
  <c r="AI84" i="4" s="1"/>
  <c r="AF84" i="4" s="1"/>
  <c r="AZ84" i="4" s="1"/>
  <c r="AG86" i="4"/>
  <c r="AI86" i="4" s="1"/>
  <c r="AF86" i="4" s="1"/>
  <c r="AZ86" i="4" s="1"/>
  <c r="AG88" i="4"/>
  <c r="AI88" i="4" s="1"/>
  <c r="AF88" i="4" s="1"/>
  <c r="AZ88" i="4" s="1"/>
  <c r="AG90" i="4"/>
  <c r="AI90" i="4" s="1"/>
  <c r="AF90" i="4" s="1"/>
  <c r="AZ90" i="4" s="1"/>
  <c r="AG92" i="4"/>
  <c r="AI92" i="4" s="1"/>
  <c r="AF92" i="4" s="1"/>
  <c r="AZ92" i="4" s="1"/>
  <c r="AG94" i="4"/>
  <c r="AI94" i="4" s="1"/>
  <c r="AF94" i="4" s="1"/>
  <c r="AZ94" i="4" s="1"/>
  <c r="AG96" i="4"/>
  <c r="AI96" i="4" s="1"/>
  <c r="AF96" i="4" s="1"/>
  <c r="AZ96" i="4" s="1"/>
  <c r="AG98" i="4"/>
  <c r="AI98" i="4" s="1"/>
  <c r="AF98" i="4" s="1"/>
  <c r="AZ98" i="4" s="1"/>
  <c r="AG100" i="4"/>
  <c r="AI100" i="4" s="1"/>
  <c r="AF100" i="4" s="1"/>
  <c r="AZ100" i="4" s="1"/>
  <c r="AG102" i="4"/>
  <c r="AI102" i="4" s="1"/>
  <c r="AF102" i="4" s="1"/>
  <c r="AZ102" i="4" s="1"/>
  <c r="AG104" i="4"/>
  <c r="AI104" i="4" s="1"/>
  <c r="AF104" i="4" s="1"/>
  <c r="AZ104" i="4" s="1"/>
  <c r="AG106" i="4"/>
  <c r="AI106" i="4" s="1"/>
  <c r="AF106" i="4" s="1"/>
  <c r="AZ106" i="4" s="1"/>
  <c r="AG108" i="4"/>
  <c r="AI108" i="4" s="1"/>
  <c r="AF108" i="4" s="1"/>
  <c r="AZ108" i="4" s="1"/>
  <c r="AG110" i="4"/>
  <c r="AI110" i="4" s="1"/>
  <c r="AF110" i="4" s="1"/>
  <c r="AZ110" i="4" s="1"/>
  <c r="AG112" i="4"/>
  <c r="AI112" i="4" s="1"/>
  <c r="AF112" i="4" s="1"/>
  <c r="AZ112" i="4" s="1"/>
  <c r="AG114" i="4"/>
  <c r="AI114" i="4" s="1"/>
  <c r="AF114" i="4" s="1"/>
  <c r="AZ114" i="4" s="1"/>
  <c r="AG116" i="4"/>
  <c r="AI116" i="4" s="1"/>
  <c r="AF116" i="4" s="1"/>
  <c r="AZ116" i="4" s="1"/>
  <c r="AG118" i="4"/>
  <c r="AI118" i="4" s="1"/>
  <c r="AF118" i="4" s="1"/>
  <c r="AZ118" i="4" s="1"/>
  <c r="AG121" i="4"/>
  <c r="AI121" i="4" s="1"/>
  <c r="AF121" i="4" s="1"/>
  <c r="AZ121" i="4" s="1"/>
  <c r="AG122" i="4"/>
  <c r="AI122" i="4" s="1"/>
  <c r="AF122" i="4" s="1"/>
  <c r="AZ122" i="4" s="1"/>
  <c r="AG124" i="4"/>
  <c r="AI124" i="4" s="1"/>
  <c r="AF124" i="4" s="1"/>
  <c r="AZ124" i="4" s="1"/>
  <c r="AG127" i="4"/>
  <c r="AI127" i="4" s="1"/>
  <c r="AF127" i="4" s="1"/>
  <c r="AZ127" i="4" s="1"/>
  <c r="V8" i="4"/>
  <c r="V12" i="4"/>
  <c r="V14" i="4"/>
  <c r="V16" i="4"/>
  <c r="V18" i="4"/>
  <c r="V20" i="4"/>
  <c r="V24" i="4"/>
  <c r="V26" i="4"/>
  <c r="V28" i="4"/>
  <c r="V30" i="4"/>
  <c r="V32" i="4"/>
  <c r="V34" i="4"/>
  <c r="V36" i="4"/>
  <c r="V38" i="4"/>
  <c r="V40" i="4"/>
  <c r="V42" i="4"/>
  <c r="V44" i="4"/>
  <c r="V46" i="4"/>
  <c r="V48" i="4"/>
  <c r="V50" i="4"/>
  <c r="V52" i="4"/>
  <c r="V54" i="4"/>
  <c r="V56" i="4"/>
  <c r="V58" i="4"/>
  <c r="V62" i="4"/>
  <c r="V64" i="4"/>
  <c r="V66" i="4"/>
  <c r="V68" i="4"/>
  <c r="V70" i="4"/>
  <c r="V72" i="4"/>
  <c r="V74" i="4"/>
  <c r="V76" i="4"/>
  <c r="V80" i="4"/>
  <c r="V82" i="4"/>
  <c r="V84" i="4"/>
  <c r="V88" i="4"/>
  <c r="V90" i="4"/>
  <c r="V92" i="4"/>
  <c r="V94" i="4"/>
  <c r="V96" i="4"/>
  <c r="V98" i="4"/>
  <c r="V100" i="4"/>
  <c r="V102" i="4"/>
  <c r="V104" i="4"/>
  <c r="V106" i="4"/>
  <c r="V108" i="4"/>
  <c r="V110" i="4"/>
  <c r="V112" i="4"/>
  <c r="V114" i="4"/>
  <c r="V116" i="4"/>
  <c r="V118" i="4"/>
  <c r="V122" i="4"/>
  <c r="V124" i="4"/>
  <c r="V127" i="4"/>
  <c r="V9" i="4"/>
  <c r="V11" i="4"/>
  <c r="V13" i="4"/>
  <c r="V15" i="4"/>
  <c r="V17" i="4"/>
  <c r="V19" i="4"/>
  <c r="V21" i="4"/>
  <c r="V23" i="4"/>
  <c r="V25" i="4"/>
  <c r="V27" i="4"/>
  <c r="V29" i="4"/>
  <c r="V31" i="4"/>
  <c r="V33" i="4"/>
  <c r="V35" i="4"/>
  <c r="V37" i="4"/>
  <c r="V39" i="4"/>
  <c r="V41" i="4"/>
  <c r="V43" i="4"/>
  <c r="V45" i="4"/>
  <c r="V47" i="4"/>
  <c r="V49" i="4"/>
  <c r="V51" i="4"/>
  <c r="V53" i="4"/>
  <c r="V57" i="4"/>
  <c r="V59" i="4"/>
  <c r="V61" i="4"/>
  <c r="V63" i="4"/>
  <c r="V65" i="4"/>
  <c r="V67" i="4"/>
  <c r="V69" i="4"/>
  <c r="V71" i="4"/>
  <c r="V73" i="4"/>
  <c r="V75" i="4"/>
  <c r="V77" i="4"/>
  <c r="V79" i="4"/>
  <c r="V81" i="4"/>
  <c r="V83" i="4"/>
  <c r="V85" i="4"/>
  <c r="V87" i="4"/>
  <c r="V89" i="4"/>
  <c r="V91" i="4"/>
  <c r="V93" i="4"/>
  <c r="V95" i="4"/>
  <c r="V97" i="4"/>
  <c r="V99" i="4"/>
  <c r="V101" i="4"/>
  <c r="V103" i="4"/>
  <c r="V105" i="4"/>
  <c r="V107" i="4"/>
  <c r="V109" i="4"/>
  <c r="V111" i="4"/>
  <c r="V113" i="4"/>
  <c r="V115" i="4"/>
  <c r="V117" i="4"/>
  <c r="V120" i="4"/>
  <c r="V125" i="4"/>
  <c r="V126" i="4"/>
  <c r="V128" i="4"/>
  <c r="U8" i="4"/>
  <c r="U9" i="4"/>
  <c r="U11" i="4"/>
  <c r="U13" i="4"/>
  <c r="Y13" i="4" s="1"/>
  <c r="S13" i="4" s="1"/>
  <c r="AY13" i="4" s="1"/>
  <c r="BB13" i="4" s="1"/>
  <c r="AX13" i="4" s="1"/>
  <c r="U15" i="4"/>
  <c r="U17" i="4"/>
  <c r="U19" i="4"/>
  <c r="U21" i="4"/>
  <c r="U23" i="4"/>
  <c r="Y23" i="4" s="1"/>
  <c r="S23" i="4" s="1"/>
  <c r="AY23" i="4" s="1"/>
  <c r="BB23" i="4" s="1"/>
  <c r="AX23" i="4" s="1"/>
  <c r="U25" i="4"/>
  <c r="U27" i="4"/>
  <c r="U29" i="4"/>
  <c r="U31" i="4"/>
  <c r="U33" i="4"/>
  <c r="U35" i="4"/>
  <c r="U37" i="4"/>
  <c r="Y37" i="4" s="1"/>
  <c r="S37" i="4" s="1"/>
  <c r="AY37" i="4" s="1"/>
  <c r="BB37" i="4" s="1"/>
  <c r="AX37" i="4" s="1"/>
  <c r="U39" i="4"/>
  <c r="U41" i="4"/>
  <c r="U43" i="4"/>
  <c r="U45" i="4"/>
  <c r="U47" i="4"/>
  <c r="U49" i="4"/>
  <c r="U51" i="4"/>
  <c r="U53" i="4"/>
  <c r="U57" i="4"/>
  <c r="U59" i="4"/>
  <c r="U61" i="4"/>
  <c r="U63" i="4"/>
  <c r="U65" i="4"/>
  <c r="U67" i="4"/>
  <c r="U69" i="4"/>
  <c r="U71" i="4"/>
  <c r="U73" i="4"/>
  <c r="U75" i="4"/>
  <c r="Y75" i="4" s="1"/>
  <c r="S75" i="4" s="1"/>
  <c r="AY75" i="4" s="1"/>
  <c r="BB75" i="4" s="1"/>
  <c r="AX75" i="4" s="1"/>
  <c r="U77" i="4"/>
  <c r="U79" i="4"/>
  <c r="U81" i="4"/>
  <c r="U83" i="4"/>
  <c r="U85" i="4"/>
  <c r="U87" i="4"/>
  <c r="U89" i="4"/>
  <c r="U91" i="4"/>
  <c r="U93" i="4"/>
  <c r="Y93" i="4" s="1"/>
  <c r="S93" i="4" s="1"/>
  <c r="AY93" i="4" s="1"/>
  <c r="BB93" i="4" s="1"/>
  <c r="AX93" i="4" s="1"/>
  <c r="U95" i="4"/>
  <c r="U97" i="4"/>
  <c r="U99" i="4"/>
  <c r="U101" i="4"/>
  <c r="U103" i="4"/>
  <c r="U105" i="4"/>
  <c r="U107" i="4"/>
  <c r="U109" i="4"/>
  <c r="U111" i="4"/>
  <c r="U113" i="4"/>
  <c r="U115" i="4"/>
  <c r="U117" i="4"/>
  <c r="U120" i="4"/>
  <c r="U125" i="4"/>
  <c r="U126" i="4"/>
  <c r="U128" i="4"/>
  <c r="U127" i="4"/>
  <c r="U10" i="4"/>
  <c r="U12" i="4"/>
  <c r="U14" i="4"/>
  <c r="U16" i="4"/>
  <c r="U18" i="4"/>
  <c r="U20" i="4"/>
  <c r="U22" i="4"/>
  <c r="Y22" i="4" s="1"/>
  <c r="S22" i="4" s="1"/>
  <c r="AY22" i="4" s="1"/>
  <c r="BB22" i="4" s="1"/>
  <c r="AX22" i="4" s="1"/>
  <c r="U24" i="4"/>
  <c r="U26" i="4"/>
  <c r="U28" i="4"/>
  <c r="U30" i="4"/>
  <c r="U32" i="4"/>
  <c r="U34" i="4"/>
  <c r="U36" i="4"/>
  <c r="U38" i="4"/>
  <c r="U40" i="4"/>
  <c r="U42" i="4"/>
  <c r="U44" i="4"/>
  <c r="U46" i="4"/>
  <c r="U48" i="4"/>
  <c r="U50" i="4"/>
  <c r="U52" i="4"/>
  <c r="U54" i="4"/>
  <c r="U56" i="4"/>
  <c r="U58" i="4"/>
  <c r="U60" i="4"/>
  <c r="U62" i="4"/>
  <c r="U64" i="4"/>
  <c r="U66" i="4"/>
  <c r="U68" i="4"/>
  <c r="U70" i="4"/>
  <c r="U72" i="4"/>
  <c r="U74" i="4"/>
  <c r="U76" i="4"/>
  <c r="U78" i="4"/>
  <c r="U80" i="4"/>
  <c r="U82" i="4"/>
  <c r="U84" i="4"/>
  <c r="U86" i="4"/>
  <c r="U88" i="4"/>
  <c r="U90" i="4"/>
  <c r="U92" i="4"/>
  <c r="U94" i="4"/>
  <c r="U96" i="4"/>
  <c r="U98" i="4"/>
  <c r="U100" i="4"/>
  <c r="U102" i="4"/>
  <c r="U104" i="4"/>
  <c r="U106" i="4"/>
  <c r="U108" i="4"/>
  <c r="U110" i="4"/>
  <c r="U112" i="4"/>
  <c r="U114" i="4"/>
  <c r="U116" i="4"/>
  <c r="U118" i="4"/>
  <c r="U122" i="4"/>
  <c r="U124" i="4"/>
  <c r="F124" i="4"/>
  <c r="T124" i="4" s="1"/>
  <c r="Y124" i="4" s="1"/>
  <c r="S124" i="4" s="1"/>
  <c r="AY124" i="4" s="1"/>
  <c r="BB124" i="4" s="1"/>
  <c r="AX124" i="4" s="1"/>
  <c r="F105" i="4"/>
  <c r="T105" i="4" s="1"/>
  <c r="Y105" i="4" s="1"/>
  <c r="S105" i="4" s="1"/>
  <c r="AY105" i="4" s="1"/>
  <c r="BB105" i="4" s="1"/>
  <c r="AX105" i="4" s="1"/>
  <c r="F101" i="4"/>
  <c r="T101" i="4" s="1"/>
  <c r="F83" i="4"/>
  <c r="T83" i="4" s="1"/>
  <c r="Y83" i="4" s="1"/>
  <c r="S83" i="4" s="1"/>
  <c r="AY83" i="4" s="1"/>
  <c r="BB83" i="4" s="1"/>
  <c r="AX83" i="4" s="1"/>
  <c r="F79" i="4"/>
  <c r="T79" i="4" s="1"/>
  <c r="Y79" i="4" s="1"/>
  <c r="S79" i="4" s="1"/>
  <c r="AY79" i="4" s="1"/>
  <c r="BB79" i="4" s="1"/>
  <c r="AX79" i="4" s="1"/>
  <c r="F64" i="4"/>
  <c r="T64" i="4" s="1"/>
  <c r="Y64" i="4" s="1"/>
  <c r="S64" i="4" s="1"/>
  <c r="AY64" i="4" s="1"/>
  <c r="BB64" i="4" s="1"/>
  <c r="AX64" i="4" s="1"/>
  <c r="F43" i="4"/>
  <c r="T43" i="4" s="1"/>
  <c r="Y43" i="4" s="1"/>
  <c r="S43" i="4" s="1"/>
  <c r="AY43" i="4" s="1"/>
  <c r="BB43" i="4" s="1"/>
  <c r="AX43" i="4" s="1"/>
  <c r="F29" i="4"/>
  <c r="T29" i="4" s="1"/>
  <c r="Y29" i="4" s="1"/>
  <c r="S29" i="4" s="1"/>
  <c r="AY29" i="4" s="1"/>
  <c r="BB29" i="4" s="1"/>
  <c r="AX29" i="4" s="1"/>
  <c r="F15" i="4"/>
  <c r="T15" i="4" s="1"/>
  <c r="Y15" i="4" s="1"/>
  <c r="S15" i="4" s="1"/>
  <c r="AY15" i="4" s="1"/>
  <c r="BB15" i="4" s="1"/>
  <c r="AX15" i="4" s="1"/>
  <c r="F110" i="4"/>
  <c r="T110" i="4" s="1"/>
  <c r="Y110" i="4" s="1"/>
  <c r="S110" i="4" s="1"/>
  <c r="AY110" i="4" s="1"/>
  <c r="BB110" i="4" s="1"/>
  <c r="AX110" i="4" s="1"/>
  <c r="F63" i="4"/>
  <c r="T63" i="4" s="1"/>
  <c r="Y63" i="4" s="1"/>
  <c r="S63" i="4" s="1"/>
  <c r="AY63" i="4" s="1"/>
  <c r="BB63" i="4" s="1"/>
  <c r="AX63" i="4" s="1"/>
  <c r="F16" i="4"/>
  <c r="T16" i="4" s="1"/>
  <c r="F113" i="4"/>
  <c r="T113" i="4" s="1"/>
  <c r="Y113" i="4" s="1"/>
  <c r="S113" i="4" s="1"/>
  <c r="AY113" i="4" s="1"/>
  <c r="BB113" i="4" s="1"/>
  <c r="AX113" i="4" s="1"/>
  <c r="F103" i="4"/>
  <c r="T103" i="4" s="1"/>
  <c r="Y103" i="4" s="1"/>
  <c r="S103" i="4" s="1"/>
  <c r="AY103" i="4" s="1"/>
  <c r="BB103" i="4" s="1"/>
  <c r="AX103" i="4" s="1"/>
  <c r="F88" i="4"/>
  <c r="T88" i="4" s="1"/>
  <c r="Y88" i="4" s="1"/>
  <c r="S88" i="4" s="1"/>
  <c r="AY88" i="4" s="1"/>
  <c r="BB88" i="4" s="1"/>
  <c r="AX88" i="4" s="1"/>
  <c r="F81" i="4"/>
  <c r="T81" i="4" s="1"/>
  <c r="F71" i="4"/>
  <c r="T71" i="4" s="1"/>
  <c r="Y71" i="4" s="1"/>
  <c r="S71" i="4" s="1"/>
  <c r="AY71" i="4" s="1"/>
  <c r="BB71" i="4" s="1"/>
  <c r="AX71" i="4" s="1"/>
  <c r="F59" i="4"/>
  <c r="T59" i="4" s="1"/>
  <c r="Y59" i="4" s="1"/>
  <c r="S59" i="4" s="1"/>
  <c r="AY59" i="4" s="1"/>
  <c r="BB59" i="4" s="1"/>
  <c r="AX59" i="4" s="1"/>
  <c r="F32" i="4"/>
  <c r="T32" i="4" s="1"/>
  <c r="F17" i="4"/>
  <c r="T17" i="4" s="1"/>
  <c r="F126" i="4"/>
  <c r="T126" i="4" s="1"/>
  <c r="Y126" i="4" s="1"/>
  <c r="S126" i="4" s="1"/>
  <c r="AY126" i="4" s="1"/>
  <c r="BB126" i="4" s="1"/>
  <c r="AX126" i="4" s="1"/>
  <c r="F116" i="4"/>
  <c r="T116" i="4" s="1"/>
  <c r="F108" i="4"/>
  <c r="T108" i="4" s="1"/>
  <c r="Y108" i="4" s="1"/>
  <c r="S108" i="4" s="1"/>
  <c r="AY108" i="4" s="1"/>
  <c r="BB108" i="4" s="1"/>
  <c r="AX108" i="4" s="1"/>
  <c r="F52" i="4"/>
  <c r="T52" i="4" s="1"/>
  <c r="Y52" i="4" s="1"/>
  <c r="S52" i="4" s="1"/>
  <c r="AY52" i="4" s="1"/>
  <c r="BB52" i="4" s="1"/>
  <c r="AX52" i="4" s="1"/>
  <c r="F12" i="4"/>
  <c r="T12" i="4" s="1"/>
  <c r="S55" i="4"/>
  <c r="AY55" i="4" s="1"/>
  <c r="T121" i="4"/>
  <c r="T20" i="4"/>
  <c r="T74" i="4"/>
  <c r="T122" i="4"/>
  <c r="T120" i="4"/>
  <c r="Y120" i="4" s="1"/>
  <c r="Y123" i="4" l="1"/>
  <c r="S123" i="4" s="1"/>
  <c r="AY123" i="4" s="1"/>
  <c r="Y82" i="4"/>
  <c r="Y87" i="4"/>
  <c r="Y127" i="4"/>
  <c r="Y67" i="4"/>
  <c r="Y35" i="4"/>
  <c r="Y107" i="4"/>
  <c r="Y24" i="4"/>
  <c r="S24" i="4" s="1"/>
  <c r="AY24" i="4" s="1"/>
  <c r="BB24" i="4" s="1"/>
  <c r="AX24" i="4" s="1"/>
  <c r="Y96" i="4"/>
  <c r="S96" i="4" s="1"/>
  <c r="AY96" i="4" s="1"/>
  <c r="BB96" i="4" s="1"/>
  <c r="AX96" i="4" s="1"/>
  <c r="Y121" i="4"/>
  <c r="Y56" i="4"/>
  <c r="S56" i="4" s="1"/>
  <c r="AY56" i="4" s="1"/>
  <c r="BB56" i="4" s="1"/>
  <c r="AX56" i="4" s="1"/>
  <c r="Y118" i="4"/>
  <c r="S118" i="4" s="1"/>
  <c r="AY118" i="4" s="1"/>
  <c r="BB118" i="4" s="1"/>
  <c r="AX118" i="4" s="1"/>
  <c r="Y78" i="4"/>
  <c r="S78" i="4" s="1"/>
  <c r="AY78" i="4" s="1"/>
  <c r="BB78" i="4" s="1"/>
  <c r="AX78" i="4" s="1"/>
  <c r="AI60" i="4"/>
  <c r="AF60" i="4" s="1"/>
  <c r="AZ60" i="4" s="1"/>
  <c r="Y104" i="4"/>
  <c r="S104" i="4" s="1"/>
  <c r="AY104" i="4" s="1"/>
  <c r="BB104" i="4" s="1"/>
  <c r="AX104" i="4" s="1"/>
  <c r="Y117" i="4"/>
  <c r="S117" i="4" s="1"/>
  <c r="AY117" i="4" s="1"/>
  <c r="BB117" i="4" s="1"/>
  <c r="AX117" i="4" s="1"/>
  <c r="Y115" i="4"/>
  <c r="S115" i="4" s="1"/>
  <c r="AY115" i="4" s="1"/>
  <c r="BB115" i="4" s="1"/>
  <c r="AX115" i="4" s="1"/>
  <c r="Y98" i="4"/>
  <c r="Y90" i="4"/>
  <c r="Y95" i="4"/>
  <c r="S95" i="4" s="1"/>
  <c r="AY95" i="4" s="1"/>
  <c r="BB95" i="4" s="1"/>
  <c r="AX95" i="4" s="1"/>
  <c r="Y92" i="4"/>
  <c r="Y112" i="4"/>
  <c r="S112" i="4" s="1"/>
  <c r="AY112" i="4" s="1"/>
  <c r="BB112" i="4" s="1"/>
  <c r="AX112" i="4" s="1"/>
  <c r="Y89" i="4"/>
  <c r="Y97" i="4"/>
  <c r="S97" i="4" s="1"/>
  <c r="AY97" i="4" s="1"/>
  <c r="BB97" i="4" s="1"/>
  <c r="AX97" i="4" s="1"/>
  <c r="Y116" i="4"/>
  <c r="S116" i="4" s="1"/>
  <c r="AY116" i="4" s="1"/>
  <c r="BB116" i="4" s="1"/>
  <c r="AX116" i="4" s="1"/>
  <c r="Y101" i="4"/>
  <c r="S101" i="4" s="1"/>
  <c r="AY101" i="4" s="1"/>
  <c r="BB101" i="4" s="1"/>
  <c r="AX101" i="4" s="1"/>
  <c r="Y91" i="4"/>
  <c r="S91" i="4" s="1"/>
  <c r="AY91" i="4" s="1"/>
  <c r="BB91" i="4" s="1"/>
  <c r="AX91" i="4" s="1"/>
  <c r="Y94" i="4"/>
  <c r="S94" i="4" s="1"/>
  <c r="AY94" i="4" s="1"/>
  <c r="BB94" i="4" s="1"/>
  <c r="AX94" i="4" s="1"/>
  <c r="Y109" i="4"/>
  <c r="Y102" i="4"/>
  <c r="S102" i="4" s="1"/>
  <c r="AY102" i="4" s="1"/>
  <c r="BB102" i="4" s="1"/>
  <c r="AX102" i="4" s="1"/>
  <c r="Y106" i="4"/>
  <c r="Y114" i="4"/>
  <c r="Y100" i="4"/>
  <c r="Y99" i="4"/>
  <c r="S99" i="4" s="1"/>
  <c r="AY99" i="4" s="1"/>
  <c r="BB99" i="4" s="1"/>
  <c r="AX99" i="4" s="1"/>
  <c r="Y86" i="4"/>
  <c r="S86" i="4" s="1"/>
  <c r="AY86" i="4" s="1"/>
  <c r="BB86" i="4" s="1"/>
  <c r="AX86" i="4" s="1"/>
  <c r="Y76" i="4"/>
  <c r="S76" i="4" s="1"/>
  <c r="AY76" i="4" s="1"/>
  <c r="BB76" i="4" s="1"/>
  <c r="AX76" i="4" s="1"/>
  <c r="Y81" i="4"/>
  <c r="S81" i="4" s="1"/>
  <c r="AY81" i="4" s="1"/>
  <c r="BB81" i="4" s="1"/>
  <c r="AX81" i="4" s="1"/>
  <c r="Y85" i="4"/>
  <c r="S85" i="4" s="1"/>
  <c r="AY85" i="4" s="1"/>
  <c r="BB85" i="4" s="1"/>
  <c r="AX85" i="4" s="1"/>
  <c r="Y73" i="4"/>
  <c r="S73" i="4" s="1"/>
  <c r="AY73" i="4" s="1"/>
  <c r="BB73" i="4" s="1"/>
  <c r="AX73" i="4" s="1"/>
  <c r="Y77" i="4"/>
  <c r="Y84" i="4"/>
  <c r="S84" i="4" s="1"/>
  <c r="AY84" i="4" s="1"/>
  <c r="BB84" i="4" s="1"/>
  <c r="AX84" i="4" s="1"/>
  <c r="Y57" i="4"/>
  <c r="S57" i="4" s="1"/>
  <c r="AY57" i="4" s="1"/>
  <c r="BB57" i="4" s="1"/>
  <c r="AX57" i="4" s="1"/>
  <c r="Y58" i="4"/>
  <c r="Y54" i="4"/>
  <c r="S54" i="4" s="1"/>
  <c r="AY54" i="4" s="1"/>
  <c r="BB54" i="4" s="1"/>
  <c r="AX54" i="4" s="1"/>
  <c r="Y66" i="4"/>
  <c r="S66" i="4" s="1"/>
  <c r="AY66" i="4" s="1"/>
  <c r="BB66" i="4" s="1"/>
  <c r="AX66" i="4" s="1"/>
  <c r="Y69" i="4"/>
  <c r="S69" i="4" s="1"/>
  <c r="AY69" i="4" s="1"/>
  <c r="BB69" i="4" s="1"/>
  <c r="AX69" i="4" s="1"/>
  <c r="Y65" i="4"/>
  <c r="S65" i="4" s="1"/>
  <c r="AY65" i="4" s="1"/>
  <c r="BB65" i="4" s="1"/>
  <c r="AX65" i="4" s="1"/>
  <c r="Y62" i="4"/>
  <c r="S62" i="4" s="1"/>
  <c r="AY62" i="4" s="1"/>
  <c r="BB62" i="4" s="1"/>
  <c r="AX62" i="4" s="1"/>
  <c r="Y70" i="4"/>
  <c r="S70" i="4" s="1"/>
  <c r="AY70" i="4" s="1"/>
  <c r="BB70" i="4" s="1"/>
  <c r="AX70" i="4" s="1"/>
  <c r="Y61" i="4"/>
  <c r="S61" i="4" s="1"/>
  <c r="AY61" i="4" s="1"/>
  <c r="BB61" i="4" s="1"/>
  <c r="AX61" i="4" s="1"/>
  <c r="Y53" i="4"/>
  <c r="S53" i="4" s="1"/>
  <c r="AY53" i="4" s="1"/>
  <c r="BB53" i="4" s="1"/>
  <c r="AX53" i="4" s="1"/>
  <c r="Y36" i="4"/>
  <c r="S36" i="4" s="1"/>
  <c r="AY36" i="4" s="1"/>
  <c r="BB36" i="4" s="1"/>
  <c r="AX36" i="4" s="1"/>
  <c r="Y38" i="4"/>
  <c r="S38" i="4" s="1"/>
  <c r="AY38" i="4" s="1"/>
  <c r="BB38" i="4" s="1"/>
  <c r="AX38" i="4" s="1"/>
  <c r="Y49" i="4"/>
  <c r="S49" i="4" s="1"/>
  <c r="AY49" i="4" s="1"/>
  <c r="BB49" i="4" s="1"/>
  <c r="AX49" i="4" s="1"/>
  <c r="Y47" i="4"/>
  <c r="S47" i="4" s="1"/>
  <c r="AY47" i="4" s="1"/>
  <c r="BB47" i="4" s="1"/>
  <c r="AX47" i="4" s="1"/>
  <c r="Y39" i="4"/>
  <c r="S39" i="4" s="1"/>
  <c r="AY39" i="4" s="1"/>
  <c r="BB39" i="4" s="1"/>
  <c r="AX39" i="4" s="1"/>
  <c r="Y51" i="4"/>
  <c r="S51" i="4" s="1"/>
  <c r="AY51" i="4" s="1"/>
  <c r="BB51" i="4" s="1"/>
  <c r="AX51" i="4" s="1"/>
  <c r="Y42" i="4"/>
  <c r="S42" i="4" s="1"/>
  <c r="AY42" i="4" s="1"/>
  <c r="BB42" i="4" s="1"/>
  <c r="AX42" i="4" s="1"/>
  <c r="Y33" i="4"/>
  <c r="S33" i="4" s="1"/>
  <c r="AY33" i="4" s="1"/>
  <c r="BB33" i="4" s="1"/>
  <c r="AX33" i="4" s="1"/>
  <c r="Y41" i="4"/>
  <c r="S41" i="4" s="1"/>
  <c r="AY41" i="4" s="1"/>
  <c r="BB41" i="4" s="1"/>
  <c r="AX41" i="4" s="1"/>
  <c r="Y40" i="4"/>
  <c r="S40" i="4" s="1"/>
  <c r="AY40" i="4" s="1"/>
  <c r="BB40" i="4" s="1"/>
  <c r="AX40" i="4" s="1"/>
  <c r="Y50" i="4"/>
  <c r="S50" i="4" s="1"/>
  <c r="AY50" i="4" s="1"/>
  <c r="BB50" i="4" s="1"/>
  <c r="AX50" i="4" s="1"/>
  <c r="Y46" i="4"/>
  <c r="S46" i="4" s="1"/>
  <c r="AY46" i="4" s="1"/>
  <c r="BB46" i="4" s="1"/>
  <c r="AX46" i="4" s="1"/>
  <c r="Y45" i="4"/>
  <c r="S45" i="4" s="1"/>
  <c r="AY45" i="4" s="1"/>
  <c r="BB45" i="4" s="1"/>
  <c r="AX45" i="4" s="1"/>
  <c r="Y44" i="4"/>
  <c r="S44" i="4" s="1"/>
  <c r="AY44" i="4" s="1"/>
  <c r="BB44" i="4" s="1"/>
  <c r="AX44" i="4" s="1"/>
  <c r="Y32" i="4"/>
  <c r="S32" i="4" s="1"/>
  <c r="AY32" i="4" s="1"/>
  <c r="BB32" i="4" s="1"/>
  <c r="AX32" i="4" s="1"/>
  <c r="Y27" i="4"/>
  <c r="S27" i="4" s="1"/>
  <c r="AY27" i="4" s="1"/>
  <c r="BB27" i="4" s="1"/>
  <c r="AX27" i="4" s="1"/>
  <c r="Y25" i="4"/>
  <c r="S25" i="4" s="1"/>
  <c r="AY25" i="4" s="1"/>
  <c r="BB25" i="4" s="1"/>
  <c r="AX25" i="4" s="1"/>
  <c r="Y28" i="4"/>
  <c r="S28" i="4" s="1"/>
  <c r="AY28" i="4" s="1"/>
  <c r="BB28" i="4" s="1"/>
  <c r="AX28" i="4" s="1"/>
  <c r="Y30" i="4"/>
  <c r="S30" i="4" s="1"/>
  <c r="AY30" i="4" s="1"/>
  <c r="BB30" i="4" s="1"/>
  <c r="AX30" i="4" s="1"/>
  <c r="Y31" i="4"/>
  <c r="Y26" i="4"/>
  <c r="Y19" i="4"/>
  <c r="S19" i="4" s="1"/>
  <c r="AY19" i="4" s="1"/>
  <c r="BB19" i="4" s="1"/>
  <c r="AX19" i="4" s="1"/>
  <c r="Y125" i="4"/>
  <c r="S125" i="4" s="1"/>
  <c r="AY125" i="4" s="1"/>
  <c r="BB125" i="4" s="1"/>
  <c r="AX125" i="4" s="1"/>
  <c r="Y17" i="4"/>
  <c r="S17" i="4" s="1"/>
  <c r="AY17" i="4" s="1"/>
  <c r="BB17" i="4" s="1"/>
  <c r="AX17" i="4" s="1"/>
  <c r="Y11" i="4"/>
  <c r="S11" i="4" s="1"/>
  <c r="AY11" i="4" s="1"/>
  <c r="BB11" i="4" s="1"/>
  <c r="AX11" i="4" s="1"/>
  <c r="Y18" i="4"/>
  <c r="S18" i="4" s="1"/>
  <c r="AY18" i="4" s="1"/>
  <c r="BB18" i="4" s="1"/>
  <c r="AX18" i="4" s="1"/>
  <c r="Y16" i="4"/>
  <c r="S16" i="4" s="1"/>
  <c r="AY16" i="4" s="1"/>
  <c r="BB16" i="4" s="1"/>
  <c r="AX16" i="4" s="1"/>
  <c r="Y14" i="4"/>
  <c r="S14" i="4" s="1"/>
  <c r="AY14" i="4" s="1"/>
  <c r="BB14" i="4" s="1"/>
  <c r="AX14" i="4" s="1"/>
  <c r="Y9" i="4"/>
  <c r="S9" i="4" s="1"/>
  <c r="AY9" i="4" s="1"/>
  <c r="BB9" i="4" s="1"/>
  <c r="AX9" i="4" s="1"/>
  <c r="Y72" i="4"/>
  <c r="S72" i="4" s="1"/>
  <c r="AY72" i="4" s="1"/>
  <c r="BB72" i="4" s="1"/>
  <c r="AX72" i="4" s="1"/>
  <c r="Y12" i="4"/>
  <c r="S12" i="4" s="1"/>
  <c r="AY12" i="4" s="1"/>
  <c r="BB12" i="4" s="1"/>
  <c r="AX12" i="4" s="1"/>
  <c r="Y21" i="4"/>
  <c r="S21" i="4" s="1"/>
  <c r="AY21" i="4" s="1"/>
  <c r="BB21" i="4" s="1"/>
  <c r="AX21" i="4" s="1"/>
  <c r="Y111" i="4"/>
  <c r="S111" i="4" s="1"/>
  <c r="AY111" i="4" s="1"/>
  <c r="BB111" i="4" s="1"/>
  <c r="AX111" i="4" s="1"/>
  <c r="Y48" i="4"/>
  <c r="S48" i="4" s="1"/>
  <c r="AY48" i="4" s="1"/>
  <c r="BB48" i="4" s="1"/>
  <c r="AX48" i="4" s="1"/>
  <c r="Y80" i="4"/>
  <c r="S80" i="4" s="1"/>
  <c r="AY80" i="4" s="1"/>
  <c r="BB80" i="4" s="1"/>
  <c r="AX80" i="4" s="1"/>
  <c r="Y122" i="4"/>
  <c r="S122" i="4" s="1"/>
  <c r="AY122" i="4" s="1"/>
  <c r="BB122" i="4" s="1"/>
  <c r="AX122" i="4" s="1"/>
  <c r="Y68" i="4"/>
  <c r="S68" i="4" s="1"/>
  <c r="AY68" i="4" s="1"/>
  <c r="BB68" i="4" s="1"/>
  <c r="AX68" i="4" s="1"/>
  <c r="Y20" i="4"/>
  <c r="S20" i="4" s="1"/>
  <c r="AY20" i="4" s="1"/>
  <c r="BB20" i="4" s="1"/>
  <c r="AX20" i="4" s="1"/>
  <c r="Y74" i="4"/>
  <c r="S74" i="4" s="1"/>
  <c r="AY74" i="4" s="1"/>
  <c r="BB74" i="4" s="1"/>
  <c r="AX74" i="4" s="1"/>
  <c r="BB55" i="4"/>
  <c r="AX55" i="4" s="1"/>
  <c r="Y34" i="4"/>
  <c r="S34" i="4" s="1"/>
  <c r="AY34" i="4" s="1"/>
  <c r="BB34" i="4" s="1"/>
  <c r="AX34" i="4" s="1"/>
  <c r="Y128" i="4"/>
  <c r="S128" i="4" s="1"/>
  <c r="AY128" i="4" s="1"/>
  <c r="BB128" i="4" s="1"/>
  <c r="AX128" i="4" s="1"/>
  <c r="Y10" i="4"/>
  <c r="S10" i="4" s="1"/>
  <c r="Y60" i="4"/>
  <c r="S60" i="4" s="1"/>
  <c r="AY60" i="4" s="1"/>
  <c r="BB60" i="4" s="1"/>
  <c r="AX60" i="4" s="1"/>
  <c r="Y8" i="4"/>
  <c r="S8" i="4" s="1"/>
  <c r="AY8" i="4" s="1"/>
  <c r="BB123" i="4"/>
  <c r="AX123" i="4" s="1"/>
  <c r="AI8" i="4"/>
  <c r="AF8" i="4" s="1"/>
  <c r="AZ8" i="4" s="1"/>
  <c r="S31" i="4"/>
  <c r="AY31" i="4" s="1"/>
  <c r="BB31" i="4" s="1"/>
  <c r="AX31" i="4" s="1"/>
  <c r="S26" i="4"/>
  <c r="AY26" i="4" s="1"/>
  <c r="BB26" i="4" s="1"/>
  <c r="AX26" i="4" s="1"/>
  <c r="S67" i="4"/>
  <c r="AY67" i="4" s="1"/>
  <c r="BB67" i="4" s="1"/>
  <c r="AX67" i="4" s="1"/>
  <c r="S77" i="4"/>
  <c r="AY77" i="4" s="1"/>
  <c r="BB77" i="4" s="1"/>
  <c r="AX77" i="4" s="1"/>
  <c r="S89" i="4"/>
  <c r="AY89" i="4" s="1"/>
  <c r="BB89" i="4" s="1"/>
  <c r="AX89" i="4" s="1"/>
  <c r="S114" i="4"/>
  <c r="AY114" i="4" s="1"/>
  <c r="BB114" i="4" s="1"/>
  <c r="AX114" i="4" s="1"/>
  <c r="S106" i="4"/>
  <c r="AY106" i="4" s="1"/>
  <c r="BB106" i="4" s="1"/>
  <c r="AX106" i="4" s="1"/>
  <c r="S98" i="4"/>
  <c r="AY98" i="4" s="1"/>
  <c r="BB98" i="4" s="1"/>
  <c r="AX98" i="4" s="1"/>
  <c r="S100" i="4"/>
  <c r="AY100" i="4" s="1"/>
  <c r="BB100" i="4" s="1"/>
  <c r="AX100" i="4" s="1"/>
  <c r="S120" i="4"/>
  <c r="AY120" i="4" s="1"/>
  <c r="BB120" i="4" s="1"/>
  <c r="AX120" i="4" s="1"/>
  <c r="S127" i="4"/>
  <c r="AY127" i="4" s="1"/>
  <c r="BB127" i="4" s="1"/>
  <c r="AX127" i="4" s="1"/>
  <c r="S121" i="4"/>
  <c r="AY121" i="4" s="1"/>
  <c r="BB121" i="4" s="1"/>
  <c r="AX121" i="4" s="1"/>
  <c r="S35" i="4"/>
  <c r="AY35" i="4" s="1"/>
  <c r="BB35" i="4" s="1"/>
  <c r="AX35" i="4" s="1"/>
  <c r="S82" i="4"/>
  <c r="AY82" i="4" s="1"/>
  <c r="BB82" i="4" s="1"/>
  <c r="AX82" i="4" s="1"/>
  <c r="S58" i="4"/>
  <c r="AY58" i="4" s="1"/>
  <c r="BB58" i="4" s="1"/>
  <c r="AX58" i="4" s="1"/>
  <c r="S87" i="4"/>
  <c r="AY87" i="4" s="1"/>
  <c r="BB87" i="4" s="1"/>
  <c r="AX87" i="4" s="1"/>
  <c r="S109" i="4"/>
  <c r="AY109" i="4" s="1"/>
  <c r="BB109" i="4" s="1"/>
  <c r="AX109" i="4" s="1"/>
  <c r="S107" i="4"/>
  <c r="AY107" i="4" s="1"/>
  <c r="BB107" i="4" s="1"/>
  <c r="AX107" i="4" s="1"/>
  <c r="S92" i="4"/>
  <c r="AY92" i="4" s="1"/>
  <c r="BB92" i="4" s="1"/>
  <c r="AX92" i="4" s="1"/>
  <c r="S90" i="4"/>
  <c r="AY90" i="4" s="1"/>
  <c r="BB90" i="4" s="1"/>
  <c r="AX90" i="4" s="1"/>
  <c r="S7" i="4"/>
  <c r="AY7" i="4" s="1"/>
  <c r="BB7" i="4" s="1"/>
  <c r="AX7" i="4" s="1"/>
  <c r="BB8" i="4" l="1"/>
  <c r="AX8" i="4" s="1"/>
  <c r="AY10" i="4"/>
  <c r="BB10" i="4" s="1"/>
  <c r="AX10" i="4" s="1"/>
</calcChain>
</file>

<file path=xl/comments1.xml><?xml version="1.0" encoding="utf-8"?>
<comments xmlns="http://schemas.openxmlformats.org/spreadsheetml/2006/main">
  <authors>
    <author>kab302_teacher</author>
  </authors>
  <commentList>
    <comment ref="E7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Принято ГУО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Принято ГУО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Принято ГУО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Принято ГУО</t>
        </r>
      </text>
    </comment>
    <comment ref="Q7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Принято ГУО</t>
        </r>
      </text>
    </comment>
    <comment ref="AA7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Принято ГУО</t>
        </r>
      </text>
    </comment>
    <comment ref="AD7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Принято ГУО</t>
        </r>
      </text>
    </comment>
    <comment ref="AK7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Принято ГУО</t>
        </r>
      </text>
    </comment>
    <comment ref="AN7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Принято ГУО</t>
        </r>
      </text>
    </comment>
    <comment ref="AQ7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Принято ГУО</t>
        </r>
      </text>
    </comment>
  </commentList>
</comments>
</file>

<file path=xl/sharedStrings.xml><?xml version="1.0" encoding="utf-8"?>
<sst xmlns="http://schemas.openxmlformats.org/spreadsheetml/2006/main" count="523" uniqueCount="249">
  <si>
    <t>№</t>
  </si>
  <si>
    <t>Железнодорожный</t>
  </si>
  <si>
    <t>Центральный</t>
  </si>
  <si>
    <t>Кировский</t>
  </si>
  <si>
    <t>Ленинский</t>
  </si>
  <si>
    <t>Октябрьский</t>
  </si>
  <si>
    <t>Свердловский</t>
  </si>
  <si>
    <t>Советский</t>
  </si>
  <si>
    <t>МАТЕМАТИКА, 4 класс</t>
  </si>
  <si>
    <t>Код ОУ по КИАСУО</t>
  </si>
  <si>
    <t>Район</t>
  </si>
  <si>
    <t>Наименование ОУ (кратко)</t>
  </si>
  <si>
    <t>Человек</t>
  </si>
  <si>
    <t>средний балл</t>
  </si>
  <si>
    <t>распределение баллов в %</t>
  </si>
  <si>
    <t>МБОУ Лицей № 28</t>
  </si>
  <si>
    <t>МБОУ Гимназия № 8</t>
  </si>
  <si>
    <t>МБОУ Прогимназия  № 131</t>
  </si>
  <si>
    <t>МАОУ Лицей № 7</t>
  </si>
  <si>
    <t>МАОУ Гимназия №  9</t>
  </si>
  <si>
    <t>МБОУ СШ  № 12</t>
  </si>
  <si>
    <t>МБОУ СШ № 19</t>
  </si>
  <si>
    <t>МАОУ СШ № 32</t>
  </si>
  <si>
    <t>МАОУ Гимназия № 4</t>
  </si>
  <si>
    <t>МАОУ Лицей № 6 «Перспектива»</t>
  </si>
  <si>
    <t>МАОУ Гимназия № 6</t>
  </si>
  <si>
    <t>МБОУ СШ № 8 "Созидание"</t>
  </si>
  <si>
    <t>МАОУ Лицей № 11</t>
  </si>
  <si>
    <t>МБОУ СШ № 46</t>
  </si>
  <si>
    <t>МБОУ СШ № 49</t>
  </si>
  <si>
    <t>МАОУ СШ № 55</t>
  </si>
  <si>
    <t>МБОУ СШ № 63</t>
  </si>
  <si>
    <t>МБОУ СШ № 81</t>
  </si>
  <si>
    <t>МБОУ СШ № 90</t>
  </si>
  <si>
    <t>МАОУ Гимназия № 10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</si>
  <si>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</si>
  <si>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</si>
  <si>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</si>
  <si>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</si>
  <si>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</si>
  <si>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</si>
  <si>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</si>
  <si>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</si>
  <si>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47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</si>
  <si>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</si>
  <si>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</si>
  <si>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</si>
  <si>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</si>
  <si>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</si>
  <si>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88</t>
  </si>
  <si>
    <t>МБОУ СШ № 89</t>
  </si>
  <si>
    <t>МБОУ СШ № 94</t>
  </si>
  <si>
    <t>МАОУ Лицей № 12</t>
  </si>
  <si>
    <t>МАОУ СШ № 148</t>
  </si>
  <si>
    <t>МАОУ «КУГ № 1 – Универс»</t>
  </si>
  <si>
    <t>МАОУ Лицей № 1</t>
  </si>
  <si>
    <t>МБОУ СШ № 3</t>
  </si>
  <si>
    <t>МБОУ Лицей № 10</t>
  </si>
  <si>
    <t>МБОУ СШ № 133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</si>
  <si>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</si>
  <si>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</si>
  <si>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</si>
  <si>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</si>
  <si>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</si>
  <si>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73</t>
  </si>
  <si>
    <t>МБОУ СШ № 82</t>
  </si>
  <si>
    <t>МБОУ СШ № 84</t>
  </si>
  <si>
    <t>МБОУ СШ № 95</t>
  </si>
  <si>
    <t>МБОУ СШ № 99</t>
  </si>
  <si>
    <t>МБОУ СШ № 92</t>
  </si>
  <si>
    <t>МАОУ Гимназия № 14</t>
  </si>
  <si>
    <t>МАОУ Гимназия № 5</t>
  </si>
  <si>
    <t>МБОУ СШ № 6</t>
  </si>
  <si>
    <t>МБОУ СШ № 17</t>
  </si>
  <si>
    <t>МАОУ СШ № 23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</si>
  <si>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</si>
  <si>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</si>
  <si>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</si>
  <si>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</si>
  <si>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</si>
  <si>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</si>
  <si>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</si>
  <si>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МБОУ СШ № 97</t>
  </si>
  <si>
    <t>МАОУ СШ № 137</t>
  </si>
  <si>
    <t>МБОУ СШ № 69</t>
  </si>
  <si>
    <t>МБОУ СШ № 1</t>
  </si>
  <si>
    <t>МБОУ СШ № 2</t>
  </si>
  <si>
    <t>МБОУ СШ № 5</t>
  </si>
  <si>
    <t>МБОУ СШ № 7</t>
  </si>
  <si>
    <t>МБОУ СШ № 18</t>
  </si>
  <si>
    <t>МБОУ СШ № 22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</si>
  <si>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</si>
  <si>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</si>
  <si>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</si>
  <si>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</si>
  <si>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</si>
  <si>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</si>
  <si>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</si>
  <si>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</si>
  <si>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</si>
  <si>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</si>
  <si>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</si>
  <si>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</si>
  <si>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</si>
  <si>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</si>
  <si>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</si>
  <si>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</si>
  <si>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</si>
  <si>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МАОУ Гимназия № 2</t>
  </si>
  <si>
    <t>МБОУ Лицей № 2</t>
  </si>
  <si>
    <t>МБОУ СШ № 4</t>
  </si>
  <si>
    <t>МБОУ  Гимназия № 16</t>
  </si>
  <si>
    <t>МБОУ СШ № 27</t>
  </si>
  <si>
    <t>МБОУ СШ № 51</t>
  </si>
  <si>
    <t>Общий игог</t>
  </si>
  <si>
    <t>МБОУ Лицей № 8</t>
  </si>
  <si>
    <t>Расчётное среднее значение по городу:</t>
  </si>
  <si>
    <t>Среднее значение по городу принято:</t>
  </si>
  <si>
    <t>МАОУ Лицей № 9 "Лидер"</t>
  </si>
  <si>
    <t>Расчётное среднее значение</t>
  </si>
  <si>
    <t>A</t>
  </si>
  <si>
    <t>- отлично</t>
  </si>
  <si>
    <t>C</t>
  </si>
  <si>
    <t xml:space="preserve">- нормально </t>
  </si>
  <si>
    <t>B</t>
  </si>
  <si>
    <t>- хорошо</t>
  </si>
  <si>
    <t>D</t>
  </si>
  <si>
    <t>- критично</t>
  </si>
  <si>
    <t>МАОУ Гимназия № 11</t>
  </si>
  <si>
    <t>МБОУ СШ № 72</t>
  </si>
  <si>
    <t>МБОУ Школа-интернат № 1</t>
  </si>
  <si>
    <t>МБОУ СШ № 10</t>
  </si>
  <si>
    <t>Граница А-В</t>
  </si>
  <si>
    <t>Граница В-С</t>
  </si>
  <si>
    <t>Граница С-D</t>
  </si>
  <si>
    <t>ДОСТИЖЕНИЕ ОБРАЗОВАТЕЛЬНЫХ РЕЗУЛЬТАТОВ</t>
  </si>
  <si>
    <t>ЦЕНТРАЛЬНЫЙ РАЙОН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</si>
  <si>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</si>
  <si>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</si>
  <si>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</si>
  <si>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</si>
  <si>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</si>
  <si>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</si>
  <si>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МБОУ СШ № 86</t>
  </si>
  <si>
    <t>Матем-4 ср. балл ОУ</t>
  </si>
  <si>
    <t>Матем-4 ср. балл по городу</t>
  </si>
  <si>
    <t>Матем-4 Индекс успешности</t>
  </si>
  <si>
    <t>РусЯз-4 ср. балл ОУ</t>
  </si>
  <si>
    <t>ОкрМир-4 ср. балл ОУ</t>
  </si>
  <si>
    <t>ОкрМир-4 ср. балл по городу</t>
  </si>
  <si>
    <t>ОкрМир-4 Индекс успешности</t>
  </si>
  <si>
    <t>РусЯз-4 ср. балл по городу</t>
  </si>
  <si>
    <t>РусЯз-4 Индекс успешности</t>
  </si>
  <si>
    <t>ЧитГр-4 ср. балл ОУ</t>
  </si>
  <si>
    <t>ЧитГр-4 ср. балл по городу</t>
  </si>
  <si>
    <t>ЧитГр-4 Индекс успешности</t>
  </si>
  <si>
    <t>ГрПр-4 ср. балл ОУ</t>
  </si>
  <si>
    <t>ГрПр-4 ср. балл по городу</t>
  </si>
  <si>
    <t>ГрПр-4 Индекс успешности</t>
  </si>
  <si>
    <t>Цифра 1</t>
  </si>
  <si>
    <t>Цифра 2</t>
  </si>
  <si>
    <t>Цифра 3</t>
  </si>
  <si>
    <t>Цифра 4</t>
  </si>
  <si>
    <t>Среднее значение</t>
  </si>
  <si>
    <t>Цифра 5</t>
  </si>
  <si>
    <t>4 класс</t>
  </si>
  <si>
    <t>Матем-9 ср. балл по городу</t>
  </si>
  <si>
    <t>Матем-9 ср. балл ОУ</t>
  </si>
  <si>
    <t>Матем-9 Индекс успешности</t>
  </si>
  <si>
    <t>РусЯз-9 ср. балл ОУ</t>
  </si>
  <si>
    <t>РусЯз-9 ср. балл по городу</t>
  </si>
  <si>
    <t>РусЯз-9 Индекс успешности</t>
  </si>
  <si>
    <t>Матем-11 профиль ср. балл ОУ</t>
  </si>
  <si>
    <t>Матем-11 профиль ср. балл по городу</t>
  </si>
  <si>
    <t>Матем-11 профиль Индекс успешности</t>
  </si>
  <si>
    <t>Матем-11 базовый ср. балл по городу</t>
  </si>
  <si>
    <t>Матем-11 базовый ср. балл ОУ</t>
  </si>
  <si>
    <t>Матем-11 базовый Индекс успешности</t>
  </si>
  <si>
    <t>РусЯз-11 ср. балл ОУ</t>
  </si>
  <si>
    <t>РусЯз-11 ср. балл по городу</t>
  </si>
  <si>
    <t>РусЯз-11 Индекс успешности</t>
  </si>
  <si>
    <t>http://4ege.ru/materials_podgotovka/2797-perevod-ballov-ege-v-ocenki.html</t>
  </si>
  <si>
    <t>ИТОГ 4+9+11</t>
  </si>
  <si>
    <t>РУССКИЙ ЯЗЫК, 4 КЛАСС</t>
  </si>
  <si>
    <t>ОКРУЖАЮЩИЙ МИР, 4 КЛАСС</t>
  </si>
  <si>
    <t>результат выполнения</t>
  </si>
  <si>
    <t>%</t>
  </si>
  <si>
    <t>базовый уровень</t>
  </si>
  <si>
    <t>повышенный уровень</t>
  </si>
  <si>
    <t>% повышен + база</t>
  </si>
  <si>
    <t>ЧИТАТЕЛЬСКАЯ ГРАМОТНОСТЬ, 4 КЛАСС</t>
  </si>
  <si>
    <t>ГРУППОВОЙ ПРОЕКТ, 4 КЛАСС</t>
  </si>
  <si>
    <t>ниже базового</t>
  </si>
  <si>
    <t>МАТЕМАТИКА, 9 КЛАСС</t>
  </si>
  <si>
    <t>РУССКИЙ ЯЗЫК, 9 КЛАСС</t>
  </si>
  <si>
    <t>менее 27</t>
  </si>
  <si>
    <t>80-99</t>
  </si>
  <si>
    <t>менее 24</t>
  </si>
  <si>
    <t>средний балл ОУ</t>
  </si>
  <si>
    <t>РУССКИЙ ЯЗЫК, 11 КЛАСС</t>
  </si>
  <si>
    <t>МАОУ Лицей № 6 "Перспектива"</t>
  </si>
  <si>
    <t>МАОУ "КУГ № 1 – Универс"</t>
  </si>
  <si>
    <t>По городу Красноярску</t>
  </si>
  <si>
    <t>Среднее значение, определённое ГУО</t>
  </si>
  <si>
    <t>Математика 4 класс</t>
  </si>
  <si>
    <t>Русский язык 4 класс</t>
  </si>
  <si>
    <t>Окружающий мир 4 класс</t>
  </si>
  <si>
    <t>Читательская грамот. 4 класс</t>
  </si>
  <si>
    <t>Групповой проект 4 класс</t>
  </si>
  <si>
    <t>9 класс</t>
  </si>
  <si>
    <t>Математ. 11 класс базовый</t>
  </si>
  <si>
    <t>Математ. 11 класс профиль</t>
  </si>
  <si>
    <t>Русский язык 11 класс</t>
  </si>
  <si>
    <t>11 класс</t>
  </si>
  <si>
    <t>среднее значение</t>
  </si>
  <si>
    <t xml:space="preserve">27-67  </t>
  </si>
  <si>
    <t>68-79</t>
  </si>
  <si>
    <t>Русский язык 9 класс</t>
  </si>
  <si>
    <t>Математика 9 класс</t>
  </si>
  <si>
    <t>24-35</t>
  </si>
  <si>
    <t>МАТЕМАТИКА базовый уровень, 11 КЛАСС</t>
  </si>
  <si>
    <t>МАТЕМАТИКА профильный уровень, 11 КЛАСС</t>
  </si>
  <si>
    <t>МБОУ СШ № 154</t>
  </si>
  <si>
    <t>отлично</t>
  </si>
  <si>
    <t xml:space="preserve">хорошо </t>
  </si>
  <si>
    <t>нормально</t>
  </si>
  <si>
    <t>критично</t>
  </si>
  <si>
    <t>Цифра 4 класс</t>
  </si>
  <si>
    <t>Цифра 9 класс</t>
  </si>
  <si>
    <t>Цифра 11 класс</t>
  </si>
  <si>
    <t>Перевод баллов ЕГЭ и ОГЭ в отметки:</t>
  </si>
  <si>
    <t>2018-2019 учебный год</t>
  </si>
  <si>
    <t>недостаточный уровень</t>
  </si>
  <si>
    <t>пониженный уровень</t>
  </si>
  <si>
    <t xml:space="preserve">МБОУ СШ № 10 </t>
  </si>
  <si>
    <t xml:space="preserve">МБОУ СШ № 86 </t>
  </si>
  <si>
    <t xml:space="preserve">МАОУ Гимназия № 11 </t>
  </si>
  <si>
    <t>МАОУ Гимназия № 3</t>
  </si>
  <si>
    <t xml:space="preserve">МБОУ СШ № 1 </t>
  </si>
  <si>
    <t xml:space="preserve">МБОУ СШ № 72 </t>
  </si>
  <si>
    <t xml:space="preserve">МБОУ Школа-интернат № 1 </t>
  </si>
  <si>
    <t>МАОУ СШ № 152</t>
  </si>
  <si>
    <t>МАОУ СШ № 150</t>
  </si>
  <si>
    <t>МАОУ СШ № 149</t>
  </si>
  <si>
    <t>МАОУ СШ № 145</t>
  </si>
  <si>
    <t>МАОУ СШ № 143</t>
  </si>
  <si>
    <t>МАОУ СШ "Комплекс Покровский"</t>
  </si>
  <si>
    <t>36-69</t>
  </si>
  <si>
    <t>70-79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</si>
</sst>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rgb="FF000000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i/>
      <sz val="8"/>
      <color rgb="FF000000"/>
      <name val="Calibri"/>
      <family val="2"/>
      <charset val="204"/>
      <scheme val="minor"/>
    </font>
    <font>
      <b/>
      <i/>
      <sz val="8"/>
      <color rgb="FF00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CCFF99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D0C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993300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rgb="FFFFCC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99"/>
        <bgColor rgb="FF000000"/>
      </patternFill>
    </fill>
    <fill>
      <patternFill patternType="solid">
        <fgColor theme="8" tint="0.79998168889431442"/>
        <bgColor rgb="FF000000"/>
      </patternFill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7" fillId="0" borderId="0"/>
    <xf numFmtId="0" fontId="1" fillId="0" borderId="0"/>
    <xf numFmtId="0" fontId="8" fillId="0" borderId="0"/>
    <xf numFmtId="164" fontId="11" fillId="0" borderId="0" applyBorder="0" applyProtection="0"/>
    <xf numFmtId="0" fontId="8" fillId="0" borderId="0"/>
    <xf numFmtId="0" fontId="11" fillId="0" borderId="0"/>
  </cellStyleXfs>
  <cellXfs count="716"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21" xfId="0" applyFont="1" applyBorder="1" applyAlignment="1">
      <alignment horizontal="center" vertical="center"/>
    </xf>
    <xf numFmtId="0" fontId="0" fillId="0" borderId="0" xfId="0" applyFont="1" applyFill="1" applyAlignment="1"/>
    <xf numFmtId="0" fontId="4" fillId="2" borderId="7" xfId="0" applyFont="1" applyFill="1" applyBorder="1" applyAlignment="1">
      <alignment wrapText="1"/>
    </xf>
    <xf numFmtId="0" fontId="0" fillId="0" borderId="0" xfId="0" applyFont="1" applyBorder="1" applyAlignment="1"/>
    <xf numFmtId="0" fontId="4" fillId="2" borderId="16" xfId="0" applyFont="1" applyFill="1" applyBorder="1" applyAlignment="1">
      <alignment wrapText="1"/>
    </xf>
    <xf numFmtId="0" fontId="0" fillId="2" borderId="0" xfId="0" applyFont="1" applyFill="1" applyBorder="1" applyAlignment="1"/>
    <xf numFmtId="2" fontId="0" fillId="0" borderId="0" xfId="0" applyNumberFormat="1" applyFont="1" applyBorder="1" applyAlignment="1"/>
    <xf numFmtId="0" fontId="4" fillId="2" borderId="17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2" borderId="19" xfId="0" applyFont="1" applyFill="1" applyBorder="1" applyAlignment="1">
      <alignment wrapText="1"/>
    </xf>
    <xf numFmtId="0" fontId="4" fillId="2" borderId="11" xfId="0" applyFont="1" applyFill="1" applyBorder="1" applyAlignment="1">
      <alignment wrapText="1"/>
    </xf>
    <xf numFmtId="0" fontId="4" fillId="2" borderId="13" xfId="0" applyFont="1" applyFill="1" applyBorder="1" applyAlignment="1">
      <alignment wrapText="1"/>
    </xf>
    <xf numFmtId="0" fontId="4" fillId="3" borderId="14" xfId="0" applyFont="1" applyFill="1" applyBorder="1" applyAlignment="1">
      <alignment wrapText="1"/>
    </xf>
    <xf numFmtId="0" fontId="4" fillId="2" borderId="29" xfId="0" applyFont="1" applyFill="1" applyBorder="1" applyAlignment="1">
      <alignment wrapText="1"/>
    </xf>
    <xf numFmtId="0" fontId="6" fillId="0" borderId="0" xfId="0" applyFont="1"/>
    <xf numFmtId="0" fontId="6" fillId="6" borderId="0" xfId="0" applyFont="1" applyFill="1"/>
    <xf numFmtId="2" fontId="4" fillId="2" borderId="22" xfId="0" applyNumberFormat="1" applyFont="1" applyFill="1" applyBorder="1" applyAlignment="1">
      <alignment horizontal="center" wrapText="1"/>
    </xf>
    <xf numFmtId="2" fontId="4" fillId="2" borderId="24" xfId="0" applyNumberFormat="1" applyFont="1" applyFill="1" applyBorder="1" applyAlignment="1">
      <alignment horizontal="center" wrapText="1"/>
    </xf>
    <xf numFmtId="2" fontId="4" fillId="2" borderId="25" xfId="0" applyNumberFormat="1" applyFont="1" applyFill="1" applyBorder="1" applyAlignment="1">
      <alignment horizontal="center" wrapText="1"/>
    </xf>
    <xf numFmtId="2" fontId="4" fillId="2" borderId="30" xfId="0" applyNumberFormat="1" applyFont="1" applyFill="1" applyBorder="1" applyAlignment="1">
      <alignment horizontal="center" wrapText="1"/>
    </xf>
    <xf numFmtId="2" fontId="4" fillId="2" borderId="28" xfId="0" applyNumberFormat="1" applyFont="1" applyFill="1" applyBorder="1" applyAlignment="1">
      <alignment horizontal="center" wrapText="1"/>
    </xf>
    <xf numFmtId="2" fontId="3" fillId="2" borderId="13" xfId="0" applyNumberFormat="1" applyFont="1" applyFill="1" applyBorder="1" applyAlignment="1">
      <alignment horizontal="right" wrapText="1"/>
    </xf>
    <xf numFmtId="0" fontId="4" fillId="3" borderId="8" xfId="0" applyFont="1" applyFill="1" applyBorder="1" applyAlignment="1">
      <alignment wrapText="1"/>
    </xf>
    <xf numFmtId="0" fontId="4" fillId="3" borderId="15" xfId="0" applyFont="1" applyFill="1" applyBorder="1" applyAlignment="1">
      <alignment wrapText="1"/>
    </xf>
    <xf numFmtId="0" fontId="7" fillId="0" borderId="0" xfId="1"/>
    <xf numFmtId="0" fontId="6" fillId="0" borderId="0" xfId="1" applyFont="1"/>
    <xf numFmtId="0" fontId="7" fillId="0" borderId="23" xfId="1" applyBorder="1"/>
    <xf numFmtId="0" fontId="7" fillId="0" borderId="9" xfId="1" applyBorder="1"/>
    <xf numFmtId="0" fontId="7" fillId="0" borderId="29" xfId="1" applyBorder="1"/>
    <xf numFmtId="0" fontId="7" fillId="0" borderId="27" xfId="1" applyBorder="1"/>
    <xf numFmtId="0" fontId="3" fillId="7" borderId="0" xfId="0" applyFont="1" applyFill="1" applyAlignment="1">
      <alignment horizontal="center"/>
    </xf>
    <xf numFmtId="49" fontId="13" fillId="0" borderId="0" xfId="0" applyNumberFormat="1" applyFont="1" applyBorder="1" applyAlignment="1">
      <alignment horizontal="left"/>
    </xf>
    <xf numFmtId="0" fontId="3" fillId="8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14" fillId="0" borderId="0" xfId="1" applyFont="1"/>
    <xf numFmtId="0" fontId="2" fillId="0" borderId="33" xfId="0" applyFont="1" applyBorder="1" applyAlignment="1"/>
    <xf numFmtId="0" fontId="7" fillId="0" borderId="32" xfId="1" applyBorder="1"/>
    <xf numFmtId="0" fontId="2" fillId="0" borderId="33" xfId="0" applyFont="1" applyFill="1" applyBorder="1" applyAlignment="1"/>
    <xf numFmtId="0" fontId="4" fillId="3" borderId="41" xfId="0" applyFont="1" applyFill="1" applyBorder="1" applyAlignment="1">
      <alignment wrapText="1"/>
    </xf>
    <xf numFmtId="0" fontId="13" fillId="0" borderId="0" xfId="0" applyFont="1" applyBorder="1" applyAlignment="1">
      <alignment horizontal="right"/>
    </xf>
    <xf numFmtId="0" fontId="3" fillId="5" borderId="0" xfId="1" applyFont="1" applyFill="1" applyAlignment="1">
      <alignment horizontal="center"/>
    </xf>
    <xf numFmtId="0" fontId="3" fillId="6" borderId="0" xfId="1" applyFont="1" applyFill="1" applyAlignment="1">
      <alignment horizontal="center"/>
    </xf>
    <xf numFmtId="0" fontId="1" fillId="0" borderId="40" xfId="2" applyFont="1" applyBorder="1" applyAlignment="1">
      <alignment horizontal="center"/>
    </xf>
    <xf numFmtId="0" fontId="1" fillId="0" borderId="33" xfId="2" applyFont="1" applyBorder="1" applyAlignment="1">
      <alignment horizontal="center"/>
    </xf>
    <xf numFmtId="0" fontId="1" fillId="0" borderId="13" xfId="2" applyFont="1" applyBorder="1" applyAlignment="1">
      <alignment horizontal="center"/>
    </xf>
    <xf numFmtId="0" fontId="1" fillId="0" borderId="7" xfId="2" applyFont="1" applyBorder="1" applyAlignment="1">
      <alignment horizontal="center"/>
    </xf>
    <xf numFmtId="0" fontId="0" fillId="0" borderId="16" xfId="2" applyFont="1" applyBorder="1" applyAlignment="1">
      <alignment horizontal="center"/>
    </xf>
    <xf numFmtId="0" fontId="0" fillId="0" borderId="33" xfId="2" applyFont="1" applyBorder="1" applyAlignment="1">
      <alignment horizontal="center"/>
    </xf>
    <xf numFmtId="0" fontId="1" fillId="0" borderId="16" xfId="2" applyFont="1" applyBorder="1" applyAlignment="1">
      <alignment horizontal="center"/>
    </xf>
    <xf numFmtId="0" fontId="1" fillId="0" borderId="7" xfId="2" applyFont="1" applyFill="1" applyBorder="1" applyAlignment="1">
      <alignment horizontal="center"/>
    </xf>
    <xf numFmtId="0" fontId="1" fillId="0" borderId="10" xfId="2" applyFont="1" applyBorder="1" applyAlignment="1">
      <alignment horizontal="center"/>
    </xf>
    <xf numFmtId="2" fontId="4" fillId="3" borderId="7" xfId="1" applyNumberFormat="1" applyFont="1" applyFill="1" applyBorder="1" applyAlignment="1">
      <alignment horizontal="center"/>
    </xf>
    <xf numFmtId="2" fontId="4" fillId="3" borderId="7" xfId="0" applyNumberFormat="1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 wrapText="1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30" xfId="0" applyNumberFormat="1" applyFont="1" applyFill="1" applyBorder="1" applyAlignment="1">
      <alignment horizontal="center" vertical="center"/>
    </xf>
    <xf numFmtId="2" fontId="4" fillId="0" borderId="7" xfId="1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28" xfId="0" applyNumberFormat="1" applyFont="1" applyFill="1" applyBorder="1" applyAlignment="1">
      <alignment horizontal="center" vertical="center"/>
    </xf>
    <xf numFmtId="2" fontId="3" fillId="0" borderId="43" xfId="0" applyNumberFormat="1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2" fontId="0" fillId="0" borderId="29" xfId="1" applyNumberFormat="1" applyFont="1" applyFill="1" applyBorder="1"/>
    <xf numFmtId="2" fontId="7" fillId="0" borderId="29" xfId="1" applyNumberFormat="1" applyFill="1" applyBorder="1"/>
    <xf numFmtId="2" fontId="4" fillId="0" borderId="29" xfId="1" applyNumberFormat="1" applyFont="1" applyFill="1" applyBorder="1" applyAlignment="1">
      <alignment horizontal="right"/>
    </xf>
    <xf numFmtId="165" fontId="16" fillId="0" borderId="51" xfId="0" applyNumberFormat="1" applyFont="1" applyBorder="1"/>
    <xf numFmtId="2" fontId="3" fillId="0" borderId="38" xfId="0" applyNumberFormat="1" applyFont="1" applyFill="1" applyBorder="1" applyAlignment="1">
      <alignment horizontal="left" vertical="center"/>
    </xf>
    <xf numFmtId="2" fontId="3" fillId="0" borderId="37" xfId="0" applyNumberFormat="1" applyFont="1" applyFill="1" applyBorder="1" applyAlignment="1">
      <alignment horizontal="left" vertical="center"/>
    </xf>
    <xf numFmtId="2" fontId="3" fillId="0" borderId="36" xfId="1" applyNumberFormat="1" applyFont="1" applyFill="1" applyBorder="1" applyAlignment="1">
      <alignment horizontal="left"/>
    </xf>
    <xf numFmtId="2" fontId="2" fillId="0" borderId="35" xfId="1" applyNumberFormat="1" applyFont="1" applyFill="1" applyBorder="1" applyAlignment="1">
      <alignment horizontal="left"/>
    </xf>
    <xf numFmtId="2" fontId="3" fillId="0" borderId="35" xfId="0" applyNumberFormat="1" applyFont="1" applyFill="1" applyBorder="1" applyAlignment="1">
      <alignment horizontal="left" wrapText="1"/>
    </xf>
    <xf numFmtId="2" fontId="2" fillId="11" borderId="53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1" fillId="0" borderId="44" xfId="1" applyNumberFormat="1" applyFont="1" applyFill="1" applyBorder="1"/>
    <xf numFmtId="0" fontId="10" fillId="0" borderId="44" xfId="1" applyFont="1" applyFill="1" applyBorder="1" applyAlignment="1">
      <alignment horizontal="right" vertical="center"/>
    </xf>
    <xf numFmtId="0" fontId="7" fillId="0" borderId="44" xfId="1" applyBorder="1"/>
    <xf numFmtId="2" fontId="7" fillId="0" borderId="45" xfId="1" applyNumberFormat="1" applyBorder="1"/>
    <xf numFmtId="0" fontId="7" fillId="0" borderId="45" xfId="1" applyBorder="1"/>
    <xf numFmtId="2" fontId="4" fillId="0" borderId="6" xfId="0" applyNumberFormat="1" applyFont="1" applyFill="1" applyBorder="1" applyAlignment="1">
      <alignment horizontal="center" wrapText="1"/>
    </xf>
    <xf numFmtId="2" fontId="16" fillId="0" borderId="14" xfId="0" applyNumberFormat="1" applyFont="1" applyBorder="1"/>
    <xf numFmtId="2" fontId="1" fillId="0" borderId="23" xfId="2" applyNumberFormat="1" applyFont="1" applyFill="1" applyBorder="1" applyAlignment="1">
      <alignment horizontal="center"/>
    </xf>
    <xf numFmtId="0" fontId="7" fillId="0" borderId="29" xfId="1" applyFill="1" applyBorder="1"/>
    <xf numFmtId="2" fontId="1" fillId="0" borderId="27" xfId="2" applyNumberFormat="1" applyFont="1" applyFill="1" applyBorder="1" applyAlignment="1">
      <alignment horizontal="center"/>
    </xf>
    <xf numFmtId="2" fontId="1" fillId="0" borderId="29" xfId="2" applyNumberFormat="1" applyFont="1" applyFill="1" applyBorder="1" applyAlignment="1">
      <alignment horizontal="center"/>
    </xf>
    <xf numFmtId="2" fontId="18" fillId="0" borderId="29" xfId="2" applyNumberFormat="1" applyFont="1" applyFill="1" applyBorder="1" applyAlignment="1">
      <alignment horizontal="center"/>
    </xf>
    <xf numFmtId="2" fontId="2" fillId="0" borderId="35" xfId="1" applyNumberFormat="1" applyFont="1" applyBorder="1" applyAlignment="1">
      <alignment horizontal="left"/>
    </xf>
    <xf numFmtId="2" fontId="2" fillId="0" borderId="54" xfId="1" applyNumberFormat="1" applyFont="1" applyBorder="1" applyAlignment="1">
      <alignment horizontal="left"/>
    </xf>
    <xf numFmtId="165" fontId="16" fillId="0" borderId="56" xfId="0" applyNumberFormat="1" applyFont="1" applyBorder="1"/>
    <xf numFmtId="2" fontId="16" fillId="0" borderId="41" xfId="0" applyNumberFormat="1" applyFont="1" applyBorder="1"/>
    <xf numFmtId="165" fontId="16" fillId="0" borderId="35" xfId="0" applyNumberFormat="1" applyFont="1" applyBorder="1"/>
    <xf numFmtId="165" fontId="16" fillId="0" borderId="54" xfId="0" applyNumberFormat="1" applyFont="1" applyBorder="1"/>
    <xf numFmtId="165" fontId="16" fillId="0" borderId="52" xfId="0" applyNumberFormat="1" applyFont="1" applyBorder="1"/>
    <xf numFmtId="165" fontId="16" fillId="0" borderId="21" xfId="0" applyNumberFormat="1" applyFont="1" applyBorder="1"/>
    <xf numFmtId="2" fontId="2" fillId="11" borderId="59" xfId="0" applyNumberFormat="1" applyFont="1" applyFill="1" applyBorder="1" applyAlignment="1">
      <alignment horizontal="center" vertical="center"/>
    </xf>
    <xf numFmtId="2" fontId="2" fillId="11" borderId="60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/>
    <xf numFmtId="2" fontId="4" fillId="2" borderId="31" xfId="0" applyNumberFormat="1" applyFont="1" applyFill="1" applyBorder="1" applyAlignment="1">
      <alignment horizontal="center" wrapText="1"/>
    </xf>
    <xf numFmtId="2" fontId="2" fillId="0" borderId="0" xfId="1" applyNumberFormat="1" applyFont="1" applyBorder="1"/>
    <xf numFmtId="2" fontId="9" fillId="0" borderId="13" xfId="1" applyNumberFormat="1" applyFont="1" applyBorder="1"/>
    <xf numFmtId="2" fontId="2" fillId="0" borderId="7" xfId="1" applyNumberFormat="1" applyFont="1" applyBorder="1"/>
    <xf numFmtId="2" fontId="15" fillId="0" borderId="47" xfId="1" applyNumberFormat="1" applyFont="1" applyBorder="1"/>
    <xf numFmtId="2" fontId="2" fillId="0" borderId="7" xfId="1" applyNumberFormat="1" applyFont="1" applyBorder="1" applyAlignment="1">
      <alignment horizontal="right"/>
    </xf>
    <xf numFmtId="0" fontId="21" fillId="0" borderId="11" xfId="0" applyFont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2" fontId="1" fillId="2" borderId="30" xfId="2" applyNumberFormat="1" applyFont="1" applyFill="1" applyBorder="1" applyAlignment="1">
      <alignment horizontal="center" vertical="center"/>
    </xf>
    <xf numFmtId="2" fontId="1" fillId="2" borderId="24" xfId="2" applyNumberFormat="1" applyFont="1" applyFill="1" applyBorder="1" applyAlignment="1">
      <alignment horizontal="center" vertical="center"/>
    </xf>
    <xf numFmtId="2" fontId="1" fillId="16" borderId="24" xfId="2" applyNumberFormat="1" applyFont="1" applyFill="1" applyBorder="1" applyAlignment="1">
      <alignment horizontal="center" vertical="center"/>
    </xf>
    <xf numFmtId="0" fontId="1" fillId="2" borderId="3" xfId="2" applyFont="1" applyFill="1" applyBorder="1" applyAlignment="1">
      <alignment horizontal="center" vertical="center" wrapText="1"/>
    </xf>
    <xf numFmtId="2" fontId="1" fillId="2" borderId="22" xfId="2" applyNumberFormat="1" applyFont="1" applyFill="1" applyBorder="1" applyAlignment="1">
      <alignment horizontal="center" vertical="center"/>
    </xf>
    <xf numFmtId="0" fontId="1" fillId="2" borderId="7" xfId="2" applyFont="1" applyFill="1" applyBorder="1" applyAlignment="1">
      <alignment horizontal="center"/>
    </xf>
    <xf numFmtId="2" fontId="1" fillId="2" borderId="25" xfId="2" applyNumberFormat="1" applyFont="1" applyFill="1" applyBorder="1" applyAlignment="1">
      <alignment horizontal="center" vertical="center"/>
    </xf>
    <xf numFmtId="2" fontId="1" fillId="15" borderId="24" xfId="2" applyNumberFormat="1" applyFont="1" applyFill="1" applyBorder="1" applyAlignment="1">
      <alignment horizontal="center" vertical="center"/>
    </xf>
    <xf numFmtId="2" fontId="18" fillId="2" borderId="30" xfId="2" applyNumberFormat="1" applyFont="1" applyFill="1" applyBorder="1" applyAlignment="1">
      <alignment horizontal="center" vertical="center"/>
    </xf>
    <xf numFmtId="2" fontId="18" fillId="2" borderId="24" xfId="2" applyNumberFormat="1" applyFont="1" applyFill="1" applyBorder="1" applyAlignment="1">
      <alignment horizontal="center" vertical="center"/>
    </xf>
    <xf numFmtId="2" fontId="18" fillId="18" borderId="24" xfId="3" applyNumberFormat="1" applyFont="1" applyFill="1" applyBorder="1" applyAlignment="1">
      <alignment horizontal="center" vertical="center"/>
    </xf>
    <xf numFmtId="2" fontId="18" fillId="2" borderId="7" xfId="2" applyNumberFormat="1" applyFont="1" applyFill="1" applyBorder="1" applyAlignment="1">
      <alignment horizontal="center" vertical="center"/>
    </xf>
    <xf numFmtId="2" fontId="4" fillId="19" borderId="24" xfId="2" applyNumberFormat="1" applyFont="1" applyFill="1" applyBorder="1" applyAlignment="1">
      <alignment horizontal="center" vertical="center"/>
    </xf>
    <xf numFmtId="2" fontId="1" fillId="17" borderId="24" xfId="2" applyNumberFormat="1" applyFont="1" applyFill="1" applyBorder="1" applyAlignment="1">
      <alignment horizontal="center" vertical="center"/>
    </xf>
    <xf numFmtId="2" fontId="2" fillId="0" borderId="7" xfId="2" applyNumberFormat="1" applyFont="1" applyBorder="1" applyAlignment="1">
      <alignment horizontal="right" vertical="center"/>
    </xf>
    <xf numFmtId="0" fontId="1" fillId="2" borderId="13" xfId="2" applyFont="1" applyFill="1" applyBorder="1" applyAlignment="1">
      <alignment horizontal="center" wrapText="1"/>
    </xf>
    <xf numFmtId="0" fontId="1" fillId="2" borderId="7" xfId="2" applyFont="1" applyFill="1" applyBorder="1" applyAlignment="1">
      <alignment horizontal="center" wrapText="1"/>
    </xf>
    <xf numFmtId="2" fontId="4" fillId="20" borderId="30" xfId="0" applyNumberFormat="1" applyFont="1" applyFill="1" applyBorder="1" applyAlignment="1">
      <alignment horizontal="center" vertical="center"/>
    </xf>
    <xf numFmtId="2" fontId="4" fillId="20" borderId="30" xfId="0" applyNumberFormat="1" applyFont="1" applyFill="1" applyBorder="1" applyAlignment="1">
      <alignment horizontal="center"/>
    </xf>
    <xf numFmtId="2" fontId="4" fillId="20" borderId="24" xfId="0" applyNumberFormat="1" applyFont="1" applyFill="1" applyBorder="1" applyAlignment="1">
      <alignment horizontal="center" vertical="center"/>
    </xf>
    <xf numFmtId="0" fontId="1" fillId="0" borderId="13" xfId="2" applyFont="1" applyFill="1" applyBorder="1" applyAlignment="1">
      <alignment horizontal="center"/>
    </xf>
    <xf numFmtId="0" fontId="18" fillId="0" borderId="7" xfId="2" applyFont="1" applyFill="1" applyBorder="1" applyAlignment="1">
      <alignment horizontal="center"/>
    </xf>
    <xf numFmtId="0" fontId="1" fillId="2" borderId="3" xfId="2" applyFont="1" applyFill="1" applyBorder="1" applyAlignment="1">
      <alignment horizontal="center" wrapText="1"/>
    </xf>
    <xf numFmtId="0" fontId="1" fillId="2" borderId="11" xfId="2" applyFont="1" applyFill="1" applyBorder="1" applyAlignment="1">
      <alignment horizontal="center" wrapText="1"/>
    </xf>
    <xf numFmtId="0" fontId="1" fillId="2" borderId="16" xfId="2" applyFont="1" applyFill="1" applyBorder="1" applyAlignment="1">
      <alignment horizontal="center" wrapText="1"/>
    </xf>
    <xf numFmtId="0" fontId="1" fillId="0" borderId="16" xfId="2" applyFont="1" applyFill="1" applyBorder="1" applyAlignment="1">
      <alignment horizontal="center"/>
    </xf>
    <xf numFmtId="0" fontId="1" fillId="0" borderId="3" xfId="2" applyFont="1" applyFill="1" applyBorder="1" applyAlignment="1">
      <alignment horizontal="center"/>
    </xf>
    <xf numFmtId="2" fontId="4" fillId="20" borderId="22" xfId="0" applyNumberFormat="1" applyFont="1" applyFill="1" applyBorder="1" applyAlignment="1">
      <alignment horizontal="center"/>
    </xf>
    <xf numFmtId="2" fontId="4" fillId="4" borderId="30" xfId="0" applyNumberFormat="1" applyFont="1" applyFill="1" applyBorder="1" applyAlignment="1">
      <alignment horizontal="center"/>
    </xf>
    <xf numFmtId="0" fontId="19" fillId="0" borderId="7" xfId="2" applyFont="1" applyFill="1" applyBorder="1" applyAlignment="1">
      <alignment horizontal="center"/>
    </xf>
    <xf numFmtId="0" fontId="18" fillId="0" borderId="7" xfId="3" applyFont="1" applyFill="1" applyBorder="1" applyAlignment="1">
      <alignment horizontal="center"/>
    </xf>
    <xf numFmtId="2" fontId="4" fillId="19" borderId="30" xfId="0" applyNumberFormat="1" applyFont="1" applyFill="1" applyBorder="1" applyAlignment="1">
      <alignment horizontal="center"/>
    </xf>
    <xf numFmtId="2" fontId="4" fillId="20" borderId="24" xfId="0" applyNumberFormat="1" applyFont="1" applyFill="1" applyBorder="1" applyAlignment="1">
      <alignment horizontal="center"/>
    </xf>
    <xf numFmtId="0" fontId="1" fillId="0" borderId="11" xfId="2" applyFont="1" applyFill="1" applyBorder="1" applyAlignment="1">
      <alignment horizontal="center"/>
    </xf>
    <xf numFmtId="2" fontId="19" fillId="21" borderId="30" xfId="0" applyNumberFormat="1" applyFont="1" applyFill="1" applyBorder="1" applyAlignment="1">
      <alignment horizontal="center"/>
    </xf>
    <xf numFmtId="2" fontId="4" fillId="20" borderId="31" xfId="0" applyNumberFormat="1" applyFont="1" applyFill="1" applyBorder="1" applyAlignment="1">
      <alignment horizontal="center"/>
    </xf>
    <xf numFmtId="2" fontId="4" fillId="6" borderId="30" xfId="0" applyNumberFormat="1" applyFont="1" applyFill="1" applyBorder="1" applyAlignment="1">
      <alignment horizontal="center"/>
    </xf>
    <xf numFmtId="0" fontId="1" fillId="2" borderId="10" xfId="2" applyFont="1" applyFill="1" applyBorder="1" applyAlignment="1">
      <alignment horizontal="center" wrapText="1"/>
    </xf>
    <xf numFmtId="0" fontId="1" fillId="0" borderId="10" xfId="2" applyFont="1" applyFill="1" applyBorder="1" applyAlignment="1">
      <alignment horizontal="center"/>
    </xf>
    <xf numFmtId="0" fontId="2" fillId="0" borderId="7" xfId="2" applyFont="1" applyFill="1" applyBorder="1"/>
    <xf numFmtId="2" fontId="2" fillId="0" borderId="13" xfId="0" applyNumberFormat="1" applyFont="1" applyBorder="1"/>
    <xf numFmtId="2" fontId="2" fillId="0" borderId="7" xfId="0" applyNumberFormat="1" applyFont="1" applyBorder="1"/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8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7" fillId="0" borderId="0" xfId="1" applyFont="1" applyAlignment="1">
      <alignment horizontal="left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2" fontId="2" fillId="0" borderId="35" xfId="0" applyNumberFormat="1" applyFont="1" applyFill="1" applyBorder="1" applyAlignment="1">
      <alignment horizontal="left"/>
    </xf>
    <xf numFmtId="165" fontId="23" fillId="0" borderId="54" xfId="0" applyNumberFormat="1" applyFont="1" applyBorder="1" applyAlignment="1">
      <alignment horizontal="left"/>
    </xf>
    <xf numFmtId="2" fontId="23" fillId="0" borderId="38" xfId="0" applyNumberFormat="1" applyFont="1" applyBorder="1" applyAlignment="1">
      <alignment horizontal="left"/>
    </xf>
    <xf numFmtId="2" fontId="2" fillId="0" borderId="54" xfId="0" applyNumberFormat="1" applyFont="1" applyFill="1" applyBorder="1" applyAlignment="1">
      <alignment horizontal="left"/>
    </xf>
    <xf numFmtId="2" fontId="2" fillId="11" borderId="47" xfId="0" applyNumberFormat="1" applyFont="1" applyFill="1" applyBorder="1" applyAlignment="1">
      <alignment horizontal="left" vertical="center"/>
    </xf>
    <xf numFmtId="0" fontId="15" fillId="0" borderId="33" xfId="0" applyFont="1" applyBorder="1" applyAlignment="1">
      <alignment horizontal="center" vertical="center" wrapText="1"/>
    </xf>
    <xf numFmtId="0" fontId="17" fillId="0" borderId="0" xfId="0" applyFont="1"/>
    <xf numFmtId="2" fontId="15" fillId="0" borderId="0" xfId="1" applyNumberFormat="1" applyFont="1" applyBorder="1"/>
    <xf numFmtId="2" fontId="3" fillId="3" borderId="44" xfId="1" applyNumberFormat="1" applyFont="1" applyFill="1" applyBorder="1" applyAlignment="1">
      <alignment horizontal="right"/>
    </xf>
    <xf numFmtId="2" fontId="9" fillId="0" borderId="44" xfId="1" applyNumberFormat="1" applyFont="1" applyBorder="1"/>
    <xf numFmtId="2" fontId="16" fillId="0" borderId="26" xfId="0" applyNumberFormat="1" applyFont="1" applyBorder="1"/>
    <xf numFmtId="2" fontId="15" fillId="0" borderId="34" xfId="1" applyNumberFormat="1" applyFont="1" applyBorder="1"/>
    <xf numFmtId="0" fontId="15" fillId="0" borderId="59" xfId="1" applyFont="1" applyFill="1" applyBorder="1" applyAlignment="1">
      <alignment horizontal="right" vertical="center"/>
    </xf>
    <xf numFmtId="2" fontId="0" fillId="0" borderId="7" xfId="0" applyNumberFormat="1" applyBorder="1" applyAlignment="1">
      <alignment horizontal="center"/>
    </xf>
    <xf numFmtId="2" fontId="0" fillId="0" borderId="7" xfId="0" applyNumberFormat="1" applyFill="1" applyBorder="1" applyAlignment="1">
      <alignment horizontal="center" wrapText="1"/>
    </xf>
    <xf numFmtId="2" fontId="4" fillId="0" borderId="13" xfId="1" applyNumberFormat="1" applyFont="1" applyFill="1" applyBorder="1" applyAlignment="1">
      <alignment horizontal="center"/>
    </xf>
    <xf numFmtId="2" fontId="4" fillId="3" borderId="13" xfId="1" applyNumberFormat="1" applyFont="1" applyFill="1" applyBorder="1" applyAlignment="1">
      <alignment horizontal="center"/>
    </xf>
    <xf numFmtId="2" fontId="4" fillId="3" borderId="13" xfId="0" applyNumberFormat="1" applyFon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3" xfId="0" applyNumberFormat="1" applyFill="1" applyBorder="1" applyAlignment="1">
      <alignment horizontal="center" wrapText="1"/>
    </xf>
    <xf numFmtId="2" fontId="4" fillId="0" borderId="36" xfId="1" applyNumberFormat="1" applyFont="1" applyFill="1" applyBorder="1" applyAlignment="1">
      <alignment horizontal="center"/>
    </xf>
    <xf numFmtId="2" fontId="4" fillId="3" borderId="36" xfId="1" applyNumberFormat="1" applyFont="1" applyFill="1" applyBorder="1" applyAlignment="1">
      <alignment horizontal="center"/>
    </xf>
    <xf numFmtId="2" fontId="1" fillId="0" borderId="36" xfId="1" applyNumberFormat="1" applyFont="1" applyFill="1" applyBorder="1" applyAlignment="1">
      <alignment horizontal="right" wrapText="1"/>
    </xf>
    <xf numFmtId="2" fontId="4" fillId="3" borderId="36" xfId="0" applyNumberFormat="1" applyFont="1" applyFill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36" xfId="0" applyNumberFormat="1" applyFill="1" applyBorder="1" applyAlignment="1">
      <alignment horizontal="center" wrapText="1"/>
    </xf>
    <xf numFmtId="2" fontId="1" fillId="0" borderId="36" xfId="0" applyNumberFormat="1" applyFont="1" applyFill="1" applyBorder="1" applyAlignment="1">
      <alignment horizontal="right" wrapText="1"/>
    </xf>
    <xf numFmtId="2" fontId="4" fillId="0" borderId="16" xfId="1" applyNumberFormat="1" applyFont="1" applyFill="1" applyBorder="1" applyAlignment="1">
      <alignment horizontal="center"/>
    </xf>
    <xf numFmtId="2" fontId="4" fillId="3" borderId="16" xfId="1" applyNumberFormat="1" applyFont="1" applyFill="1" applyBorder="1" applyAlignment="1">
      <alignment horizontal="center"/>
    </xf>
    <xf numFmtId="2" fontId="0" fillId="0" borderId="6" xfId="1" applyNumberFormat="1" applyFont="1" applyFill="1" applyBorder="1"/>
    <xf numFmtId="2" fontId="4" fillId="3" borderId="16" xfId="0" applyNumberFormat="1" applyFon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6" xfId="0" applyNumberFormat="1" applyFill="1" applyBorder="1" applyAlignment="1">
      <alignment horizontal="center" wrapText="1"/>
    </xf>
    <xf numFmtId="2" fontId="1" fillId="0" borderId="6" xfId="2" applyNumberFormat="1" applyFont="1" applyFill="1" applyBorder="1" applyAlignment="1">
      <alignment horizontal="center"/>
    </xf>
    <xf numFmtId="2" fontId="7" fillId="0" borderId="6" xfId="1" applyNumberFormat="1" applyFill="1" applyBorder="1"/>
    <xf numFmtId="2" fontId="2" fillId="11" borderId="63" xfId="0" applyNumberFormat="1" applyFont="1" applyFill="1" applyBorder="1" applyAlignment="1">
      <alignment horizontal="center" vertical="center"/>
    </xf>
    <xf numFmtId="2" fontId="18" fillId="0" borderId="6" xfId="2" applyNumberFormat="1" applyFont="1" applyFill="1" applyBorder="1" applyAlignment="1">
      <alignment horizontal="center"/>
    </xf>
    <xf numFmtId="2" fontId="2" fillId="11" borderId="64" xfId="0" applyNumberFormat="1" applyFont="1" applyFill="1" applyBorder="1" applyAlignment="1">
      <alignment horizontal="center" vertical="center"/>
    </xf>
    <xf numFmtId="2" fontId="4" fillId="0" borderId="6" xfId="1" applyNumberFormat="1" applyFont="1" applyFill="1" applyBorder="1" applyAlignment="1">
      <alignment horizontal="right"/>
    </xf>
    <xf numFmtId="0" fontId="7" fillId="0" borderId="1" xfId="1" applyBorder="1"/>
    <xf numFmtId="0" fontId="1" fillId="0" borderId="2" xfId="2" applyFont="1" applyBorder="1" applyAlignment="1">
      <alignment horizontal="center"/>
    </xf>
    <xf numFmtId="0" fontId="4" fillId="3" borderId="48" xfId="0" applyFont="1" applyFill="1" applyBorder="1" applyAlignment="1">
      <alignment wrapText="1"/>
    </xf>
    <xf numFmtId="2" fontId="4" fillId="0" borderId="2" xfId="1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3" fillId="0" borderId="48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wrapText="1"/>
    </xf>
    <xf numFmtId="2" fontId="4" fillId="3" borderId="2" xfId="1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 vertical="center"/>
    </xf>
    <xf numFmtId="2" fontId="16" fillId="0" borderId="48" xfId="0" applyNumberFormat="1" applyFont="1" applyBorder="1"/>
    <xf numFmtId="2" fontId="4" fillId="3" borderId="2" xfId="0" applyNumberFormat="1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1" fillId="0" borderId="52" xfId="0" applyNumberFormat="1" applyFont="1" applyFill="1" applyBorder="1" applyAlignment="1">
      <alignment horizontal="center"/>
    </xf>
    <xf numFmtId="2" fontId="0" fillId="0" borderId="2" xfId="0" applyNumberFormat="1" applyFill="1" applyBorder="1" applyAlignment="1">
      <alignment horizontal="center" wrapText="1"/>
    </xf>
    <xf numFmtId="2" fontId="4" fillId="0" borderId="11" xfId="1" applyNumberFormat="1" applyFont="1" applyFill="1" applyBorder="1" applyAlignment="1">
      <alignment horizontal="center"/>
    </xf>
    <xf numFmtId="2" fontId="4" fillId="3" borderId="11" xfId="1" applyNumberFormat="1" applyFont="1" applyFill="1" applyBorder="1" applyAlignment="1">
      <alignment horizontal="center"/>
    </xf>
    <xf numFmtId="2" fontId="4" fillId="3" borderId="11" xfId="0" applyNumberFormat="1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Fill="1" applyBorder="1" applyAlignment="1">
      <alignment horizontal="center" wrapText="1"/>
    </xf>
    <xf numFmtId="2" fontId="2" fillId="0" borderId="54" xfId="1" applyNumberFormat="1" applyFont="1" applyFill="1" applyBorder="1" applyAlignment="1">
      <alignment horizontal="left"/>
    </xf>
    <xf numFmtId="2" fontId="4" fillId="0" borderId="51" xfId="0" applyNumberFormat="1" applyFont="1" applyFill="1" applyBorder="1" applyAlignment="1">
      <alignment horizontal="center" wrapText="1"/>
    </xf>
    <xf numFmtId="2" fontId="4" fillId="0" borderId="56" xfId="0" applyNumberFormat="1" applyFont="1" applyFill="1" applyBorder="1" applyAlignment="1">
      <alignment horizontal="center" wrapText="1"/>
    </xf>
    <xf numFmtId="2" fontId="4" fillId="0" borderId="49" xfId="0" applyNumberFormat="1" applyFont="1" applyFill="1" applyBorder="1" applyAlignment="1">
      <alignment horizontal="center" wrapText="1"/>
    </xf>
    <xf numFmtId="2" fontId="4" fillId="0" borderId="65" xfId="0" applyNumberFormat="1" applyFont="1" applyFill="1" applyBorder="1" applyAlignment="1">
      <alignment horizontal="center" wrapText="1"/>
    </xf>
    <xf numFmtId="2" fontId="3" fillId="0" borderId="34" xfId="0" applyNumberFormat="1" applyFont="1" applyFill="1" applyBorder="1" applyAlignment="1">
      <alignment horizontal="left" vertical="center"/>
    </xf>
    <xf numFmtId="2" fontId="3" fillId="0" borderId="62" xfId="0" applyNumberFormat="1" applyFont="1" applyFill="1" applyBorder="1" applyAlignment="1">
      <alignment horizontal="center" vertical="center"/>
    </xf>
    <xf numFmtId="2" fontId="3" fillId="0" borderId="39" xfId="0" applyNumberFormat="1" applyFont="1" applyFill="1" applyBorder="1" applyAlignment="1">
      <alignment horizontal="center" vertical="center"/>
    </xf>
    <xf numFmtId="2" fontId="3" fillId="0" borderId="66" xfId="0" applyNumberFormat="1" applyFont="1" applyFill="1" applyBorder="1" applyAlignment="1">
      <alignment horizontal="center" vertical="center"/>
    </xf>
    <xf numFmtId="2" fontId="3" fillId="0" borderId="67" xfId="0" applyNumberFormat="1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 wrapText="1"/>
    </xf>
    <xf numFmtId="2" fontId="3" fillId="0" borderId="68" xfId="0" applyNumberFormat="1" applyFont="1" applyFill="1" applyBorder="1" applyAlignment="1">
      <alignment horizontal="center" vertical="center"/>
    </xf>
    <xf numFmtId="2" fontId="3" fillId="0" borderId="54" xfId="0" applyNumberFormat="1" applyFont="1" applyFill="1" applyBorder="1" applyAlignment="1">
      <alignment horizontal="left" wrapText="1"/>
    </xf>
    <xf numFmtId="2" fontId="4" fillId="0" borderId="52" xfId="0" applyNumberFormat="1" applyFont="1" applyFill="1" applyBorder="1" applyAlignment="1">
      <alignment horizontal="center" wrapText="1"/>
    </xf>
    <xf numFmtId="2" fontId="4" fillId="0" borderId="30" xfId="0" applyNumberFormat="1" applyFont="1" applyFill="1" applyBorder="1" applyAlignment="1">
      <alignment horizontal="center" vertical="center"/>
    </xf>
    <xf numFmtId="2" fontId="16" fillId="0" borderId="38" xfId="0" applyNumberFormat="1" applyFont="1" applyBorder="1"/>
    <xf numFmtId="0" fontId="7" fillId="0" borderId="51" xfId="1" applyFill="1" applyBorder="1"/>
    <xf numFmtId="2" fontId="1" fillId="0" borderId="49" xfId="2" applyNumberFormat="1" applyFont="1" applyFill="1" applyBorder="1" applyAlignment="1">
      <alignment horizontal="center"/>
    </xf>
    <xf numFmtId="2" fontId="1" fillId="0" borderId="50" xfId="2" applyNumberFormat="1" applyFont="1" applyFill="1" applyBorder="1" applyAlignment="1">
      <alignment horizontal="center"/>
    </xf>
    <xf numFmtId="2" fontId="1" fillId="0" borderId="51" xfId="2" applyNumberFormat="1" applyFont="1" applyFill="1" applyBorder="1" applyAlignment="1">
      <alignment horizontal="center"/>
    </xf>
    <xf numFmtId="2" fontId="1" fillId="0" borderId="56" xfId="2" applyNumberFormat="1" applyFont="1" applyFill="1" applyBorder="1" applyAlignment="1">
      <alignment horizontal="center"/>
    </xf>
    <xf numFmtId="2" fontId="18" fillId="0" borderId="51" xfId="2" applyNumberFormat="1" applyFont="1" applyFill="1" applyBorder="1" applyAlignment="1">
      <alignment horizontal="center"/>
    </xf>
    <xf numFmtId="2" fontId="18" fillId="0" borderId="56" xfId="2" applyNumberFormat="1" applyFont="1" applyFill="1" applyBorder="1" applyAlignment="1">
      <alignment horizontal="center"/>
    </xf>
    <xf numFmtId="2" fontId="1" fillId="0" borderId="65" xfId="2" applyNumberFormat="1" applyFont="1" applyFill="1" applyBorder="1" applyAlignment="1">
      <alignment horizontal="center"/>
    </xf>
    <xf numFmtId="2" fontId="1" fillId="0" borderId="19" xfId="2" applyNumberFormat="1" applyFont="1" applyFill="1" applyBorder="1" applyAlignment="1">
      <alignment horizontal="center"/>
    </xf>
    <xf numFmtId="0" fontId="3" fillId="20" borderId="0" xfId="0" applyFont="1" applyFill="1" applyAlignment="1">
      <alignment horizontal="center"/>
    </xf>
    <xf numFmtId="49" fontId="13" fillId="2" borderId="0" xfId="0" applyNumberFormat="1" applyFont="1" applyFill="1" applyBorder="1" applyAlignment="1">
      <alignment horizontal="left"/>
    </xf>
    <xf numFmtId="0" fontId="7" fillId="2" borderId="0" xfId="1" applyFill="1"/>
    <xf numFmtId="0" fontId="12" fillId="0" borderId="35" xfId="1" applyFont="1" applyBorder="1" applyAlignment="1">
      <alignment horizontal="center" vertical="center" wrapText="1"/>
    </xf>
    <xf numFmtId="0" fontId="12" fillId="0" borderId="36" xfId="1" applyFont="1" applyBorder="1" applyAlignment="1">
      <alignment horizontal="center" vertical="center" wrapText="1"/>
    </xf>
    <xf numFmtId="0" fontId="12" fillId="0" borderId="37" xfId="1" applyFont="1" applyBorder="1" applyAlignment="1">
      <alignment horizontal="center" vertical="center" wrapText="1"/>
    </xf>
    <xf numFmtId="0" fontId="12" fillId="0" borderId="54" xfId="1" applyFont="1" applyBorder="1" applyAlignment="1">
      <alignment horizontal="center" vertical="center" wrapText="1"/>
    </xf>
    <xf numFmtId="0" fontId="12" fillId="0" borderId="38" xfId="1" applyFont="1" applyBorder="1" applyAlignment="1">
      <alignment horizontal="center" vertical="center" wrapText="1"/>
    </xf>
    <xf numFmtId="2" fontId="3" fillId="0" borderId="47" xfId="0" applyNumberFormat="1" applyFont="1" applyFill="1" applyBorder="1" applyAlignment="1">
      <alignment horizontal="left" vertical="center"/>
    </xf>
    <xf numFmtId="2" fontId="3" fillId="0" borderId="58" xfId="0" applyNumberFormat="1" applyFont="1" applyFill="1" applyBorder="1" applyAlignment="1">
      <alignment horizontal="center" vertical="center"/>
    </xf>
    <xf numFmtId="2" fontId="3" fillId="0" borderId="64" xfId="0" applyNumberFormat="1" applyFont="1" applyFill="1" applyBorder="1" applyAlignment="1">
      <alignment horizontal="center" vertical="center"/>
    </xf>
    <xf numFmtId="2" fontId="3" fillId="0" borderId="59" xfId="0" applyNumberFormat="1" applyFont="1" applyFill="1" applyBorder="1" applyAlignment="1">
      <alignment horizontal="center" vertical="center"/>
    </xf>
    <xf numFmtId="2" fontId="3" fillId="0" borderId="63" xfId="0" applyNumberFormat="1" applyFont="1" applyFill="1" applyBorder="1" applyAlignment="1">
      <alignment horizontal="center" vertical="center"/>
    </xf>
    <xf numFmtId="2" fontId="3" fillId="0" borderId="53" xfId="0" applyNumberFormat="1" applyFont="1" applyFill="1" applyBorder="1" applyAlignment="1">
      <alignment horizontal="center" vertical="center"/>
    </xf>
    <xf numFmtId="2" fontId="3" fillId="0" borderId="60" xfId="0" applyNumberFormat="1" applyFont="1" applyFill="1" applyBorder="1" applyAlignment="1">
      <alignment horizontal="center" vertical="center"/>
    </xf>
    <xf numFmtId="2" fontId="25" fillId="0" borderId="32" xfId="0" applyNumberFormat="1" applyFont="1" applyFill="1" applyBorder="1" applyAlignment="1">
      <alignment horizontal="left" vertical="center"/>
    </xf>
    <xf numFmtId="2" fontId="25" fillId="0" borderId="70" xfId="0" applyNumberFormat="1" applyFont="1" applyFill="1" applyBorder="1" applyAlignment="1">
      <alignment horizontal="center" vertical="center"/>
    </xf>
    <xf numFmtId="2" fontId="25" fillId="0" borderId="73" xfId="0" applyNumberFormat="1" applyFont="1" applyFill="1" applyBorder="1" applyAlignment="1">
      <alignment horizontal="center" vertical="center"/>
    </xf>
    <xf numFmtId="2" fontId="25" fillId="0" borderId="74" xfId="0" applyNumberFormat="1" applyFont="1" applyFill="1" applyBorder="1" applyAlignment="1">
      <alignment horizontal="center" vertical="center"/>
    </xf>
    <xf numFmtId="2" fontId="25" fillId="0" borderId="75" xfId="0" applyNumberFormat="1" applyFont="1" applyFill="1" applyBorder="1" applyAlignment="1">
      <alignment horizontal="center" vertical="center"/>
    </xf>
    <xf numFmtId="2" fontId="25" fillId="0" borderId="76" xfId="0" applyNumberFormat="1" applyFont="1" applyFill="1" applyBorder="1" applyAlignment="1">
      <alignment horizontal="center" vertical="center"/>
    </xf>
    <xf numFmtId="2" fontId="25" fillId="0" borderId="77" xfId="0" applyNumberFormat="1" applyFont="1" applyFill="1" applyBorder="1" applyAlignment="1">
      <alignment horizontal="center" vertical="center"/>
    </xf>
    <xf numFmtId="2" fontId="25" fillId="0" borderId="33" xfId="0" applyNumberFormat="1" applyFont="1" applyFill="1" applyBorder="1" applyAlignment="1">
      <alignment horizontal="left" vertical="center"/>
    </xf>
    <xf numFmtId="2" fontId="25" fillId="0" borderId="71" xfId="0" applyNumberFormat="1" applyFont="1" applyFill="1" applyBorder="1" applyAlignment="1">
      <alignment horizontal="center" vertical="center"/>
    </xf>
    <xf numFmtId="2" fontId="25" fillId="0" borderId="44" xfId="0" applyNumberFormat="1" applyFont="1" applyFill="1" applyBorder="1" applyAlignment="1">
      <alignment horizontal="center" vertical="center"/>
    </xf>
    <xf numFmtId="2" fontId="25" fillId="0" borderId="45" xfId="0" applyNumberFormat="1" applyFont="1" applyFill="1" applyBorder="1" applyAlignment="1">
      <alignment horizontal="center" vertical="center"/>
    </xf>
    <xf numFmtId="2" fontId="25" fillId="0" borderId="46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2" fontId="25" fillId="0" borderId="72" xfId="0" applyNumberFormat="1" applyFont="1" applyFill="1" applyBorder="1" applyAlignment="1">
      <alignment horizontal="center" vertical="center"/>
    </xf>
    <xf numFmtId="2" fontId="25" fillId="0" borderId="36" xfId="0" applyNumberFormat="1" applyFont="1" applyFill="1" applyBorder="1" applyAlignment="1">
      <alignment horizontal="left" vertical="center"/>
    </xf>
    <xf numFmtId="2" fontId="25" fillId="0" borderId="2" xfId="0" applyNumberFormat="1" applyFont="1" applyFill="1" applyBorder="1" applyAlignment="1">
      <alignment horizontal="center" vertical="center"/>
    </xf>
    <xf numFmtId="2" fontId="25" fillId="0" borderId="13" xfId="0" applyNumberFormat="1" applyFont="1" applyFill="1" applyBorder="1" applyAlignment="1">
      <alignment horizontal="center" vertical="center"/>
    </xf>
    <xf numFmtId="2" fontId="25" fillId="0" borderId="7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40" xfId="0" applyNumberFormat="1" applyFont="1" applyFill="1" applyBorder="1" applyAlignment="1">
      <alignment horizontal="center" vertical="center"/>
    </xf>
    <xf numFmtId="2" fontId="25" fillId="0" borderId="11" xfId="0" applyNumberFormat="1" applyFont="1" applyFill="1" applyBorder="1" applyAlignment="1">
      <alignment horizontal="center" vertical="center"/>
    </xf>
    <xf numFmtId="0" fontId="16" fillId="0" borderId="32" xfId="0" applyFont="1" applyBorder="1" applyAlignment="1">
      <alignment textRotation="90"/>
    </xf>
    <xf numFmtId="0" fontId="16" fillId="0" borderId="36" xfId="0" applyFont="1" applyBorder="1" applyAlignment="1">
      <alignment textRotation="90"/>
    </xf>
    <xf numFmtId="0" fontId="16" fillId="0" borderId="34" xfId="0" applyFont="1" applyBorder="1" applyAlignment="1">
      <alignment textRotation="90" wrapText="1"/>
    </xf>
    <xf numFmtId="2" fontId="26" fillId="0" borderId="32" xfId="0" applyNumberFormat="1" applyFont="1" applyFill="1" applyBorder="1" applyAlignment="1">
      <alignment horizontal="left" vertical="center"/>
    </xf>
    <xf numFmtId="2" fontId="26" fillId="0" borderId="36" xfId="0" applyNumberFormat="1" applyFont="1" applyFill="1" applyBorder="1" applyAlignment="1">
      <alignment horizontal="left" vertical="center"/>
    </xf>
    <xf numFmtId="2" fontId="26" fillId="0" borderId="33" xfId="0" applyNumberFormat="1" applyFont="1" applyFill="1" applyBorder="1" applyAlignment="1">
      <alignment horizontal="left" vertical="center" wrapText="1"/>
    </xf>
    <xf numFmtId="0" fontId="7" fillId="0" borderId="71" xfId="1" applyBorder="1"/>
    <xf numFmtId="0" fontId="16" fillId="0" borderId="54" xfId="0" applyFont="1" applyBorder="1" applyAlignment="1">
      <alignment textRotation="90"/>
    </xf>
    <xf numFmtId="0" fontId="16" fillId="0" borderId="38" xfId="0" applyFont="1" applyBorder="1" applyAlignment="1">
      <alignment textRotation="90" wrapText="1"/>
    </xf>
    <xf numFmtId="0" fontId="1" fillId="0" borderId="14" xfId="2" applyFont="1" applyFill="1" applyBorder="1" applyAlignment="1">
      <alignment horizontal="center"/>
    </xf>
    <xf numFmtId="0" fontId="1" fillId="2" borderId="13" xfId="2" applyFont="1" applyFill="1" applyBorder="1" applyAlignment="1">
      <alignment horizontal="center"/>
    </xf>
    <xf numFmtId="0" fontId="1" fillId="2" borderId="3" xfId="2" applyFont="1" applyFill="1" applyBorder="1" applyAlignment="1">
      <alignment horizontal="center" vertical="center"/>
    </xf>
    <xf numFmtId="0" fontId="1" fillId="0" borderId="5" xfId="2" applyFont="1" applyFill="1" applyBorder="1" applyAlignment="1">
      <alignment horizontal="center"/>
    </xf>
    <xf numFmtId="0" fontId="4" fillId="2" borderId="27" xfId="0" applyFont="1" applyFill="1" applyBorder="1" applyAlignment="1">
      <alignment wrapText="1"/>
    </xf>
    <xf numFmtId="2" fontId="1" fillId="2" borderId="28" xfId="2" applyNumberFormat="1" applyFont="1" applyFill="1" applyBorder="1" applyAlignment="1">
      <alignment horizontal="center" vertical="center"/>
    </xf>
    <xf numFmtId="2" fontId="18" fillId="2" borderId="16" xfId="2" applyNumberFormat="1" applyFont="1" applyFill="1" applyBorder="1" applyAlignment="1">
      <alignment horizontal="center" vertical="center"/>
    </xf>
    <xf numFmtId="2" fontId="4" fillId="20" borderId="28" xfId="0" applyNumberFormat="1" applyFont="1" applyFill="1" applyBorder="1" applyAlignment="1">
      <alignment horizontal="center"/>
    </xf>
    <xf numFmtId="0" fontId="1" fillId="0" borderId="3" xfId="2" applyFont="1" applyBorder="1" applyAlignment="1">
      <alignment horizontal="center"/>
    </xf>
    <xf numFmtId="0" fontId="4" fillId="0" borderId="3" xfId="6" applyFont="1" applyFill="1" applyBorder="1" applyAlignment="1">
      <alignment horizontal="center"/>
    </xf>
    <xf numFmtId="2" fontId="5" fillId="0" borderId="13" xfId="0" applyNumberFormat="1" applyFont="1" applyBorder="1" applyAlignment="1">
      <alignment vertical="top" wrapText="1"/>
    </xf>
    <xf numFmtId="2" fontId="9" fillId="0" borderId="13" xfId="2" applyNumberFormat="1" applyFont="1" applyBorder="1" applyAlignment="1">
      <alignment horizontal="right" vertical="center"/>
    </xf>
    <xf numFmtId="2" fontId="9" fillId="0" borderId="13" xfId="2" applyNumberFormat="1" applyFont="1" applyFill="1" applyBorder="1"/>
    <xf numFmtId="2" fontId="9" fillId="0" borderId="13" xfId="0" applyNumberFormat="1" applyFont="1" applyBorder="1"/>
    <xf numFmtId="0" fontId="3" fillId="0" borderId="35" xfId="0" applyFont="1" applyBorder="1"/>
    <xf numFmtId="2" fontId="3" fillId="2" borderId="36" xfId="0" applyNumberFormat="1" applyFont="1" applyFill="1" applyBorder="1" applyAlignment="1">
      <alignment horizontal="center" wrapText="1"/>
    </xf>
    <xf numFmtId="0" fontId="2" fillId="0" borderId="36" xfId="0" applyFont="1" applyBorder="1" applyAlignment="1">
      <alignment horizontal="center"/>
    </xf>
    <xf numFmtId="0" fontId="20" fillId="0" borderId="36" xfId="1" applyFont="1" applyBorder="1" applyAlignment="1">
      <alignment horizontal="center"/>
    </xf>
    <xf numFmtId="0" fontId="2" fillId="2" borderId="36" xfId="2" applyFont="1" applyFill="1" applyBorder="1" applyAlignment="1">
      <alignment horizontal="center" vertical="center"/>
    </xf>
    <xf numFmtId="2" fontId="4" fillId="0" borderId="36" xfId="0" applyNumberFormat="1" applyFont="1" applyBorder="1" applyAlignment="1">
      <alignment horizontal="center" vertical="center"/>
    </xf>
    <xf numFmtId="0" fontId="2" fillId="2" borderId="36" xfId="2" applyFont="1" applyFill="1" applyBorder="1" applyAlignment="1">
      <alignment horizontal="center"/>
    </xf>
    <xf numFmtId="2" fontId="1" fillId="2" borderId="36" xfId="2" applyNumberFormat="1" applyFont="1" applyFill="1" applyBorder="1" applyAlignment="1">
      <alignment horizontal="center"/>
    </xf>
    <xf numFmtId="0" fontId="0" fillId="0" borderId="33" xfId="0" applyBorder="1"/>
    <xf numFmtId="165" fontId="23" fillId="0" borderId="33" xfId="0" applyNumberFormat="1" applyFont="1" applyBorder="1" applyAlignment="1">
      <alignment horizontal="left"/>
    </xf>
    <xf numFmtId="165" fontId="16" fillId="0" borderId="71" xfId="0" applyNumberFormat="1" applyFont="1" applyBorder="1"/>
    <xf numFmtId="165" fontId="16" fillId="0" borderId="33" xfId="0" applyNumberFormat="1" applyFont="1" applyBorder="1"/>
    <xf numFmtId="165" fontId="16" fillId="0" borderId="0" xfId="0" applyNumberFormat="1" applyFont="1" applyBorder="1"/>
    <xf numFmtId="165" fontId="16" fillId="0" borderId="69" xfId="0" applyNumberFormat="1" applyFont="1" applyBorder="1"/>
    <xf numFmtId="0" fontId="15" fillId="0" borderId="44" xfId="1" applyFon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2" fontId="0" fillId="14" borderId="31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14" borderId="22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14" borderId="24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14" borderId="3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3" xfId="0" applyBorder="1" applyAlignment="1">
      <alignment horizontal="center"/>
    </xf>
    <xf numFmtId="2" fontId="0" fillId="14" borderId="25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14" borderId="28" xfId="0" applyNumberFormat="1" applyFill="1" applyBorder="1" applyAlignment="1">
      <alignment horizontal="center"/>
    </xf>
    <xf numFmtId="2" fontId="7" fillId="0" borderId="31" xfId="1" applyNumberFormat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3" fillId="2" borderId="36" xfId="0" applyFont="1" applyFill="1" applyBorder="1" applyAlignment="1">
      <alignment horizontal="center" wrapText="1"/>
    </xf>
    <xf numFmtId="0" fontId="7" fillId="0" borderId="0" xfId="1" applyBorder="1"/>
    <xf numFmtId="2" fontId="0" fillId="23" borderId="31" xfId="0" applyNumberFormat="1" applyFill="1" applyBorder="1" applyAlignment="1">
      <alignment horizontal="center"/>
    </xf>
    <xf numFmtId="2" fontId="0" fillId="23" borderId="22" xfId="0" applyNumberFormat="1" applyFill="1" applyBorder="1" applyAlignment="1">
      <alignment horizontal="center"/>
    </xf>
    <xf numFmtId="2" fontId="0" fillId="23" borderId="24" xfId="0" applyNumberFormat="1" applyFill="1" applyBorder="1" applyAlignment="1">
      <alignment horizontal="center"/>
    </xf>
    <xf numFmtId="2" fontId="0" fillId="22" borderId="24" xfId="0" applyNumberFormat="1" applyFill="1" applyBorder="1" applyAlignment="1">
      <alignment horizontal="center"/>
    </xf>
    <xf numFmtId="2" fontId="0" fillId="23" borderId="30" xfId="0" applyNumberFormat="1" applyFill="1" applyBorder="1" applyAlignment="1">
      <alignment horizontal="center"/>
    </xf>
    <xf numFmtId="2" fontId="0" fillId="15" borderId="24" xfId="0" applyNumberFormat="1" applyFill="1" applyBorder="1" applyAlignment="1">
      <alignment horizontal="center"/>
    </xf>
    <xf numFmtId="2" fontId="0" fillId="23" borderId="25" xfId="0" applyNumberFormat="1" applyFill="1" applyBorder="1" applyAlignment="1">
      <alignment horizontal="center"/>
    </xf>
    <xf numFmtId="2" fontId="0" fillId="11" borderId="24" xfId="0" applyNumberFormat="1" applyFill="1" applyBorder="1" applyAlignment="1">
      <alignment horizontal="center"/>
    </xf>
    <xf numFmtId="2" fontId="0" fillId="15" borderId="28" xfId="0" applyNumberFormat="1" applyFill="1" applyBorder="1" applyAlignment="1">
      <alignment horizontal="center"/>
    </xf>
    <xf numFmtId="2" fontId="0" fillId="22" borderId="22" xfId="0" applyNumberFormat="1" applyFill="1" applyBorder="1" applyAlignment="1">
      <alignment horizontal="center"/>
    </xf>
    <xf numFmtId="2" fontId="0" fillId="15" borderId="25" xfId="0" applyNumberFormat="1" applyFill="1" applyBorder="1" applyAlignment="1">
      <alignment horizontal="center"/>
    </xf>
    <xf numFmtId="2" fontId="0" fillId="15" borderId="30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2" fontId="0" fillId="22" borderId="25" xfId="0" applyNumberFormat="1" applyFill="1" applyBorder="1" applyAlignment="1">
      <alignment horizontal="center"/>
    </xf>
    <xf numFmtId="2" fontId="0" fillId="15" borderId="31" xfId="0" applyNumberFormat="1" applyFill="1" applyBorder="1" applyAlignment="1">
      <alignment horizontal="center"/>
    </xf>
    <xf numFmtId="0" fontId="0" fillId="0" borderId="36" xfId="0" applyBorder="1" applyAlignment="1">
      <alignment horizontal="center"/>
    </xf>
    <xf numFmtId="2" fontId="0" fillId="2" borderId="23" xfId="0" applyNumberFormat="1" applyFill="1" applyBorder="1" applyAlignment="1">
      <alignment horizontal="center"/>
    </xf>
    <xf numFmtId="2" fontId="0" fillId="2" borderId="27" xfId="0" applyNumberForma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wrapText="1"/>
    </xf>
    <xf numFmtId="2" fontId="0" fillId="2" borderId="29" xfId="0" applyNumberFormat="1" applyFill="1" applyBorder="1" applyAlignment="1">
      <alignment horizontal="center"/>
    </xf>
    <xf numFmtId="2" fontId="0" fillId="14" borderId="51" xfId="0" applyNumberFormat="1" applyFill="1" applyBorder="1" applyAlignment="1">
      <alignment horizontal="center" wrapText="1"/>
    </xf>
    <xf numFmtId="2" fontId="4" fillId="12" borderId="29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7" xfId="0" applyNumberFormat="1" applyFont="1" applyFill="1" applyBorder="1" applyAlignment="1">
      <alignment horizontal="center" wrapText="1"/>
    </xf>
    <xf numFmtId="2" fontId="0" fillId="2" borderId="6" xfId="0" applyNumberFormat="1" applyFill="1" applyBorder="1" applyAlignment="1">
      <alignment horizontal="center"/>
    </xf>
    <xf numFmtId="2" fontId="0" fillId="14" borderId="56" xfId="0" applyNumberFormat="1" applyFill="1" applyBorder="1" applyAlignment="1">
      <alignment horizontal="center" wrapText="1"/>
    </xf>
    <xf numFmtId="2" fontId="4" fillId="12" borderId="6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 wrapText="1"/>
    </xf>
    <xf numFmtId="2" fontId="0" fillId="13" borderId="51" xfId="0" applyNumberFormat="1" applyFill="1" applyBorder="1" applyAlignment="1">
      <alignment horizontal="center" wrapText="1"/>
    </xf>
    <xf numFmtId="2" fontId="4" fillId="10" borderId="29" xfId="0" applyNumberFormat="1" applyFont="1" applyFill="1" applyBorder="1" applyAlignment="1">
      <alignment horizontal="center"/>
    </xf>
    <xf numFmtId="2" fontId="0" fillId="13" borderId="56" xfId="0" applyNumberFormat="1" applyFill="1" applyBorder="1" applyAlignment="1">
      <alignment horizontal="center" wrapText="1"/>
    </xf>
    <xf numFmtId="2" fontId="4" fillId="10" borderId="6" xfId="0" applyNumberFormat="1" applyFont="1" applyFill="1" applyBorder="1" applyAlignment="1">
      <alignment horizontal="center"/>
    </xf>
    <xf numFmtId="2" fontId="4" fillId="9" borderId="29" xfId="0" applyNumberFormat="1" applyFont="1" applyFill="1" applyBorder="1" applyAlignment="1">
      <alignment horizontal="center"/>
    </xf>
    <xf numFmtId="2" fontId="4" fillId="9" borderId="6" xfId="0" applyNumberFormat="1" applyFont="1" applyFill="1" applyBorder="1" applyAlignment="1">
      <alignment horizontal="center"/>
    </xf>
    <xf numFmtId="2" fontId="4" fillId="4" borderId="29" xfId="0" applyNumberFormat="1" applyFont="1" applyFill="1" applyBorder="1" applyAlignment="1">
      <alignment horizontal="center"/>
    </xf>
    <xf numFmtId="2" fontId="0" fillId="13" borderId="49" xfId="0" applyNumberFormat="1" applyFill="1" applyBorder="1" applyAlignment="1">
      <alignment horizontal="center" wrapText="1"/>
    </xf>
    <xf numFmtId="2" fontId="4" fillId="4" borderId="23" xfId="0" applyNumberFormat="1" applyFon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0" fillId="13" borderId="65" xfId="0" applyNumberFormat="1" applyFill="1" applyBorder="1" applyAlignment="1">
      <alignment horizontal="center" wrapText="1"/>
    </xf>
    <xf numFmtId="2" fontId="4" fillId="4" borderId="19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2" fontId="1" fillId="0" borderId="31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3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28" xfId="0" applyNumberFormat="1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7" fillId="0" borderId="0" xfId="0" applyFont="1" applyAlignment="1"/>
    <xf numFmtId="9" fontId="0" fillId="0" borderId="0" xfId="0" applyNumberFormat="1" applyFont="1" applyBorder="1" applyAlignment="1"/>
    <xf numFmtId="2" fontId="0" fillId="0" borderId="0" xfId="0" applyNumberFormat="1"/>
    <xf numFmtId="0" fontId="4" fillId="2" borderId="6" xfId="0" applyFont="1" applyFill="1" applyBorder="1" applyAlignment="1">
      <alignment wrapText="1"/>
    </xf>
    <xf numFmtId="0" fontId="4" fillId="2" borderId="40" xfId="0" applyFont="1" applyFill="1" applyBorder="1" applyAlignment="1">
      <alignment wrapText="1"/>
    </xf>
    <xf numFmtId="0" fontId="4" fillId="2" borderId="40" xfId="0" applyFont="1" applyFill="1" applyBorder="1" applyAlignment="1">
      <alignment horizontal="center" wrapText="1"/>
    </xf>
    <xf numFmtId="2" fontId="4" fillId="2" borderId="57" xfId="0" applyNumberFormat="1" applyFont="1" applyFill="1" applyBorder="1" applyAlignment="1">
      <alignment horizontal="center" wrapText="1"/>
    </xf>
    <xf numFmtId="2" fontId="1" fillId="2" borderId="57" xfId="2" applyNumberFormat="1" applyFont="1" applyFill="1" applyBorder="1" applyAlignment="1">
      <alignment horizontal="center" vertical="center"/>
    </xf>
    <xf numFmtId="0" fontId="1" fillId="2" borderId="40" xfId="2" applyFont="1" applyFill="1" applyBorder="1" applyAlignment="1">
      <alignment horizontal="center" wrapText="1"/>
    </xf>
    <xf numFmtId="0" fontId="1" fillId="0" borderId="40" xfId="2" applyFont="1" applyFill="1" applyBorder="1" applyAlignment="1">
      <alignment horizontal="center"/>
    </xf>
    <xf numFmtId="2" fontId="4" fillId="20" borderId="57" xfId="0" applyNumberFormat="1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2" fontId="0" fillId="23" borderId="57" xfId="0" applyNumberFormat="1" applyFill="1" applyBorder="1" applyAlignment="1">
      <alignment horizontal="center"/>
    </xf>
    <xf numFmtId="0" fontId="0" fillId="0" borderId="41" xfId="0" applyBorder="1" applyAlignment="1">
      <alignment horizontal="center"/>
    </xf>
    <xf numFmtId="2" fontId="0" fillId="14" borderId="57" xfId="0" applyNumberForma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2" fontId="1" fillId="0" borderId="57" xfId="0" applyNumberFormat="1" applyFont="1" applyFill="1" applyBorder="1" applyAlignment="1">
      <alignment horizontal="center"/>
    </xf>
    <xf numFmtId="1" fontId="3" fillId="2" borderId="36" xfId="0" applyNumberFormat="1" applyFont="1" applyFill="1" applyBorder="1" applyAlignment="1">
      <alignment horizontal="center" wrapText="1"/>
    </xf>
    <xf numFmtId="0" fontId="7" fillId="0" borderId="76" xfId="1" applyBorder="1"/>
    <xf numFmtId="0" fontId="4" fillId="3" borderId="0" xfId="0" applyFont="1" applyFill="1" applyBorder="1" applyAlignment="1">
      <alignment wrapText="1"/>
    </xf>
    <xf numFmtId="2" fontId="4" fillId="0" borderId="40" xfId="1" applyNumberFormat="1" applyFont="1" applyFill="1" applyBorder="1" applyAlignment="1">
      <alignment horizontal="center"/>
    </xf>
    <xf numFmtId="2" fontId="3" fillId="0" borderId="42" xfId="0" applyNumberFormat="1" applyFont="1" applyFill="1" applyBorder="1" applyAlignment="1">
      <alignment horizontal="center" vertical="center"/>
    </xf>
    <xf numFmtId="2" fontId="3" fillId="0" borderId="41" xfId="0" applyNumberFormat="1" applyFont="1" applyFill="1" applyBorder="1" applyAlignment="1">
      <alignment horizontal="center" vertical="center"/>
    </xf>
    <xf numFmtId="2" fontId="3" fillId="0" borderId="57" xfId="0" applyNumberFormat="1" applyFont="1" applyFill="1" applyBorder="1" applyAlignment="1">
      <alignment horizontal="center" vertical="center"/>
    </xf>
    <xf numFmtId="2" fontId="4" fillId="3" borderId="40" xfId="1" applyNumberFormat="1" applyFont="1" applyFill="1" applyBorder="1" applyAlignment="1">
      <alignment horizontal="center"/>
    </xf>
    <xf numFmtId="2" fontId="4" fillId="3" borderId="40" xfId="0" applyNumberFormat="1" applyFont="1" applyFill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40" xfId="0" applyNumberFormat="1" applyFill="1" applyBorder="1" applyAlignment="1">
      <alignment horizontal="center" wrapText="1"/>
    </xf>
    <xf numFmtId="2" fontId="1" fillId="0" borderId="40" xfId="0" applyNumberFormat="1" applyFont="1" applyFill="1" applyBorder="1" applyAlignment="1">
      <alignment horizontal="center" wrapText="1"/>
    </xf>
    <xf numFmtId="165" fontId="16" fillId="0" borderId="44" xfId="0" applyNumberFormat="1" applyFont="1" applyBorder="1"/>
    <xf numFmtId="0" fontId="1" fillId="0" borderId="11" xfId="2" applyFont="1" applyBorder="1" applyAlignment="1">
      <alignment horizontal="center"/>
    </xf>
    <xf numFmtId="0" fontId="6" fillId="24" borderId="0" xfId="0" applyFont="1" applyFill="1"/>
    <xf numFmtId="0" fontId="7" fillId="0" borderId="51" xfId="1" applyBorder="1" applyAlignment="1">
      <alignment horizontal="center"/>
    </xf>
    <xf numFmtId="2" fontId="0" fillId="14" borderId="49" xfId="0" applyNumberFormat="1" applyFill="1" applyBorder="1" applyAlignment="1">
      <alignment horizontal="center" wrapText="1"/>
    </xf>
    <xf numFmtId="2" fontId="0" fillId="14" borderId="50" xfId="0" applyNumberFormat="1" applyFill="1" applyBorder="1" applyAlignment="1">
      <alignment horizontal="center" wrapText="1"/>
    </xf>
    <xf numFmtId="0" fontId="7" fillId="0" borderId="29" xfId="1" applyBorder="1" applyAlignment="1">
      <alignment horizontal="center"/>
    </xf>
    <xf numFmtId="2" fontId="4" fillId="4" borderId="27" xfId="0" applyNumberFormat="1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2" fontId="4" fillId="0" borderId="51" xfId="0" applyNumberFormat="1" applyFont="1" applyFill="1" applyBorder="1" applyAlignment="1">
      <alignment horizontal="center"/>
    </xf>
    <xf numFmtId="2" fontId="7" fillId="0" borderId="29" xfId="1" applyNumberFormat="1" applyFill="1" applyBorder="1" applyAlignment="1">
      <alignment horizontal="center"/>
    </xf>
    <xf numFmtId="2" fontId="1" fillId="0" borderId="13" xfId="1" applyNumberFormat="1" applyFont="1" applyFill="1" applyBorder="1" applyAlignment="1">
      <alignment horizontal="center" wrapText="1"/>
    </xf>
    <xf numFmtId="2" fontId="4" fillId="0" borderId="49" xfId="0" applyNumberFormat="1" applyFont="1" applyFill="1" applyBorder="1" applyAlignment="1">
      <alignment horizontal="center"/>
    </xf>
    <xf numFmtId="2" fontId="7" fillId="0" borderId="23" xfId="1" applyNumberFormat="1" applyFill="1" applyBorder="1" applyAlignment="1">
      <alignment horizontal="center"/>
    </xf>
    <xf numFmtId="2" fontId="1" fillId="0" borderId="7" xfId="1" applyNumberFormat="1" applyFont="1" applyFill="1" applyBorder="1" applyAlignment="1">
      <alignment horizontal="center" wrapText="1"/>
    </xf>
    <xf numFmtId="2" fontId="4" fillId="0" borderId="65" xfId="0" applyNumberFormat="1" applyFont="1" applyFill="1" applyBorder="1" applyAlignment="1">
      <alignment horizontal="center"/>
    </xf>
    <xf numFmtId="2" fontId="7" fillId="0" borderId="19" xfId="1" applyNumberFormat="1" applyFill="1" applyBorder="1" applyAlignment="1">
      <alignment horizontal="center"/>
    </xf>
    <xf numFmtId="2" fontId="1" fillId="0" borderId="11" xfId="1" applyNumberFormat="1" applyFont="1" applyFill="1" applyBorder="1" applyAlignment="1">
      <alignment horizontal="center" wrapText="1"/>
    </xf>
    <xf numFmtId="2" fontId="4" fillId="0" borderId="56" xfId="0" applyNumberFormat="1" applyFont="1" applyFill="1" applyBorder="1" applyAlignment="1">
      <alignment horizontal="center"/>
    </xf>
    <xf numFmtId="2" fontId="1" fillId="0" borderId="2" xfId="1" applyNumberFormat="1" applyFont="1" applyFill="1" applyBorder="1" applyAlignment="1">
      <alignment horizontal="center" wrapText="1"/>
    </xf>
    <xf numFmtId="2" fontId="1" fillId="0" borderId="36" xfId="1" applyNumberFormat="1" applyFont="1" applyFill="1" applyBorder="1" applyAlignment="1">
      <alignment horizontal="center" wrapText="1"/>
    </xf>
    <xf numFmtId="2" fontId="1" fillId="0" borderId="16" xfId="1" applyNumberFormat="1" applyFont="1" applyFill="1" applyBorder="1" applyAlignment="1">
      <alignment horizontal="center" wrapText="1"/>
    </xf>
    <xf numFmtId="2" fontId="1" fillId="0" borderId="40" xfId="1" applyNumberFormat="1" applyFont="1" applyFill="1" applyBorder="1" applyAlignment="1">
      <alignment horizontal="center" wrapText="1"/>
    </xf>
    <xf numFmtId="0" fontId="3" fillId="5" borderId="0" xfId="0" applyFont="1" applyFill="1" applyAlignment="1">
      <alignment horizontal="center"/>
    </xf>
    <xf numFmtId="0" fontId="3" fillId="24" borderId="0" xfId="1" applyFont="1" applyFill="1" applyAlignment="1">
      <alignment horizontal="center"/>
    </xf>
    <xf numFmtId="0" fontId="3" fillId="8" borderId="0" xfId="1" applyFont="1" applyFill="1" applyAlignment="1">
      <alignment horizontal="center"/>
    </xf>
    <xf numFmtId="2" fontId="2" fillId="2" borderId="34" xfId="0" applyNumberFormat="1" applyFont="1" applyFill="1" applyBorder="1" applyAlignment="1">
      <alignment horizontal="left" vertical="center"/>
    </xf>
    <xf numFmtId="2" fontId="2" fillId="2" borderId="62" xfId="0" applyNumberFormat="1" applyFont="1" applyFill="1" applyBorder="1" applyAlignment="1">
      <alignment horizontal="center" vertical="center"/>
    </xf>
    <xf numFmtId="2" fontId="2" fillId="2" borderId="39" xfId="0" applyNumberFormat="1" applyFont="1" applyFill="1" applyBorder="1" applyAlignment="1">
      <alignment horizontal="center" vertical="center"/>
    </xf>
    <xf numFmtId="2" fontId="2" fillId="2" borderId="42" xfId="0" applyNumberFormat="1" applyFont="1" applyFill="1" applyBorder="1" applyAlignment="1">
      <alignment horizontal="center" vertical="center"/>
    </xf>
    <xf numFmtId="2" fontId="0" fillId="2" borderId="39" xfId="0" applyNumberFormat="1" applyFont="1" applyFill="1" applyBorder="1" applyAlignment="1">
      <alignment horizontal="center" vertical="center"/>
    </xf>
    <xf numFmtId="2" fontId="2" fillId="2" borderId="55" xfId="0" applyNumberFormat="1" applyFont="1" applyFill="1" applyBorder="1" applyAlignment="1">
      <alignment horizontal="center" vertical="center"/>
    </xf>
    <xf numFmtId="2" fontId="0" fillId="0" borderId="29" xfId="1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2" fontId="9" fillId="0" borderId="5" xfId="1" applyNumberFormat="1" applyFont="1" applyBorder="1"/>
    <xf numFmtId="0" fontId="7" fillId="0" borderId="5" xfId="1" applyBorder="1"/>
    <xf numFmtId="2" fontId="9" fillId="0" borderId="45" xfId="1" applyNumberFormat="1" applyFont="1" applyBorder="1"/>
    <xf numFmtId="0" fontId="16" fillId="0" borderId="1" xfId="0" applyFont="1" applyBorder="1" applyAlignment="1">
      <alignment textRotation="90"/>
    </xf>
    <xf numFmtId="0" fontId="16" fillId="0" borderId="2" xfId="0" applyFont="1" applyBorder="1" applyAlignment="1">
      <alignment textRotation="90"/>
    </xf>
    <xf numFmtId="0" fontId="16" fillId="0" borderId="20" xfId="0" applyFont="1" applyBorder="1" applyAlignment="1">
      <alignment textRotation="90" wrapText="1"/>
    </xf>
    <xf numFmtId="165" fontId="23" fillId="0" borderId="7" xfId="0" applyNumberFormat="1" applyFont="1" applyBorder="1" applyAlignment="1">
      <alignment horizontal="left"/>
    </xf>
    <xf numFmtId="2" fontId="23" fillId="0" borderId="7" xfId="0" applyNumberFormat="1" applyFont="1" applyBorder="1" applyAlignment="1">
      <alignment horizontal="left"/>
    </xf>
    <xf numFmtId="165" fontId="23" fillId="0" borderId="49" xfId="0" applyNumberFormat="1" applyFont="1" applyBorder="1" applyAlignment="1">
      <alignment horizontal="left"/>
    </xf>
    <xf numFmtId="2" fontId="15" fillId="0" borderId="71" xfId="1" applyNumberFormat="1" applyFont="1" applyBorder="1"/>
    <xf numFmtId="0" fontId="7" fillId="25" borderId="0" xfId="1" applyFill="1"/>
    <xf numFmtId="0" fontId="7" fillId="25" borderId="0" xfId="1" applyFill="1" applyAlignment="1">
      <alignment horizontal="right"/>
    </xf>
    <xf numFmtId="0" fontId="7" fillId="25" borderId="44" xfId="1" applyFill="1" applyBorder="1"/>
    <xf numFmtId="0" fontId="7" fillId="25" borderId="45" xfId="1" applyFill="1" applyBorder="1"/>
    <xf numFmtId="1" fontId="7" fillId="25" borderId="45" xfId="1" applyNumberFormat="1" applyFill="1" applyBorder="1"/>
    <xf numFmtId="1" fontId="7" fillId="0" borderId="44" xfId="1" applyNumberFormat="1" applyBorder="1"/>
    <xf numFmtId="1" fontId="7" fillId="0" borderId="45" xfId="1" applyNumberFormat="1" applyBorder="1"/>
    <xf numFmtId="2" fontId="4" fillId="26" borderId="24" xfId="0" applyNumberFormat="1" applyFont="1" applyFill="1" applyBorder="1" applyAlignment="1">
      <alignment horizontal="center" wrapText="1"/>
    </xf>
    <xf numFmtId="2" fontId="19" fillId="2" borderId="24" xfId="0" applyNumberFormat="1" applyFont="1" applyFill="1" applyBorder="1" applyAlignment="1">
      <alignment horizontal="center" wrapText="1"/>
    </xf>
    <xf numFmtId="4" fontId="19" fillId="2" borderId="24" xfId="0" applyNumberFormat="1" applyFont="1" applyFill="1" applyBorder="1" applyAlignment="1">
      <alignment horizontal="center" wrapText="1"/>
    </xf>
    <xf numFmtId="2" fontId="18" fillId="26" borderId="24" xfId="2" applyNumberFormat="1" applyFont="1" applyFill="1" applyBorder="1" applyAlignment="1">
      <alignment horizontal="center" vertical="center"/>
    </xf>
    <xf numFmtId="165" fontId="3" fillId="2" borderId="36" xfId="0" applyNumberFormat="1" applyFont="1" applyFill="1" applyBorder="1" applyAlignment="1">
      <alignment horizontal="center" wrapText="1"/>
    </xf>
    <xf numFmtId="0" fontId="4" fillId="20" borderId="3" xfId="0" applyFont="1" applyFill="1" applyBorder="1" applyAlignment="1">
      <alignment wrapText="1"/>
    </xf>
    <xf numFmtId="0" fontId="4" fillId="20" borderId="13" xfId="0" applyFont="1" applyFill="1" applyBorder="1" applyAlignment="1">
      <alignment wrapText="1"/>
    </xf>
    <xf numFmtId="0" fontId="4" fillId="20" borderId="7" xfId="0" applyFont="1" applyFill="1" applyBorder="1" applyAlignment="1">
      <alignment wrapText="1"/>
    </xf>
    <xf numFmtId="0" fontId="4" fillId="20" borderId="11" xfId="0" applyFont="1" applyFill="1" applyBorder="1" applyAlignment="1">
      <alignment wrapText="1"/>
    </xf>
    <xf numFmtId="0" fontId="4" fillId="20" borderId="16" xfId="0" applyFont="1" applyFill="1" applyBorder="1" applyAlignment="1">
      <alignment wrapText="1"/>
    </xf>
    <xf numFmtId="0" fontId="19" fillId="20" borderId="7" xfId="0" applyFont="1" applyFill="1" applyBorder="1" applyAlignment="1">
      <alignment wrapText="1"/>
    </xf>
    <xf numFmtId="0" fontId="4" fillId="20" borderId="40" xfId="0" applyFont="1" applyFill="1" applyBorder="1" applyAlignment="1">
      <alignment wrapText="1"/>
    </xf>
    <xf numFmtId="0" fontId="1" fillId="2" borderId="10" xfId="2" applyFont="1" applyFill="1" applyBorder="1" applyAlignment="1">
      <alignment horizontal="center" vertical="center" wrapText="1"/>
    </xf>
    <xf numFmtId="0" fontId="1" fillId="2" borderId="10" xfId="2" applyFont="1" applyFill="1" applyBorder="1" applyAlignment="1">
      <alignment horizontal="center" vertical="center"/>
    </xf>
    <xf numFmtId="0" fontId="1" fillId="2" borderId="13" xfId="2" applyFont="1" applyFill="1" applyBorder="1" applyAlignment="1">
      <alignment horizontal="center" vertical="center" wrapText="1"/>
    </xf>
    <xf numFmtId="0" fontId="1" fillId="2" borderId="13" xfId="2" applyFont="1" applyFill="1" applyBorder="1" applyAlignment="1">
      <alignment horizontal="center" vertical="center"/>
    </xf>
    <xf numFmtId="0" fontId="1" fillId="2" borderId="7" xfId="2" applyFont="1" applyFill="1" applyBorder="1" applyAlignment="1">
      <alignment horizontal="center" vertical="center" wrapText="1"/>
    </xf>
    <xf numFmtId="0" fontId="1" fillId="2" borderId="7" xfId="2" applyFont="1" applyFill="1" applyBorder="1" applyAlignment="1">
      <alignment horizontal="center" vertical="center"/>
    </xf>
    <xf numFmtId="0" fontId="18" fillId="2" borderId="7" xfId="2" applyFont="1" applyFill="1" applyBorder="1" applyAlignment="1">
      <alignment horizontal="center" vertical="center"/>
    </xf>
    <xf numFmtId="0" fontId="1" fillId="2" borderId="11" xfId="2" applyFont="1" applyFill="1" applyBorder="1" applyAlignment="1">
      <alignment horizontal="center" vertical="center" wrapText="1"/>
    </xf>
    <xf numFmtId="0" fontId="1" fillId="2" borderId="11" xfId="2" applyFont="1" applyFill="1" applyBorder="1" applyAlignment="1">
      <alignment horizontal="center" vertical="center"/>
    </xf>
    <xf numFmtId="0" fontId="1" fillId="2" borderId="16" xfId="2" applyFont="1" applyFill="1" applyBorder="1" applyAlignment="1">
      <alignment horizontal="center" vertical="center" wrapText="1"/>
    </xf>
    <xf numFmtId="0" fontId="1" fillId="2" borderId="16" xfId="2" applyFont="1" applyFill="1" applyBorder="1" applyAlignment="1">
      <alignment horizontal="center"/>
    </xf>
    <xf numFmtId="0" fontId="19" fillId="2" borderId="7" xfId="2" applyFont="1" applyFill="1" applyBorder="1" applyAlignment="1">
      <alignment horizontal="center" vertical="center"/>
    </xf>
    <xf numFmtId="0" fontId="18" fillId="2" borderId="7" xfId="3" applyFont="1" applyFill="1" applyBorder="1" applyAlignment="1">
      <alignment horizontal="center" vertical="center"/>
    </xf>
    <xf numFmtId="0" fontId="1" fillId="2" borderId="16" xfId="2" applyFont="1" applyFill="1" applyBorder="1" applyAlignment="1">
      <alignment horizontal="center" vertical="center"/>
    </xf>
    <xf numFmtId="0" fontId="1" fillId="2" borderId="40" xfId="2" applyFont="1" applyFill="1" applyBorder="1" applyAlignment="1">
      <alignment horizontal="center" vertical="center" wrapText="1"/>
    </xf>
    <xf numFmtId="0" fontId="1" fillId="2" borderId="40" xfId="2" applyFont="1" applyFill="1" applyBorder="1" applyAlignment="1">
      <alignment horizontal="center" vertical="center"/>
    </xf>
    <xf numFmtId="0" fontId="4" fillId="2" borderId="3" xfId="6" applyFont="1" applyFill="1" applyBorder="1" applyAlignment="1">
      <alignment horizontal="center" vertical="center"/>
    </xf>
    <xf numFmtId="2" fontId="2" fillId="0" borderId="13" xfId="0" applyNumberFormat="1" applyFont="1" applyFill="1" applyBorder="1"/>
    <xf numFmtId="0" fontId="2" fillId="2" borderId="35" xfId="2" applyFont="1" applyFill="1" applyBorder="1" applyAlignment="1">
      <alignment horizontal="center" vertical="center"/>
    </xf>
    <xf numFmtId="0" fontId="6" fillId="28" borderId="0" xfId="0" applyFont="1" applyFill="1"/>
    <xf numFmtId="0" fontId="6" fillId="27" borderId="0" xfId="0" applyFont="1" applyFill="1"/>
    <xf numFmtId="0" fontId="2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0" borderId="36" xfId="0" applyFont="1" applyFill="1" applyBorder="1" applyAlignment="1">
      <alignment wrapText="1"/>
    </xf>
    <xf numFmtId="2" fontId="4" fillId="2" borderId="37" xfId="0" applyNumberFormat="1" applyFont="1" applyFill="1" applyBorder="1" applyAlignment="1">
      <alignment horizontal="center" wrapText="1"/>
    </xf>
    <xf numFmtId="0" fontId="1" fillId="2" borderId="36" xfId="2" applyFont="1" applyFill="1" applyBorder="1" applyAlignment="1">
      <alignment horizontal="center" vertical="center" wrapText="1"/>
    </xf>
    <xf numFmtId="0" fontId="1" fillId="2" borderId="36" xfId="2" applyFont="1" applyFill="1" applyBorder="1" applyAlignment="1">
      <alignment horizontal="center" vertical="center"/>
    </xf>
    <xf numFmtId="2" fontId="19" fillId="2" borderId="37" xfId="2" applyNumberFormat="1" applyFont="1" applyFill="1" applyBorder="1" applyAlignment="1">
      <alignment horizontal="center" vertical="center"/>
    </xf>
    <xf numFmtId="0" fontId="1" fillId="2" borderId="36" xfId="2" applyFont="1" applyFill="1" applyBorder="1" applyAlignment="1">
      <alignment horizontal="center" wrapText="1"/>
    </xf>
    <xf numFmtId="0" fontId="1" fillId="0" borderId="78" xfId="2" applyFont="1" applyFill="1" applyBorder="1" applyAlignment="1">
      <alignment horizontal="center"/>
    </xf>
    <xf numFmtId="0" fontId="1" fillId="0" borderId="79" xfId="2" applyFont="1" applyFill="1" applyBorder="1" applyAlignment="1">
      <alignment horizontal="center"/>
    </xf>
    <xf numFmtId="2" fontId="4" fillId="20" borderId="37" xfId="0" applyNumberFormat="1" applyFont="1" applyFill="1" applyBorder="1" applyAlignment="1">
      <alignment horizontal="center"/>
    </xf>
    <xf numFmtId="2" fontId="0" fillId="0" borderId="37" xfId="1" applyNumberFormat="1" applyFont="1" applyBorder="1" applyAlignment="1">
      <alignment horizontal="center"/>
    </xf>
    <xf numFmtId="2" fontId="7" fillId="0" borderId="22" xfId="1" applyNumberFormat="1" applyBorder="1" applyAlignment="1">
      <alignment horizontal="center"/>
    </xf>
    <xf numFmtId="2" fontId="7" fillId="0" borderId="24" xfId="1" applyNumberFormat="1" applyBorder="1" applyAlignment="1">
      <alignment horizontal="center"/>
    </xf>
    <xf numFmtId="2" fontId="7" fillId="0" borderId="25" xfId="1" applyNumberFormat="1" applyBorder="1" applyAlignment="1">
      <alignment horizontal="center"/>
    </xf>
    <xf numFmtId="2" fontId="7" fillId="0" borderId="30" xfId="1" applyNumberFormat="1" applyBorder="1" applyAlignment="1">
      <alignment horizontal="center"/>
    </xf>
    <xf numFmtId="2" fontId="7" fillId="0" borderId="28" xfId="1" applyNumberFormat="1" applyBorder="1" applyAlignment="1">
      <alignment horizontal="center"/>
    </xf>
    <xf numFmtId="2" fontId="0" fillId="2" borderId="37" xfId="1" applyNumberFormat="1" applyFont="1" applyFill="1" applyBorder="1" applyAlignment="1">
      <alignment horizontal="center"/>
    </xf>
    <xf numFmtId="2" fontId="0" fillId="2" borderId="22" xfId="1" applyNumberFormat="1" applyFont="1" applyFill="1" applyBorder="1" applyAlignment="1">
      <alignment horizontal="center"/>
    </xf>
    <xf numFmtId="2" fontId="0" fillId="2" borderId="24" xfId="1" applyNumberFormat="1" applyFont="1" applyFill="1" applyBorder="1" applyAlignment="1">
      <alignment horizontal="center"/>
    </xf>
    <xf numFmtId="2" fontId="0" fillId="2" borderId="28" xfId="1" applyNumberFormat="1" applyFont="1" applyFill="1" applyBorder="1" applyAlignment="1">
      <alignment horizontal="center"/>
    </xf>
    <xf numFmtId="2" fontId="0" fillId="2" borderId="25" xfId="1" applyNumberFormat="1" applyFont="1" applyFill="1" applyBorder="1" applyAlignment="1">
      <alignment horizontal="center"/>
    </xf>
    <xf numFmtId="2" fontId="0" fillId="2" borderId="30" xfId="1" applyNumberFormat="1" applyFont="1" applyFill="1" applyBorder="1" applyAlignment="1">
      <alignment horizontal="center"/>
    </xf>
    <xf numFmtId="2" fontId="7" fillId="2" borderId="31" xfId="1" applyNumberFormat="1" applyFill="1" applyBorder="1" applyAlignment="1">
      <alignment horizontal="center"/>
    </xf>
    <xf numFmtId="0" fontId="0" fillId="2" borderId="35" xfId="1" applyNumberFormat="1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2" fontId="4" fillId="2" borderId="36" xfId="0" applyNumberFormat="1" applyFont="1" applyFill="1" applyBorder="1" applyAlignment="1">
      <alignment horizontal="center"/>
    </xf>
    <xf numFmtId="0" fontId="0" fillId="2" borderId="36" xfId="1" applyNumberFormat="1" applyFont="1" applyFill="1" applyBorder="1" applyAlignment="1">
      <alignment horizontal="center"/>
    </xf>
    <xf numFmtId="2" fontId="0" fillId="2" borderId="36" xfId="1" applyNumberFormat="1" applyFont="1" applyFill="1" applyBorder="1" applyAlignment="1">
      <alignment horizontal="center"/>
    </xf>
    <xf numFmtId="0" fontId="7" fillId="2" borderId="3" xfId="1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2" fontId="7" fillId="2" borderId="3" xfId="1" applyNumberFormat="1" applyFill="1" applyBorder="1" applyAlignment="1">
      <alignment horizontal="center"/>
    </xf>
    <xf numFmtId="2" fontId="7" fillId="2" borderId="3" xfId="1" applyNumberFormat="1" applyFont="1" applyFill="1" applyBorder="1" applyAlignment="1">
      <alignment horizontal="center"/>
    </xf>
    <xf numFmtId="0" fontId="7" fillId="2" borderId="7" xfId="1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2" fontId="6" fillId="2" borderId="7" xfId="0" applyNumberFormat="1" applyFont="1" applyFill="1" applyBorder="1" applyAlignment="1">
      <alignment horizontal="center"/>
    </xf>
    <xf numFmtId="2" fontId="7" fillId="2" borderId="7" xfId="1" applyNumberFormat="1" applyFill="1" applyBorder="1" applyAlignment="1">
      <alignment horizontal="center"/>
    </xf>
    <xf numFmtId="2" fontId="7" fillId="2" borderId="7" xfId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7" fillId="2" borderId="19" xfId="1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2" fontId="6" fillId="2" borderId="11" xfId="0" applyNumberFormat="1" applyFont="1" applyFill="1" applyBorder="1" applyAlignment="1">
      <alignment horizontal="center"/>
    </xf>
    <xf numFmtId="0" fontId="7" fillId="2" borderId="11" xfId="1" applyNumberFormat="1" applyFont="1" applyFill="1" applyBorder="1" applyAlignment="1">
      <alignment horizontal="center"/>
    </xf>
    <xf numFmtId="2" fontId="7" fillId="2" borderId="11" xfId="1" applyNumberFormat="1" applyFill="1" applyBorder="1" applyAlignment="1">
      <alignment horizontal="center"/>
    </xf>
    <xf numFmtId="2" fontId="7" fillId="2" borderId="11" xfId="1" applyNumberFormat="1" applyFont="1" applyFill="1" applyBorder="1" applyAlignment="1">
      <alignment horizontal="center"/>
    </xf>
    <xf numFmtId="0" fontId="7" fillId="2" borderId="13" xfId="1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2" fontId="6" fillId="2" borderId="13" xfId="0" applyNumberFormat="1" applyFont="1" applyFill="1" applyBorder="1" applyAlignment="1">
      <alignment horizontal="center"/>
    </xf>
    <xf numFmtId="2" fontId="7" fillId="2" borderId="13" xfId="1" applyNumberFormat="1" applyFill="1" applyBorder="1" applyAlignment="1">
      <alignment horizontal="center"/>
    </xf>
    <xf numFmtId="2" fontId="7" fillId="2" borderId="13" xfId="1" applyNumberFormat="1" applyFont="1" applyFill="1" applyBorder="1" applyAlignment="1">
      <alignment horizontal="center"/>
    </xf>
    <xf numFmtId="0" fontId="7" fillId="2" borderId="16" xfId="1" applyNumberFormat="1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2" fontId="6" fillId="2" borderId="16" xfId="0" applyNumberFormat="1" applyFont="1" applyFill="1" applyBorder="1" applyAlignment="1">
      <alignment horizontal="center"/>
    </xf>
    <xf numFmtId="2" fontId="7" fillId="2" borderId="16" xfId="1" applyNumberFormat="1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2" fontId="7" fillId="2" borderId="16" xfId="1" applyNumberFormat="1" applyFill="1" applyBorder="1" applyAlignment="1">
      <alignment horizontal="center"/>
    </xf>
    <xf numFmtId="0" fontId="7" fillId="2" borderId="51" xfId="1" applyNumberFormat="1" applyFont="1" applyFill="1" applyBorder="1" applyAlignment="1">
      <alignment horizontal="center"/>
    </xf>
    <xf numFmtId="0" fontId="7" fillId="2" borderId="49" xfId="1" applyNumberFormat="1" applyFont="1" applyFill="1" applyBorder="1" applyAlignment="1">
      <alignment horizontal="center"/>
    </xf>
    <xf numFmtId="0" fontId="7" fillId="2" borderId="56" xfId="1" applyNumberFormat="1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2" fontId="6" fillId="2" borderId="40" xfId="0" applyNumberFormat="1" applyFont="1" applyFill="1" applyBorder="1" applyAlignment="1">
      <alignment horizontal="center"/>
    </xf>
    <xf numFmtId="0" fontId="7" fillId="2" borderId="40" xfId="1" applyNumberFormat="1" applyFont="1" applyFill="1" applyBorder="1" applyAlignment="1">
      <alignment horizontal="center"/>
    </xf>
    <xf numFmtId="2" fontId="7" fillId="2" borderId="40" xfId="1" applyNumberFormat="1" applyFont="1" applyFill="1" applyBorder="1" applyAlignment="1">
      <alignment horizontal="center"/>
    </xf>
    <xf numFmtId="0" fontId="7" fillId="2" borderId="10" xfId="1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2" fontId="6" fillId="2" borderId="10" xfId="0" applyNumberFormat="1" applyFont="1" applyFill="1" applyBorder="1" applyAlignment="1">
      <alignment horizontal="center"/>
    </xf>
    <xf numFmtId="2" fontId="7" fillId="2" borderId="10" xfId="1" applyNumberFormat="1" applyFill="1" applyBorder="1" applyAlignment="1">
      <alignment horizontal="center"/>
    </xf>
    <xf numFmtId="2" fontId="7" fillId="2" borderId="10" xfId="1" applyNumberFormat="1" applyFont="1" applyFill="1" applyBorder="1" applyAlignment="1">
      <alignment horizontal="center"/>
    </xf>
    <xf numFmtId="0" fontId="0" fillId="2" borderId="54" xfId="1" applyNumberFormat="1" applyFont="1" applyFill="1" applyBorder="1" applyAlignment="1">
      <alignment horizontal="center"/>
    </xf>
    <xf numFmtId="0" fontId="0" fillId="2" borderId="17" xfId="1" applyNumberFormat="1" applyFont="1" applyFill="1" applyBorder="1" applyAlignment="1">
      <alignment horizontal="center"/>
    </xf>
    <xf numFmtId="0" fontId="0" fillId="2" borderId="18" xfId="1" applyNumberFormat="1" applyFont="1" applyFill="1" applyBorder="1" applyAlignment="1">
      <alignment horizontal="center"/>
    </xf>
    <xf numFmtId="2" fontId="0" fillId="2" borderId="3" xfId="1" applyNumberFormat="1" applyFont="1" applyFill="1" applyBorder="1" applyAlignment="1">
      <alignment horizontal="center"/>
    </xf>
    <xf numFmtId="0" fontId="0" fillId="2" borderId="3" xfId="1" applyNumberFormat="1" applyFont="1" applyFill="1" applyBorder="1" applyAlignment="1">
      <alignment horizontal="center"/>
    </xf>
    <xf numFmtId="2" fontId="0" fillId="2" borderId="2" xfId="1" applyNumberFormat="1" applyFont="1" applyFill="1" applyBorder="1" applyAlignment="1">
      <alignment horizontal="center"/>
    </xf>
    <xf numFmtId="0" fontId="0" fillId="2" borderId="23" xfId="1" applyNumberFormat="1" applyFont="1" applyFill="1" applyBorder="1" applyAlignment="1">
      <alignment horizontal="center"/>
    </xf>
    <xf numFmtId="0" fontId="0" fillId="2" borderId="49" xfId="1" applyNumberFormat="1" applyFont="1" applyFill="1" applyBorder="1" applyAlignment="1">
      <alignment horizontal="center"/>
    </xf>
    <xf numFmtId="2" fontId="0" fillId="2" borderId="7" xfId="1" applyNumberFormat="1" applyFont="1" applyFill="1" applyBorder="1" applyAlignment="1">
      <alignment horizontal="center"/>
    </xf>
    <xf numFmtId="0" fontId="0" fillId="2" borderId="7" xfId="1" applyNumberFormat="1" applyFont="1" applyFill="1" applyBorder="1" applyAlignment="1">
      <alignment horizontal="center"/>
    </xf>
    <xf numFmtId="0" fontId="0" fillId="2" borderId="27" xfId="1" applyNumberFormat="1" applyFont="1" applyFill="1" applyBorder="1" applyAlignment="1">
      <alignment horizontal="center"/>
    </xf>
    <xf numFmtId="0" fontId="0" fillId="2" borderId="50" xfId="1" applyNumberFormat="1" applyFont="1" applyFill="1" applyBorder="1" applyAlignment="1">
      <alignment horizontal="center"/>
    </xf>
    <xf numFmtId="0" fontId="0" fillId="2" borderId="16" xfId="1" applyNumberFormat="1" applyFont="1" applyFill="1" applyBorder="1" applyAlignment="1">
      <alignment horizontal="center"/>
    </xf>
    <xf numFmtId="2" fontId="0" fillId="2" borderId="16" xfId="1" applyNumberFormat="1" applyFont="1" applyFill="1" applyBorder="1" applyAlignment="1">
      <alignment horizontal="center"/>
    </xf>
    <xf numFmtId="0" fontId="0" fillId="2" borderId="19" xfId="1" applyNumberFormat="1" applyFont="1" applyFill="1" applyBorder="1" applyAlignment="1">
      <alignment horizontal="center"/>
    </xf>
    <xf numFmtId="0" fontId="0" fillId="2" borderId="65" xfId="1" applyNumberFormat="1" applyFont="1" applyFill="1" applyBorder="1" applyAlignment="1">
      <alignment horizontal="center"/>
    </xf>
    <xf numFmtId="2" fontId="0" fillId="2" borderId="11" xfId="1" applyNumberFormat="1" applyFont="1" applyFill="1" applyBorder="1" applyAlignment="1">
      <alignment horizontal="center"/>
    </xf>
    <xf numFmtId="0" fontId="0" fillId="2" borderId="11" xfId="1" applyNumberFormat="1" applyFont="1" applyFill="1" applyBorder="1" applyAlignment="1">
      <alignment horizontal="center"/>
    </xf>
    <xf numFmtId="2" fontId="0" fillId="2" borderId="10" xfId="1" applyNumberFormat="1" applyFont="1" applyFill="1" applyBorder="1" applyAlignment="1">
      <alignment horizontal="center"/>
    </xf>
    <xf numFmtId="2" fontId="0" fillId="2" borderId="13" xfId="1" applyNumberFormat="1" applyFont="1" applyFill="1" applyBorder="1" applyAlignment="1">
      <alignment horizontal="center"/>
    </xf>
    <xf numFmtId="0" fontId="0" fillId="2" borderId="29" xfId="1" applyNumberFormat="1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13" xfId="1" applyNumberFormat="1" applyFont="1" applyFill="1" applyBorder="1" applyAlignment="1">
      <alignment horizontal="center"/>
    </xf>
    <xf numFmtId="0" fontId="7" fillId="2" borderId="23" xfId="1" applyNumberFormat="1" applyFont="1" applyFill="1" applyBorder="1" applyAlignment="1">
      <alignment horizontal="center"/>
    </xf>
    <xf numFmtId="0" fontId="0" fillId="2" borderId="51" xfId="1" applyNumberFormat="1" applyFont="1" applyFill="1" applyBorder="1" applyAlignment="1">
      <alignment horizontal="center"/>
    </xf>
    <xf numFmtId="0" fontId="7" fillId="2" borderId="9" xfId="1" applyNumberFormat="1" applyFont="1" applyFill="1" applyBorder="1" applyAlignment="1">
      <alignment horizontal="center"/>
    </xf>
    <xf numFmtId="0" fontId="7" fillId="2" borderId="21" xfId="1" applyNumberFormat="1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 wrapText="1"/>
    </xf>
    <xf numFmtId="2" fontId="4" fillId="2" borderId="36" xfId="0" applyNumberFormat="1" applyFont="1" applyFill="1" applyBorder="1" applyAlignment="1">
      <alignment horizontal="center" wrapText="1"/>
    </xf>
    <xf numFmtId="2" fontId="4" fillId="2" borderId="3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2" fontId="4" fillId="2" borderId="13" xfId="0" applyNumberFormat="1" applyFont="1" applyFill="1" applyBorder="1" applyAlignment="1">
      <alignment horizontal="center" wrapText="1"/>
    </xf>
    <xf numFmtId="2" fontId="4" fillId="2" borderId="7" xfId="0" applyNumberFormat="1" applyFont="1" applyFill="1" applyBorder="1" applyAlignment="1">
      <alignment horizontal="center" wrapText="1"/>
    </xf>
    <xf numFmtId="0" fontId="1" fillId="2" borderId="7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>
      <alignment horizontal="center" wrapText="1"/>
    </xf>
    <xf numFmtId="2" fontId="1" fillId="2" borderId="7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 vertical="center"/>
    </xf>
    <xf numFmtId="0" fontId="1" fillId="2" borderId="13" xfId="0" applyNumberFormat="1" applyFont="1" applyFill="1" applyBorder="1" applyAlignment="1">
      <alignment horizontal="center"/>
    </xf>
    <xf numFmtId="2" fontId="1" fillId="2" borderId="13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wrapText="1"/>
    </xf>
    <xf numFmtId="2" fontId="4" fillId="2" borderId="10" xfId="0" applyNumberFormat="1" applyFont="1" applyFill="1" applyBorder="1" applyAlignment="1">
      <alignment horizontal="center" wrapText="1"/>
    </xf>
    <xf numFmtId="0" fontId="1" fillId="2" borderId="7" xfId="0" applyNumberFormat="1" applyFont="1" applyFill="1" applyBorder="1" applyAlignment="1">
      <alignment horizontal="center" vertical="center"/>
    </xf>
    <xf numFmtId="0" fontId="0" fillId="2" borderId="7" xfId="0" applyNumberForma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wrapText="1"/>
    </xf>
    <xf numFmtId="2" fontId="19" fillId="2" borderId="7" xfId="0" applyNumberFormat="1" applyFont="1" applyFill="1" applyBorder="1" applyAlignment="1">
      <alignment horizontal="center" wrapText="1"/>
    </xf>
    <xf numFmtId="2" fontId="0" fillId="2" borderId="7" xfId="0" applyNumberFormat="1" applyFill="1" applyBorder="1" applyAlignment="1">
      <alignment horizontal="center" vertical="center"/>
    </xf>
    <xf numFmtId="2" fontId="0" fillId="2" borderId="11" xfId="0" applyNumberFormat="1" applyFill="1" applyBorder="1" applyAlignment="1">
      <alignment horizontal="center" vertical="center"/>
    </xf>
    <xf numFmtId="2" fontId="0" fillId="2" borderId="13" xfId="0" applyNumberForma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wrapText="1"/>
    </xf>
    <xf numFmtId="2" fontId="4" fillId="2" borderId="20" xfId="0" applyNumberFormat="1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4" fillId="2" borderId="49" xfId="0" applyFont="1" applyFill="1" applyBorder="1" applyAlignment="1">
      <alignment horizontal="center" wrapText="1"/>
    </xf>
    <xf numFmtId="0" fontId="1" fillId="2" borderId="49" xfId="0" applyNumberFormat="1" applyFont="1" applyFill="1" applyBorder="1" applyAlignment="1">
      <alignment horizontal="center"/>
    </xf>
    <xf numFmtId="0" fontId="4" fillId="2" borderId="65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29" xfId="0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 wrapText="1"/>
    </xf>
    <xf numFmtId="0" fontId="1" fillId="2" borderId="23" xfId="0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3" xfId="0" applyBorder="1"/>
    <xf numFmtId="0" fontId="0" fillId="0" borderId="7" xfId="0" applyBorder="1"/>
    <xf numFmtId="0" fontId="0" fillId="0" borderId="11" xfId="0" applyBorder="1"/>
    <xf numFmtId="2" fontId="28" fillId="2" borderId="25" xfId="0" applyNumberFormat="1" applyFont="1" applyFill="1" applyBorder="1" applyAlignment="1">
      <alignment horizontal="center" wrapText="1"/>
    </xf>
    <xf numFmtId="2" fontId="28" fillId="2" borderId="31" xfId="0" applyNumberFormat="1" applyFont="1" applyFill="1" applyBorder="1" applyAlignment="1">
      <alignment horizontal="center" wrapText="1"/>
    </xf>
    <xf numFmtId="2" fontId="29" fillId="0" borderId="31" xfId="1" applyNumberFormat="1" applyFont="1" applyBorder="1" applyAlignment="1">
      <alignment horizontal="right"/>
    </xf>
    <xf numFmtId="2" fontId="28" fillId="0" borderId="25" xfId="1" applyNumberFormat="1" applyFont="1" applyBorder="1" applyAlignment="1">
      <alignment horizontal="right"/>
    </xf>
    <xf numFmtId="2" fontId="0" fillId="2" borderId="24" xfId="0" applyNumberFormat="1" applyFont="1" applyFill="1" applyBorder="1" applyAlignment="1">
      <alignment horizontal="center" wrapText="1"/>
    </xf>
    <xf numFmtId="2" fontId="2" fillId="11" borderId="12" xfId="0" applyNumberFormat="1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/>
    </xf>
    <xf numFmtId="2" fontId="2" fillId="2" borderId="36" xfId="0" applyNumberFormat="1" applyFont="1" applyFill="1" applyBorder="1" applyAlignment="1">
      <alignment horizontal="center"/>
    </xf>
    <xf numFmtId="0" fontId="2" fillId="2" borderId="36" xfId="1" applyNumberFormat="1" applyFont="1" applyFill="1" applyBorder="1" applyAlignment="1">
      <alignment horizontal="center"/>
    </xf>
    <xf numFmtId="2" fontId="2" fillId="2" borderId="36" xfId="1" applyNumberFormat="1" applyFont="1" applyFill="1" applyBorder="1" applyAlignment="1">
      <alignment horizontal="center"/>
    </xf>
    <xf numFmtId="2" fontId="3" fillId="2" borderId="36" xfId="0" applyNumberFormat="1" applyFont="1" applyFill="1" applyBorder="1" applyAlignment="1">
      <alignment horizontal="center"/>
    </xf>
    <xf numFmtId="0" fontId="20" fillId="2" borderId="36" xfId="1" applyNumberFormat="1" applyFont="1" applyFill="1" applyBorder="1" applyAlignment="1">
      <alignment horizontal="center"/>
    </xf>
    <xf numFmtId="2" fontId="20" fillId="2" borderId="36" xfId="1" applyNumberFormat="1" applyFont="1" applyFill="1" applyBorder="1" applyAlignment="1">
      <alignment horizontal="center"/>
    </xf>
    <xf numFmtId="0" fontId="0" fillId="2" borderId="0" xfId="0" applyFill="1"/>
    <xf numFmtId="0" fontId="2" fillId="0" borderId="32" xfId="1" applyFont="1" applyBorder="1" applyAlignment="1">
      <alignment horizontal="center"/>
    </xf>
    <xf numFmtId="0" fontId="2" fillId="0" borderId="33" xfId="1" applyFont="1" applyBorder="1" applyAlignment="1">
      <alignment horizontal="center"/>
    </xf>
    <xf numFmtId="0" fontId="2" fillId="0" borderId="34" xfId="1" applyFont="1" applyBorder="1" applyAlignment="1">
      <alignment horizontal="center"/>
    </xf>
    <xf numFmtId="0" fontId="17" fillId="0" borderId="58" xfId="1" applyFont="1" applyBorder="1" applyAlignment="1">
      <alignment horizontal="center" vertical="center" wrapText="1"/>
    </xf>
    <xf numFmtId="0" fontId="17" fillId="0" borderId="53" xfId="1" applyFont="1" applyBorder="1" applyAlignment="1">
      <alignment horizontal="center" vertical="center" wrapText="1"/>
    </xf>
    <xf numFmtId="0" fontId="17" fillId="0" borderId="32" xfId="1" applyFont="1" applyBorder="1" applyAlignment="1">
      <alignment horizontal="center" vertical="center"/>
    </xf>
    <xf numFmtId="0" fontId="17" fillId="0" borderId="33" xfId="1" applyFont="1" applyBorder="1" applyAlignment="1">
      <alignment horizontal="center" vertical="center"/>
    </xf>
    <xf numFmtId="0" fontId="17" fillId="0" borderId="34" xfId="1" applyFont="1" applyBorder="1" applyAlignment="1">
      <alignment horizontal="center" vertical="center"/>
    </xf>
    <xf numFmtId="0" fontId="7" fillId="0" borderId="32" xfId="1" applyBorder="1" applyAlignment="1">
      <alignment horizontal="center"/>
    </xf>
    <xf numFmtId="0" fontId="7" fillId="0" borderId="33" xfId="1" applyBorder="1" applyAlignment="1">
      <alignment horizontal="center"/>
    </xf>
    <xf numFmtId="0" fontId="7" fillId="0" borderId="34" xfId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20" borderId="32" xfId="0" applyFont="1" applyFill="1" applyBorder="1" applyAlignment="1">
      <alignment horizontal="center"/>
    </xf>
    <xf numFmtId="0" fontId="3" fillId="20" borderId="33" xfId="0" applyFont="1" applyFill="1" applyBorder="1" applyAlignment="1">
      <alignment horizontal="center"/>
    </xf>
    <xf numFmtId="0" fontId="3" fillId="20" borderId="34" xfId="0" applyFont="1" applyFill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3" fillId="0" borderId="0" xfId="0" applyFont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7">
    <cellStyle name="Excel Built-in Normal" xfId="3"/>
    <cellStyle name="Excel Built-in Normal 1" xfId="4"/>
    <cellStyle name="Excel Built-in Normal 2" xfId="5"/>
    <cellStyle name="TableStyleLight1" xfId="6"/>
    <cellStyle name="Обычный" xfId="0" builtinId="0"/>
    <cellStyle name="Обычный 2" xfId="1"/>
    <cellStyle name="Обычный 2 2" xfId="2"/>
  </cellStyles>
  <dxfs count="110"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CCFF99"/>
      <color rgb="FFFFCCCC"/>
      <color rgb="FFFFFF66"/>
      <color rgb="FFFFFF99"/>
      <color rgb="FFFFCCFF"/>
      <color rgb="FFCCFFCC"/>
      <color rgb="FFFF99CC"/>
      <color rgb="FFFFD406"/>
      <color rgb="FF008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Математика</a:t>
            </a:r>
            <a:r>
              <a:rPr lang="ru-RU" baseline="0"/>
              <a:t> 4 кл.  201</a:t>
            </a:r>
            <a:r>
              <a:rPr lang="en-US" baseline="0"/>
              <a:t>8</a:t>
            </a:r>
            <a:r>
              <a:rPr lang="ru-RU" baseline="0"/>
              <a:t>-201</a:t>
            </a:r>
            <a:r>
              <a:rPr lang="en-US" baseline="0"/>
              <a:t>9</a:t>
            </a:r>
            <a:r>
              <a:rPr lang="ru-RU" baseline="0"/>
              <a:t> учебный год</a:t>
            </a:r>
            <a:endParaRPr lang="ru-RU"/>
          </a:p>
        </c:rich>
      </c:tx>
      <c:layout>
        <c:manualLayout>
          <c:xMode val="edge"/>
          <c:yMode val="edge"/>
          <c:x val="3.8474901377668791E-2"/>
          <c:y val="8.805966060088002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1122209347891663E-2"/>
          <c:y val="7.3432670231289576E-2"/>
          <c:w val="0.97855172238808497"/>
          <c:h val="0.5281686364546897"/>
        </c:manualLayout>
      </c:layout>
      <c:lineChart>
        <c:grouping val="standard"/>
        <c:varyColors val="0"/>
        <c:ser>
          <c:idx val="1"/>
          <c:order val="0"/>
          <c:tx>
            <c:v>2019 ср. балл ОУ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ln>
                <a:solidFill>
                  <a:srgbClr val="C00000"/>
                </a:solidFill>
              </a:ln>
            </c:spPr>
          </c:marker>
          <c:cat>
            <c:strRef>
              <c:f>'2019 ИТОГИ-4-9-11'!$C$7:$C$128</c:f>
              <c:strCache>
                <c:ptCount val="122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МАОУ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МБОУ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МАОУ СШ "Комплекс Покровский"</c:v>
                </c:pt>
              </c:strCache>
            </c:strRef>
          </c:cat>
          <c:val>
            <c:numRef>
              <c:f>'2019 ИТОГИ-4-9-11'!$D$7:$D$128</c:f>
              <c:numCache>
                <c:formatCode>0.00</c:formatCode>
                <c:ptCount val="122"/>
                <c:pt idx="0">
                  <c:v>4.2683656150233089</c:v>
                </c:pt>
                <c:pt idx="1">
                  <c:v>4.2673000000000005</c:v>
                </c:pt>
                <c:pt idx="2">
                  <c:v>4.379777777777778</c:v>
                </c:pt>
                <c:pt idx="3">
                  <c:v>4.4932999999999996</c:v>
                </c:pt>
                <c:pt idx="4">
                  <c:v>4.5817000000000005</c:v>
                </c:pt>
                <c:pt idx="5">
                  <c:v>4.4001000000000001</c:v>
                </c:pt>
                <c:pt idx="6">
                  <c:v>4.7981999999999996</c:v>
                </c:pt>
                <c:pt idx="7">
                  <c:v>4.7084000000000001</c:v>
                </c:pt>
                <c:pt idx="8">
                  <c:v>4.2874999999999996</c:v>
                </c:pt>
                <c:pt idx="9">
                  <c:v>3.8624000000000001</c:v>
                </c:pt>
                <c:pt idx="10">
                  <c:v>4.0114000000000001</c:v>
                </c:pt>
                <c:pt idx="11">
                  <c:v>4.2750000000000004</c:v>
                </c:pt>
                <c:pt idx="12">
                  <c:v>4.3743181712044983</c:v>
                </c:pt>
                <c:pt idx="13">
                  <c:v>4.7441999999999993</c:v>
                </c:pt>
                <c:pt idx="14">
                  <c:v>4.6791999999999998</c:v>
                </c:pt>
                <c:pt idx="15">
                  <c:v>4.5293999999999999</c:v>
                </c:pt>
                <c:pt idx="16">
                  <c:v>4.7306999999999997</c:v>
                </c:pt>
                <c:pt idx="17">
                  <c:v>4.1615000000000002</c:v>
                </c:pt>
                <c:pt idx="18">
                  <c:v>4.0196078431372548</c:v>
                </c:pt>
                <c:pt idx="19">
                  <c:v>4.3837209302325588</c:v>
                </c:pt>
                <c:pt idx="20">
                  <c:v>4.4047619047619051</c:v>
                </c:pt>
                <c:pt idx="21">
                  <c:v>4.283018867924528</c:v>
                </c:pt>
                <c:pt idx="22">
                  <c:v>4.1190476190476195</c:v>
                </c:pt>
                <c:pt idx="23">
                  <c:v>4.021505376344086</c:v>
                </c:pt>
                <c:pt idx="24">
                  <c:v>4.5131578947368425</c:v>
                </c:pt>
                <c:pt idx="25">
                  <c:v>4.2763157894736841</c:v>
                </c:pt>
                <c:pt idx="26">
                  <c:v>4.1200693948646689</c:v>
                </c:pt>
                <c:pt idx="27">
                  <c:v>4.2273000000000005</c:v>
                </c:pt>
                <c:pt idx="28">
                  <c:v>4.3112000000000004</c:v>
                </c:pt>
                <c:pt idx="29">
                  <c:v>4.1492000000000004</c:v>
                </c:pt>
                <c:pt idx="30">
                  <c:v>4.0541999999999998</c:v>
                </c:pt>
                <c:pt idx="31">
                  <c:v>4.3228</c:v>
                </c:pt>
                <c:pt idx="32">
                  <c:v>3.833333333333333</c:v>
                </c:pt>
                <c:pt idx="33">
                  <c:v>3.5925925925925926</c:v>
                </c:pt>
                <c:pt idx="34">
                  <c:v>4.1506849315068495</c:v>
                </c:pt>
                <c:pt idx="35">
                  <c:v>3.9642857142857144</c:v>
                </c:pt>
                <c:pt idx="36">
                  <c:v>4.4848484848484853</c:v>
                </c:pt>
                <c:pt idx="37">
                  <c:v>3.8461538461538463</c:v>
                </c:pt>
                <c:pt idx="38">
                  <c:v>3.9523809523809526</c:v>
                </c:pt>
                <c:pt idx="39">
                  <c:v>4.191919191919192</c:v>
                </c:pt>
                <c:pt idx="40">
                  <c:v>4.2155172413793105</c:v>
                </c:pt>
                <c:pt idx="41">
                  <c:v>4</c:v>
                </c:pt>
                <c:pt idx="42">
                  <c:v>4.1891891891891886</c:v>
                </c:pt>
                <c:pt idx="43">
                  <c:v>4.1298701298701301</c:v>
                </c:pt>
                <c:pt idx="44">
                  <c:v>4.3203883495145634</c:v>
                </c:pt>
                <c:pt idx="45">
                  <c:v>4.3454545454545448</c:v>
                </c:pt>
                <c:pt idx="46">
                  <c:v>4.2261209736493832</c:v>
                </c:pt>
                <c:pt idx="47">
                  <c:v>4.4809000000000001</c:v>
                </c:pt>
                <c:pt idx="48">
                  <c:v>4.7707999999999995</c:v>
                </c:pt>
                <c:pt idx="49">
                  <c:v>4.7366000000000001</c:v>
                </c:pt>
                <c:pt idx="50">
                  <c:v>4.3724999999999996</c:v>
                </c:pt>
                <c:pt idx="51">
                  <c:v>4.1532</c:v>
                </c:pt>
                <c:pt idx="52">
                  <c:v>4.1515000000000004</c:v>
                </c:pt>
                <c:pt idx="53">
                  <c:v>4.6254</c:v>
                </c:pt>
                <c:pt idx="54">
                  <c:v>4.2586206896551717</c:v>
                </c:pt>
                <c:pt idx="55">
                  <c:v>3.9583333333333339</c:v>
                </c:pt>
                <c:pt idx="56">
                  <c:v>4</c:v>
                </c:pt>
                <c:pt idx="57">
                  <c:v>4.04</c:v>
                </c:pt>
                <c:pt idx="58">
                  <c:v>3.67741935483871</c:v>
                </c:pt>
                <c:pt idx="59">
                  <c:v>4.341176470588235</c:v>
                </c:pt>
                <c:pt idx="60">
                  <c:v>3.7619047619047619</c:v>
                </c:pt>
                <c:pt idx="61">
                  <c:v>4.4266666666666667</c:v>
                </c:pt>
                <c:pt idx="62">
                  <c:v>3.9117647058823533</c:v>
                </c:pt>
                <c:pt idx="63">
                  <c:v>4.2173913043478262</c:v>
                </c:pt>
                <c:pt idx="64">
                  <c:v>4.290909090909091</c:v>
                </c:pt>
                <c:pt idx="65">
                  <c:v>4.1212121212121211</c:v>
                </c:pt>
                <c:pt idx="66">
                  <c:v>4.242116414510047</c:v>
                </c:pt>
                <c:pt idx="67">
                  <c:v>4.4373000000000005</c:v>
                </c:pt>
                <c:pt idx="68">
                  <c:v>4.5648999999999997</c:v>
                </c:pt>
                <c:pt idx="69">
                  <c:v>4.4657534246575343</c:v>
                </c:pt>
                <c:pt idx="70">
                  <c:v>4.12</c:v>
                </c:pt>
                <c:pt idx="71">
                  <c:v>4.2987012987012987</c:v>
                </c:pt>
                <c:pt idx="72">
                  <c:v>4.0338983050847457</c:v>
                </c:pt>
                <c:pt idx="73">
                  <c:v>4.2625000000000002</c:v>
                </c:pt>
                <c:pt idx="74">
                  <c:v>4.0149253731343286</c:v>
                </c:pt>
                <c:pt idx="75">
                  <c:v>4.1410256410256414</c:v>
                </c:pt>
                <c:pt idx="76">
                  <c:v>4.0327868852459012</c:v>
                </c:pt>
                <c:pt idx="77">
                  <c:v>4.2592592592592595</c:v>
                </c:pt>
                <c:pt idx="78">
                  <c:v>4.0921052631578947</c:v>
                </c:pt>
                <c:pt idx="79">
                  <c:v>4.4024390243902438</c:v>
                </c:pt>
                <c:pt idx="80">
                  <c:v>4.3181818181818183</c:v>
                </c:pt>
                <c:pt idx="81">
                  <c:v>4.1879699248120303</c:v>
                </c:pt>
                <c:pt idx="82">
                  <c:v>4.268449333364865</c:v>
                </c:pt>
                <c:pt idx="83">
                  <c:v>4.2761904761904761</c:v>
                </c:pt>
                <c:pt idx="84">
                  <c:v>3.4722222222222219</c:v>
                </c:pt>
                <c:pt idx="85">
                  <c:v>4.1274509803921573</c:v>
                </c:pt>
                <c:pt idx="86">
                  <c:v>4.6470588235294112</c:v>
                </c:pt>
                <c:pt idx="87">
                  <c:v>4.3562500000000002</c:v>
                </c:pt>
                <c:pt idx="88">
                  <c:v>4.2972972972972965</c:v>
                </c:pt>
                <c:pt idx="89">
                  <c:v>4.246666666666667</c:v>
                </c:pt>
                <c:pt idx="90">
                  <c:v>4.2307692307692308</c:v>
                </c:pt>
                <c:pt idx="91">
                  <c:v>4.0384615384615383</c:v>
                </c:pt>
                <c:pt idx="92">
                  <c:v>4.1981132075471699</c:v>
                </c:pt>
                <c:pt idx="93">
                  <c:v>3.8630136986301369</c:v>
                </c:pt>
                <c:pt idx="94">
                  <c:v>4.1428571428571423</c:v>
                </c:pt>
                <c:pt idx="95">
                  <c:v>4.0109890109890101</c:v>
                </c:pt>
                <c:pt idx="96">
                  <c:v>4.3103448275862073</c:v>
                </c:pt>
                <c:pt idx="97">
                  <c:v>4.3793103448275863</c:v>
                </c:pt>
                <c:pt idx="98">
                  <c:v>4.1807228915662655</c:v>
                </c:pt>
                <c:pt idx="99">
                  <c:v>4.2857142857142856</c:v>
                </c:pt>
                <c:pt idx="100">
                  <c:v>4.4477611940298507</c:v>
                </c:pt>
                <c:pt idx="101">
                  <c:v>4.3402777777777786</c:v>
                </c:pt>
                <c:pt idx="102">
                  <c:v>3.7941176470588234</c:v>
                </c:pt>
                <c:pt idx="103">
                  <c:v>4.5841584158415847</c:v>
                </c:pt>
                <c:pt idx="104">
                  <c:v>4.4958677685950406</c:v>
                </c:pt>
                <c:pt idx="105">
                  <c:v>4.3058823529411763</c:v>
                </c:pt>
                <c:pt idx="106">
                  <c:v>4.5</c:v>
                </c:pt>
                <c:pt idx="107">
                  <c:v>4.0909090909090908</c:v>
                </c:pt>
                <c:pt idx="108">
                  <c:v>4.5</c:v>
                </c:pt>
                <c:pt idx="109">
                  <c:v>4.5884955752212386</c:v>
                </c:pt>
                <c:pt idx="110">
                  <c:v>4.6402439024390247</c:v>
                </c:pt>
                <c:pt idx="111">
                  <c:v>4.4338842975206614</c:v>
                </c:pt>
                <c:pt idx="112">
                  <c:v>5.0262500000000001</c:v>
                </c:pt>
                <c:pt idx="113">
                  <c:v>4.3776999999999999</c:v>
                </c:pt>
                <c:pt idx="114">
                  <c:v>4.7070999999999996</c:v>
                </c:pt>
                <c:pt idx="115">
                  <c:v>4.6315999999999997</c:v>
                </c:pt>
                <c:pt idx="116">
                  <c:v>4.5286999999999997</c:v>
                </c:pt>
                <c:pt idx="117">
                  <c:v>4.4821</c:v>
                </c:pt>
                <c:pt idx="118">
                  <c:v>4.4478999999999997</c:v>
                </c:pt>
                <c:pt idx="119">
                  <c:v>3.8507000000000007</c:v>
                </c:pt>
                <c:pt idx="120">
                  <c:v>4.0641999999999996</c:v>
                </c:pt>
                <c:pt idx="121">
                  <c:v>4.3093000000000004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0"/>
          <c:order val="1"/>
          <c:tx>
            <c:v>2019 ср. балл по городу</c:v>
          </c:tx>
          <c:spPr>
            <a:ln w="28575" cap="rnd">
              <a:solidFill>
                <a:srgbClr val="FF99C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'2019 ИТОГИ-4-9-11'!$C$7:$C$128</c:f>
              <c:strCache>
                <c:ptCount val="122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МАОУ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МБОУ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МАОУ СШ "Комплекс Покровский"</c:v>
                </c:pt>
              </c:strCache>
            </c:strRef>
          </c:cat>
          <c:val>
            <c:numRef>
              <c:f>'2019 ИТОГИ-4-9-11'!$E$7:$E$128</c:f>
              <c:numCache>
                <c:formatCode>0.00</c:formatCode>
                <c:ptCount val="122"/>
                <c:pt idx="0">
                  <c:v>4.2969999999999997</c:v>
                </c:pt>
                <c:pt idx="1">
                  <c:v>4.2969999999999997</c:v>
                </c:pt>
                <c:pt idx="3">
                  <c:v>4.2969999999999997</c:v>
                </c:pt>
                <c:pt idx="4">
                  <c:v>4.2969999999999997</c:v>
                </c:pt>
                <c:pt idx="5">
                  <c:v>4.2969999999999997</c:v>
                </c:pt>
                <c:pt idx="6">
                  <c:v>4.2969999999999997</c:v>
                </c:pt>
                <c:pt idx="7">
                  <c:v>4.2969999999999997</c:v>
                </c:pt>
                <c:pt idx="8">
                  <c:v>4.2969999999999997</c:v>
                </c:pt>
                <c:pt idx="9">
                  <c:v>4.2969999999999997</c:v>
                </c:pt>
                <c:pt idx="10">
                  <c:v>4.2969999999999997</c:v>
                </c:pt>
                <c:pt idx="11">
                  <c:v>4.2969999999999997</c:v>
                </c:pt>
                <c:pt idx="13">
                  <c:v>4.2969999999999997</c:v>
                </c:pt>
                <c:pt idx="14">
                  <c:v>4.2969999999999997</c:v>
                </c:pt>
                <c:pt idx="15">
                  <c:v>4.2969999999999997</c:v>
                </c:pt>
                <c:pt idx="16">
                  <c:v>4.2969999999999997</c:v>
                </c:pt>
                <c:pt idx="17">
                  <c:v>4.2969999999999997</c:v>
                </c:pt>
                <c:pt idx="18">
                  <c:v>4.2969999999999997</c:v>
                </c:pt>
                <c:pt idx="19">
                  <c:v>4.2969999999999997</c:v>
                </c:pt>
                <c:pt idx="20">
                  <c:v>4.2969999999999997</c:v>
                </c:pt>
                <c:pt idx="21">
                  <c:v>4.2969999999999997</c:v>
                </c:pt>
                <c:pt idx="22">
                  <c:v>4.2969999999999997</c:v>
                </c:pt>
                <c:pt idx="23">
                  <c:v>4.2969999999999997</c:v>
                </c:pt>
                <c:pt idx="24">
                  <c:v>4.2969999999999997</c:v>
                </c:pt>
                <c:pt idx="25">
                  <c:v>4.2969999999999997</c:v>
                </c:pt>
                <c:pt idx="27">
                  <c:v>4.2969999999999997</c:v>
                </c:pt>
                <c:pt idx="28">
                  <c:v>4.2969999999999997</c:v>
                </c:pt>
                <c:pt idx="29">
                  <c:v>4.2969999999999997</c:v>
                </c:pt>
                <c:pt idx="30">
                  <c:v>4.2969999999999997</c:v>
                </c:pt>
                <c:pt idx="31">
                  <c:v>4.2969999999999997</c:v>
                </c:pt>
                <c:pt idx="32">
                  <c:v>4.2969999999999997</c:v>
                </c:pt>
                <c:pt idx="33">
                  <c:v>4.2969999999999997</c:v>
                </c:pt>
                <c:pt idx="34">
                  <c:v>4.2969999999999997</c:v>
                </c:pt>
                <c:pt idx="35">
                  <c:v>4.2969999999999997</c:v>
                </c:pt>
                <c:pt idx="36">
                  <c:v>4.2969999999999997</c:v>
                </c:pt>
                <c:pt idx="37">
                  <c:v>4.2969999999999997</c:v>
                </c:pt>
                <c:pt idx="38">
                  <c:v>4.2969999999999997</c:v>
                </c:pt>
                <c:pt idx="39">
                  <c:v>4.2969999999999997</c:v>
                </c:pt>
                <c:pt idx="40">
                  <c:v>4.2969999999999997</c:v>
                </c:pt>
                <c:pt idx="41">
                  <c:v>4.2969999999999997</c:v>
                </c:pt>
                <c:pt idx="42">
                  <c:v>4.2969999999999997</c:v>
                </c:pt>
                <c:pt idx="43">
                  <c:v>4.2969999999999997</c:v>
                </c:pt>
                <c:pt idx="44">
                  <c:v>4.2969999999999997</c:v>
                </c:pt>
                <c:pt idx="45">
                  <c:v>4.2969999999999997</c:v>
                </c:pt>
                <c:pt idx="47">
                  <c:v>4.2969999999999997</c:v>
                </c:pt>
                <c:pt idx="48">
                  <c:v>4.2969999999999997</c:v>
                </c:pt>
                <c:pt idx="49">
                  <c:v>4.2969999999999997</c:v>
                </c:pt>
                <c:pt idx="50">
                  <c:v>4.2969999999999997</c:v>
                </c:pt>
                <c:pt idx="51">
                  <c:v>4.2969999999999997</c:v>
                </c:pt>
                <c:pt idx="52">
                  <c:v>4.2969999999999997</c:v>
                </c:pt>
                <c:pt idx="53">
                  <c:v>4.2969999999999997</c:v>
                </c:pt>
                <c:pt idx="54">
                  <c:v>4.2969999999999997</c:v>
                </c:pt>
                <c:pt idx="55">
                  <c:v>4.2969999999999997</c:v>
                </c:pt>
                <c:pt idx="56">
                  <c:v>4.2969999999999997</c:v>
                </c:pt>
                <c:pt idx="57">
                  <c:v>4.2969999999999997</c:v>
                </c:pt>
                <c:pt idx="58">
                  <c:v>4.2969999999999997</c:v>
                </c:pt>
                <c:pt idx="59">
                  <c:v>4.2969999999999997</c:v>
                </c:pt>
                <c:pt idx="60">
                  <c:v>4.2969999999999997</c:v>
                </c:pt>
                <c:pt idx="61">
                  <c:v>4.2969999999999997</c:v>
                </c:pt>
                <c:pt idx="62">
                  <c:v>4.2969999999999997</c:v>
                </c:pt>
                <c:pt idx="63">
                  <c:v>4.2969999999999997</c:v>
                </c:pt>
                <c:pt idx="64">
                  <c:v>4.2969999999999997</c:v>
                </c:pt>
                <c:pt idx="65">
                  <c:v>4.2969999999999997</c:v>
                </c:pt>
                <c:pt idx="67">
                  <c:v>4.2969999999999997</c:v>
                </c:pt>
                <c:pt idx="68">
                  <c:v>4.2969999999999997</c:v>
                </c:pt>
                <c:pt idx="69">
                  <c:v>4.2969999999999997</c:v>
                </c:pt>
                <c:pt idx="70">
                  <c:v>4.2969999999999997</c:v>
                </c:pt>
                <c:pt idx="71">
                  <c:v>4.2969999999999997</c:v>
                </c:pt>
                <c:pt idx="72">
                  <c:v>4.2969999999999997</c:v>
                </c:pt>
                <c:pt idx="73">
                  <c:v>4.2969999999999997</c:v>
                </c:pt>
                <c:pt idx="74">
                  <c:v>4.2969999999999997</c:v>
                </c:pt>
                <c:pt idx="75">
                  <c:v>4.2969999999999997</c:v>
                </c:pt>
                <c:pt idx="76">
                  <c:v>4.2969999999999997</c:v>
                </c:pt>
                <c:pt idx="77">
                  <c:v>4.2969999999999997</c:v>
                </c:pt>
                <c:pt idx="78">
                  <c:v>4.2969999999999997</c:v>
                </c:pt>
                <c:pt idx="79">
                  <c:v>4.2969999999999997</c:v>
                </c:pt>
                <c:pt idx="80">
                  <c:v>4.2969999999999997</c:v>
                </c:pt>
                <c:pt idx="81">
                  <c:v>4.2969999999999997</c:v>
                </c:pt>
                <c:pt idx="83">
                  <c:v>4.2969999999999997</c:v>
                </c:pt>
                <c:pt idx="84">
                  <c:v>4.2969999999999997</c:v>
                </c:pt>
                <c:pt idx="85">
                  <c:v>4.2969999999999997</c:v>
                </c:pt>
                <c:pt idx="86">
                  <c:v>4.2969999999999997</c:v>
                </c:pt>
                <c:pt idx="87">
                  <c:v>4.2969999999999997</c:v>
                </c:pt>
                <c:pt idx="88">
                  <c:v>4.2969999999999997</c:v>
                </c:pt>
                <c:pt idx="89">
                  <c:v>4.2969999999999997</c:v>
                </c:pt>
                <c:pt idx="90">
                  <c:v>4.2969999999999997</c:v>
                </c:pt>
                <c:pt idx="91">
                  <c:v>4.2969999999999997</c:v>
                </c:pt>
                <c:pt idx="92">
                  <c:v>4.2969999999999997</c:v>
                </c:pt>
                <c:pt idx="93">
                  <c:v>4.2969999999999997</c:v>
                </c:pt>
                <c:pt idx="94">
                  <c:v>4.2969999999999997</c:v>
                </c:pt>
                <c:pt idx="95">
                  <c:v>4.2969999999999997</c:v>
                </c:pt>
                <c:pt idx="96">
                  <c:v>4.2969999999999997</c:v>
                </c:pt>
                <c:pt idx="97">
                  <c:v>4.2969999999999997</c:v>
                </c:pt>
                <c:pt idx="98">
                  <c:v>4.2969999999999997</c:v>
                </c:pt>
                <c:pt idx="99">
                  <c:v>4.2969999999999997</c:v>
                </c:pt>
                <c:pt idx="100">
                  <c:v>4.2969999999999997</c:v>
                </c:pt>
                <c:pt idx="101">
                  <c:v>4.2969999999999997</c:v>
                </c:pt>
                <c:pt idx="102">
                  <c:v>4.2969999999999997</c:v>
                </c:pt>
                <c:pt idx="103">
                  <c:v>4.2969999999999997</c:v>
                </c:pt>
                <c:pt idx="104">
                  <c:v>4.2969999999999997</c:v>
                </c:pt>
                <c:pt idx="105">
                  <c:v>4.2969999999999997</c:v>
                </c:pt>
                <c:pt idx="106">
                  <c:v>4.2969999999999997</c:v>
                </c:pt>
                <c:pt idx="107">
                  <c:v>4.2969999999999997</c:v>
                </c:pt>
                <c:pt idx="108">
                  <c:v>4.2969999999999997</c:v>
                </c:pt>
                <c:pt idx="109">
                  <c:v>4.2969999999999997</c:v>
                </c:pt>
                <c:pt idx="110">
                  <c:v>4.2969999999999997</c:v>
                </c:pt>
                <c:pt idx="111">
                  <c:v>4.2969999999999997</c:v>
                </c:pt>
                <c:pt idx="112">
                  <c:v>4.2969999999999997</c:v>
                </c:pt>
                <c:pt idx="114">
                  <c:v>4.2969999999999997</c:v>
                </c:pt>
                <c:pt idx="115">
                  <c:v>4.2969999999999997</c:v>
                </c:pt>
                <c:pt idx="116">
                  <c:v>4.2969999999999997</c:v>
                </c:pt>
                <c:pt idx="117">
                  <c:v>4.2969999999999997</c:v>
                </c:pt>
                <c:pt idx="118">
                  <c:v>4.2969999999999997</c:v>
                </c:pt>
                <c:pt idx="119">
                  <c:v>4.2969999999999997</c:v>
                </c:pt>
                <c:pt idx="120">
                  <c:v>4.2969999999999997</c:v>
                </c:pt>
                <c:pt idx="121">
                  <c:v>4.2969999999999997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718448"/>
        <c:axId val="193867464"/>
      </c:lineChart>
      <c:catAx>
        <c:axId val="194718448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3867464"/>
        <c:crosses val="autoZero"/>
        <c:auto val="1"/>
        <c:lblAlgn val="ctr"/>
        <c:lblOffset val="100"/>
        <c:noMultiLvlLbl val="0"/>
      </c:catAx>
      <c:valAx>
        <c:axId val="193867464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4718448"/>
        <c:crosses val="autoZero"/>
        <c:crossBetween val="between"/>
        <c:majorUnit val="0.5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38188841056522066"/>
          <c:y val="1.5310620419022961E-2"/>
          <c:w val="0.17780006335909268"/>
          <c:h val="4.19779057468562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Русский язык 11</a:t>
            </a:r>
            <a:r>
              <a:rPr lang="ru-RU" baseline="0"/>
              <a:t> кл.  2018-2019 учебный год</a:t>
            </a:r>
            <a:endParaRPr lang="ru-RU"/>
          </a:p>
        </c:rich>
      </c:tx>
      <c:layout>
        <c:manualLayout>
          <c:xMode val="edge"/>
          <c:yMode val="edge"/>
          <c:x val="4.6973641366372242E-2"/>
          <c:y val="1.941721854304636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3964049543948387E-2"/>
          <c:y val="9.6396861198525141E-2"/>
          <c:w val="0.97575428349773741"/>
          <c:h val="0.51978228496322909"/>
        </c:manualLayout>
      </c:layout>
      <c:lineChart>
        <c:grouping val="standard"/>
        <c:varyColors val="0"/>
        <c:ser>
          <c:idx val="1"/>
          <c:order val="0"/>
          <c:tx>
            <c:v>2019 ср. балл ОУ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Pt>
            <c:idx val="6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FD0-4FF5-8AD7-AA46F6EADD35}"/>
              </c:ext>
            </c:extLst>
          </c:dPt>
          <c:cat>
            <c:strRef>
              <c:f>'2019 ИТОГИ-4-9-11'!$C$7:$C$128</c:f>
              <c:strCache>
                <c:ptCount val="122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МАОУ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МБОУ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МАОУ СШ "Комплекс Покровский"</c:v>
                </c:pt>
              </c:strCache>
            </c:strRef>
          </c:cat>
          <c:val>
            <c:numRef>
              <c:f>'2019 ИТОГИ-4-9-11'!$AP$7:$AP$128</c:f>
              <c:numCache>
                <c:formatCode>0.00</c:formatCode>
                <c:ptCount val="122"/>
                <c:pt idx="0">
                  <c:v>67.429912373502958</c:v>
                </c:pt>
                <c:pt idx="1">
                  <c:v>76.81</c:v>
                </c:pt>
                <c:pt idx="2">
                  <c:v>68.940570661673647</c:v>
                </c:pt>
                <c:pt idx="4">
                  <c:v>71.987499999999997</c:v>
                </c:pt>
                <c:pt idx="5">
                  <c:v>68.903614457831324</c:v>
                </c:pt>
                <c:pt idx="6">
                  <c:v>74.269565217391303</c:v>
                </c:pt>
                <c:pt idx="7">
                  <c:v>71.69</c:v>
                </c:pt>
                <c:pt idx="8">
                  <c:v>66</c:v>
                </c:pt>
                <c:pt idx="9">
                  <c:v>66.975609756097555</c:v>
                </c:pt>
                <c:pt idx="10">
                  <c:v>63.448275862068968</c:v>
                </c:pt>
                <c:pt idx="11">
                  <c:v>68.25</c:v>
                </c:pt>
                <c:pt idx="12">
                  <c:v>67.194615384615389</c:v>
                </c:pt>
                <c:pt idx="13">
                  <c:v>72</c:v>
                </c:pt>
                <c:pt idx="14">
                  <c:v>67</c:v>
                </c:pt>
                <c:pt idx="15">
                  <c:v>74</c:v>
                </c:pt>
                <c:pt idx="16">
                  <c:v>76</c:v>
                </c:pt>
                <c:pt idx="17">
                  <c:v>74</c:v>
                </c:pt>
                <c:pt idx="18">
                  <c:v>63.4</c:v>
                </c:pt>
                <c:pt idx="19">
                  <c:v>67</c:v>
                </c:pt>
                <c:pt idx="20">
                  <c:v>71</c:v>
                </c:pt>
                <c:pt idx="21">
                  <c:v>59</c:v>
                </c:pt>
                <c:pt idx="22">
                  <c:v>66.13</c:v>
                </c:pt>
                <c:pt idx="23">
                  <c:v>62</c:v>
                </c:pt>
                <c:pt idx="24">
                  <c:v>65</c:v>
                </c:pt>
                <c:pt idx="25">
                  <c:v>57</c:v>
                </c:pt>
                <c:pt idx="26">
                  <c:v>66.27833333333335</c:v>
                </c:pt>
                <c:pt idx="27">
                  <c:v>71.66</c:v>
                </c:pt>
                <c:pt idx="28">
                  <c:v>70.3</c:v>
                </c:pt>
                <c:pt idx="29">
                  <c:v>71.88</c:v>
                </c:pt>
                <c:pt idx="30">
                  <c:v>72.5</c:v>
                </c:pt>
                <c:pt idx="31">
                  <c:v>70.430000000000007</c:v>
                </c:pt>
                <c:pt idx="32">
                  <c:v>57.6</c:v>
                </c:pt>
                <c:pt idx="33">
                  <c:v>61.71</c:v>
                </c:pt>
                <c:pt idx="34">
                  <c:v>60.56</c:v>
                </c:pt>
                <c:pt idx="35">
                  <c:v>67.349999999999994</c:v>
                </c:pt>
                <c:pt idx="36">
                  <c:v>60.43</c:v>
                </c:pt>
                <c:pt idx="38">
                  <c:v>65.709999999999994</c:v>
                </c:pt>
                <c:pt idx="39">
                  <c:v>79.58</c:v>
                </c:pt>
                <c:pt idx="40">
                  <c:v>63.27</c:v>
                </c:pt>
                <c:pt idx="41">
                  <c:v>64.94</c:v>
                </c:pt>
                <c:pt idx="42">
                  <c:v>63.19</c:v>
                </c:pt>
                <c:pt idx="43">
                  <c:v>69.900000000000006</c:v>
                </c:pt>
                <c:pt idx="44">
                  <c:v>62.69</c:v>
                </c:pt>
                <c:pt idx="45">
                  <c:v>59.31</c:v>
                </c:pt>
                <c:pt idx="46">
                  <c:v>68.11944444444444</c:v>
                </c:pt>
                <c:pt idx="47">
                  <c:v>70</c:v>
                </c:pt>
                <c:pt idx="48">
                  <c:v>80</c:v>
                </c:pt>
                <c:pt idx="49">
                  <c:v>79.13</c:v>
                </c:pt>
                <c:pt idx="50">
                  <c:v>70</c:v>
                </c:pt>
                <c:pt idx="51">
                  <c:v>68</c:v>
                </c:pt>
                <c:pt idx="52">
                  <c:v>73.38</c:v>
                </c:pt>
                <c:pt idx="53">
                  <c:v>72.2</c:v>
                </c:pt>
                <c:pt idx="54">
                  <c:v>69</c:v>
                </c:pt>
                <c:pt idx="55">
                  <c:v>60.1</c:v>
                </c:pt>
                <c:pt idx="56">
                  <c:v>61</c:v>
                </c:pt>
                <c:pt idx="57">
                  <c:v>58</c:v>
                </c:pt>
                <c:pt idx="59">
                  <c:v>71.87</c:v>
                </c:pt>
                <c:pt idx="60">
                  <c:v>72</c:v>
                </c:pt>
                <c:pt idx="61">
                  <c:v>69.5</c:v>
                </c:pt>
                <c:pt idx="62">
                  <c:v>61.58</c:v>
                </c:pt>
                <c:pt idx="63">
                  <c:v>59.53</c:v>
                </c:pt>
                <c:pt idx="64">
                  <c:v>71.86</c:v>
                </c:pt>
                <c:pt idx="65">
                  <c:v>59</c:v>
                </c:pt>
                <c:pt idx="66">
                  <c:v>66.572000000000003</c:v>
                </c:pt>
                <c:pt idx="67">
                  <c:v>72</c:v>
                </c:pt>
                <c:pt idx="68">
                  <c:v>67</c:v>
                </c:pt>
                <c:pt idx="69">
                  <c:v>70</c:v>
                </c:pt>
                <c:pt idx="70">
                  <c:v>68</c:v>
                </c:pt>
                <c:pt idx="71">
                  <c:v>75.930000000000007</c:v>
                </c:pt>
                <c:pt idx="72">
                  <c:v>60</c:v>
                </c:pt>
                <c:pt idx="73">
                  <c:v>68</c:v>
                </c:pt>
                <c:pt idx="74">
                  <c:v>64</c:v>
                </c:pt>
                <c:pt idx="75">
                  <c:v>56</c:v>
                </c:pt>
                <c:pt idx="76">
                  <c:v>70.37</c:v>
                </c:pt>
                <c:pt idx="77">
                  <c:v>62</c:v>
                </c:pt>
                <c:pt idx="78">
                  <c:v>71</c:v>
                </c:pt>
                <c:pt idx="79">
                  <c:v>65</c:v>
                </c:pt>
                <c:pt idx="80">
                  <c:v>59</c:v>
                </c:pt>
                <c:pt idx="81">
                  <c:v>70.28</c:v>
                </c:pt>
                <c:pt idx="82">
                  <c:v>66.626428571428576</c:v>
                </c:pt>
                <c:pt idx="83">
                  <c:v>66</c:v>
                </c:pt>
                <c:pt idx="84">
                  <c:v>62</c:v>
                </c:pt>
                <c:pt idx="85">
                  <c:v>68</c:v>
                </c:pt>
                <c:pt idx="86">
                  <c:v>72.540000000000006</c:v>
                </c:pt>
                <c:pt idx="87">
                  <c:v>65</c:v>
                </c:pt>
                <c:pt idx="88">
                  <c:v>70</c:v>
                </c:pt>
                <c:pt idx="89">
                  <c:v>65</c:v>
                </c:pt>
                <c:pt idx="91">
                  <c:v>63.1</c:v>
                </c:pt>
                <c:pt idx="92">
                  <c:v>56</c:v>
                </c:pt>
                <c:pt idx="93">
                  <c:v>65.89</c:v>
                </c:pt>
                <c:pt idx="94">
                  <c:v>67.41</c:v>
                </c:pt>
                <c:pt idx="95">
                  <c:v>68.069999999999993</c:v>
                </c:pt>
                <c:pt idx="96">
                  <c:v>69.5</c:v>
                </c:pt>
                <c:pt idx="97">
                  <c:v>65</c:v>
                </c:pt>
                <c:pt idx="98">
                  <c:v>74</c:v>
                </c:pt>
                <c:pt idx="99">
                  <c:v>58.74</c:v>
                </c:pt>
                <c:pt idx="100">
                  <c:v>53</c:v>
                </c:pt>
                <c:pt idx="101">
                  <c:v>60</c:v>
                </c:pt>
                <c:pt idx="102">
                  <c:v>63.29</c:v>
                </c:pt>
                <c:pt idx="103">
                  <c:v>70</c:v>
                </c:pt>
                <c:pt idx="104">
                  <c:v>69</c:v>
                </c:pt>
                <c:pt idx="105">
                  <c:v>78</c:v>
                </c:pt>
                <c:pt idx="106">
                  <c:v>71</c:v>
                </c:pt>
                <c:pt idx="107">
                  <c:v>64</c:v>
                </c:pt>
                <c:pt idx="108">
                  <c:v>72</c:v>
                </c:pt>
                <c:pt idx="109">
                  <c:v>68</c:v>
                </c:pt>
                <c:pt idx="110">
                  <c:v>69</c:v>
                </c:pt>
                <c:pt idx="111">
                  <c:v>72</c:v>
                </c:pt>
                <c:pt idx="113">
                  <c:v>70.589485427304055</c:v>
                </c:pt>
                <c:pt idx="114">
                  <c:v>80.790123456790127</c:v>
                </c:pt>
                <c:pt idx="115">
                  <c:v>69.8</c:v>
                </c:pt>
                <c:pt idx="116">
                  <c:v>76.040540540540547</c:v>
                </c:pt>
                <c:pt idx="117">
                  <c:v>67.904761904761898</c:v>
                </c:pt>
                <c:pt idx="118">
                  <c:v>78.86666666666666</c:v>
                </c:pt>
                <c:pt idx="119">
                  <c:v>64.955555555555549</c:v>
                </c:pt>
                <c:pt idx="120">
                  <c:v>57.588235294117645</c:v>
                </c:pt>
                <c:pt idx="121">
                  <c:v>68.77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0"/>
          <c:order val="1"/>
          <c:tx>
            <c:v>2019 ср. балл по городу</c:v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dPt>
            <c:idx val="5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FD0-4FF5-8AD7-AA46F6EADD35}"/>
              </c:ext>
            </c:extLst>
          </c:dPt>
          <c:cat>
            <c:strRef>
              <c:f>'2019 ИТОГИ-4-9-11'!$C$7:$C$128</c:f>
              <c:strCache>
                <c:ptCount val="122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МАОУ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МБОУ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МАОУ СШ "Комплекс Покровский"</c:v>
                </c:pt>
              </c:strCache>
            </c:strRef>
          </c:cat>
          <c:val>
            <c:numRef>
              <c:f>'2019 ИТОГИ-4-9-11'!$AQ$7:$AQ$128</c:f>
              <c:numCache>
                <c:formatCode>0.00</c:formatCode>
                <c:ptCount val="122"/>
                <c:pt idx="0">
                  <c:v>69.290000000000006</c:v>
                </c:pt>
                <c:pt idx="1">
                  <c:v>69.290000000000006</c:v>
                </c:pt>
                <c:pt idx="3">
                  <c:v>69.290000000000006</c:v>
                </c:pt>
                <c:pt idx="4">
                  <c:v>69.290000000000006</c:v>
                </c:pt>
                <c:pt idx="5">
                  <c:v>69.290000000000006</c:v>
                </c:pt>
                <c:pt idx="6">
                  <c:v>69.290000000000006</c:v>
                </c:pt>
                <c:pt idx="7">
                  <c:v>69.290000000000006</c:v>
                </c:pt>
                <c:pt idx="8">
                  <c:v>69.290000000000006</c:v>
                </c:pt>
                <c:pt idx="9">
                  <c:v>69.290000000000006</c:v>
                </c:pt>
                <c:pt idx="10">
                  <c:v>69.290000000000006</c:v>
                </c:pt>
                <c:pt idx="11">
                  <c:v>69.290000000000006</c:v>
                </c:pt>
                <c:pt idx="13">
                  <c:v>69.290000000000006</c:v>
                </c:pt>
                <c:pt idx="14">
                  <c:v>69.290000000000006</c:v>
                </c:pt>
                <c:pt idx="15">
                  <c:v>69.290000000000006</c:v>
                </c:pt>
                <c:pt idx="16">
                  <c:v>69.290000000000006</c:v>
                </c:pt>
                <c:pt idx="17">
                  <c:v>69.290000000000006</c:v>
                </c:pt>
                <c:pt idx="18">
                  <c:v>69.290000000000006</c:v>
                </c:pt>
                <c:pt idx="19">
                  <c:v>69.290000000000006</c:v>
                </c:pt>
                <c:pt idx="20">
                  <c:v>69.290000000000006</c:v>
                </c:pt>
                <c:pt idx="21">
                  <c:v>69.290000000000006</c:v>
                </c:pt>
                <c:pt idx="22">
                  <c:v>69.290000000000006</c:v>
                </c:pt>
                <c:pt idx="23">
                  <c:v>69.290000000000006</c:v>
                </c:pt>
                <c:pt idx="24">
                  <c:v>69.290000000000006</c:v>
                </c:pt>
                <c:pt idx="25">
                  <c:v>69.290000000000006</c:v>
                </c:pt>
                <c:pt idx="27">
                  <c:v>69.290000000000006</c:v>
                </c:pt>
                <c:pt idx="28">
                  <c:v>69.290000000000006</c:v>
                </c:pt>
                <c:pt idx="29">
                  <c:v>69.290000000000006</c:v>
                </c:pt>
                <c:pt idx="30">
                  <c:v>69.290000000000006</c:v>
                </c:pt>
                <c:pt idx="31">
                  <c:v>69.290000000000006</c:v>
                </c:pt>
                <c:pt idx="32">
                  <c:v>69.290000000000006</c:v>
                </c:pt>
                <c:pt idx="33">
                  <c:v>69.290000000000006</c:v>
                </c:pt>
                <c:pt idx="34">
                  <c:v>69.290000000000006</c:v>
                </c:pt>
                <c:pt idx="35">
                  <c:v>69.290000000000006</c:v>
                </c:pt>
                <c:pt idx="36">
                  <c:v>69.290000000000006</c:v>
                </c:pt>
                <c:pt idx="37">
                  <c:v>69.290000000000006</c:v>
                </c:pt>
                <c:pt idx="38">
                  <c:v>69.290000000000006</c:v>
                </c:pt>
                <c:pt idx="39">
                  <c:v>69.290000000000006</c:v>
                </c:pt>
                <c:pt idx="40">
                  <c:v>69.290000000000006</c:v>
                </c:pt>
                <c:pt idx="41">
                  <c:v>69.290000000000006</c:v>
                </c:pt>
                <c:pt idx="42">
                  <c:v>69.290000000000006</c:v>
                </c:pt>
                <c:pt idx="43">
                  <c:v>69.290000000000006</c:v>
                </c:pt>
                <c:pt idx="44">
                  <c:v>69.290000000000006</c:v>
                </c:pt>
                <c:pt idx="45">
                  <c:v>69.290000000000006</c:v>
                </c:pt>
                <c:pt idx="47">
                  <c:v>69.290000000000006</c:v>
                </c:pt>
                <c:pt idx="48">
                  <c:v>69.290000000000006</c:v>
                </c:pt>
                <c:pt idx="49">
                  <c:v>69.290000000000006</c:v>
                </c:pt>
                <c:pt idx="50">
                  <c:v>69.290000000000006</c:v>
                </c:pt>
                <c:pt idx="51">
                  <c:v>69.290000000000006</c:v>
                </c:pt>
                <c:pt idx="52">
                  <c:v>69.290000000000006</c:v>
                </c:pt>
                <c:pt idx="53">
                  <c:v>69.290000000000006</c:v>
                </c:pt>
                <c:pt idx="54">
                  <c:v>69.290000000000006</c:v>
                </c:pt>
                <c:pt idx="55">
                  <c:v>69.290000000000006</c:v>
                </c:pt>
                <c:pt idx="56">
                  <c:v>69.290000000000006</c:v>
                </c:pt>
                <c:pt idx="57">
                  <c:v>69.290000000000006</c:v>
                </c:pt>
                <c:pt idx="58">
                  <c:v>69.290000000000006</c:v>
                </c:pt>
                <c:pt idx="59">
                  <c:v>69.290000000000006</c:v>
                </c:pt>
                <c:pt idx="60">
                  <c:v>69.290000000000006</c:v>
                </c:pt>
                <c:pt idx="61">
                  <c:v>69.290000000000006</c:v>
                </c:pt>
                <c:pt idx="62">
                  <c:v>69.290000000000006</c:v>
                </c:pt>
                <c:pt idx="63">
                  <c:v>69.290000000000006</c:v>
                </c:pt>
                <c:pt idx="64">
                  <c:v>69.290000000000006</c:v>
                </c:pt>
                <c:pt idx="65">
                  <c:v>69.290000000000006</c:v>
                </c:pt>
                <c:pt idx="67">
                  <c:v>69.290000000000006</c:v>
                </c:pt>
                <c:pt idx="68">
                  <c:v>69.290000000000006</c:v>
                </c:pt>
                <c:pt idx="69">
                  <c:v>69.290000000000006</c:v>
                </c:pt>
                <c:pt idx="70">
                  <c:v>69.290000000000006</c:v>
                </c:pt>
                <c:pt idx="71">
                  <c:v>69.290000000000006</c:v>
                </c:pt>
                <c:pt idx="72">
                  <c:v>69.290000000000006</c:v>
                </c:pt>
                <c:pt idx="73">
                  <c:v>69.290000000000006</c:v>
                </c:pt>
                <c:pt idx="74">
                  <c:v>69.290000000000006</c:v>
                </c:pt>
                <c:pt idx="75">
                  <c:v>69.290000000000006</c:v>
                </c:pt>
                <c:pt idx="76">
                  <c:v>69.290000000000006</c:v>
                </c:pt>
                <c:pt idx="77">
                  <c:v>69.290000000000006</c:v>
                </c:pt>
                <c:pt idx="78">
                  <c:v>69.290000000000006</c:v>
                </c:pt>
                <c:pt idx="79">
                  <c:v>69.290000000000006</c:v>
                </c:pt>
                <c:pt idx="80">
                  <c:v>69.290000000000006</c:v>
                </c:pt>
                <c:pt idx="81">
                  <c:v>69.290000000000006</c:v>
                </c:pt>
                <c:pt idx="83">
                  <c:v>69.290000000000006</c:v>
                </c:pt>
                <c:pt idx="84">
                  <c:v>69.290000000000006</c:v>
                </c:pt>
                <c:pt idx="85">
                  <c:v>69.290000000000006</c:v>
                </c:pt>
                <c:pt idx="86">
                  <c:v>69.290000000000006</c:v>
                </c:pt>
                <c:pt idx="87">
                  <c:v>69.290000000000006</c:v>
                </c:pt>
                <c:pt idx="88">
                  <c:v>69.290000000000006</c:v>
                </c:pt>
                <c:pt idx="89">
                  <c:v>69.290000000000006</c:v>
                </c:pt>
                <c:pt idx="90">
                  <c:v>69.290000000000006</c:v>
                </c:pt>
                <c:pt idx="91">
                  <c:v>69.290000000000006</c:v>
                </c:pt>
                <c:pt idx="92">
                  <c:v>69.290000000000006</c:v>
                </c:pt>
                <c:pt idx="93">
                  <c:v>69.290000000000006</c:v>
                </c:pt>
                <c:pt idx="94">
                  <c:v>69.290000000000006</c:v>
                </c:pt>
                <c:pt idx="95">
                  <c:v>69.290000000000006</c:v>
                </c:pt>
                <c:pt idx="96">
                  <c:v>69.290000000000006</c:v>
                </c:pt>
                <c:pt idx="97">
                  <c:v>69.290000000000006</c:v>
                </c:pt>
                <c:pt idx="98">
                  <c:v>69.290000000000006</c:v>
                </c:pt>
                <c:pt idx="99">
                  <c:v>69.290000000000006</c:v>
                </c:pt>
                <c:pt idx="100">
                  <c:v>69.290000000000006</c:v>
                </c:pt>
                <c:pt idx="101">
                  <c:v>69.290000000000006</c:v>
                </c:pt>
                <c:pt idx="102">
                  <c:v>69.290000000000006</c:v>
                </c:pt>
                <c:pt idx="103">
                  <c:v>69.290000000000006</c:v>
                </c:pt>
                <c:pt idx="104">
                  <c:v>69.290000000000006</c:v>
                </c:pt>
                <c:pt idx="105">
                  <c:v>69.290000000000006</c:v>
                </c:pt>
                <c:pt idx="106">
                  <c:v>69.290000000000006</c:v>
                </c:pt>
                <c:pt idx="107">
                  <c:v>69.290000000000006</c:v>
                </c:pt>
                <c:pt idx="108">
                  <c:v>69.290000000000006</c:v>
                </c:pt>
                <c:pt idx="109">
                  <c:v>69.290000000000006</c:v>
                </c:pt>
                <c:pt idx="110">
                  <c:v>69.290000000000006</c:v>
                </c:pt>
                <c:pt idx="111">
                  <c:v>69.290000000000006</c:v>
                </c:pt>
                <c:pt idx="112">
                  <c:v>69.290000000000006</c:v>
                </c:pt>
                <c:pt idx="114">
                  <c:v>69.290000000000006</c:v>
                </c:pt>
                <c:pt idx="115">
                  <c:v>69.290000000000006</c:v>
                </c:pt>
                <c:pt idx="116">
                  <c:v>69.290000000000006</c:v>
                </c:pt>
                <c:pt idx="117">
                  <c:v>69.290000000000006</c:v>
                </c:pt>
                <c:pt idx="118">
                  <c:v>69.290000000000006</c:v>
                </c:pt>
                <c:pt idx="119">
                  <c:v>69.290000000000006</c:v>
                </c:pt>
                <c:pt idx="120">
                  <c:v>69.290000000000006</c:v>
                </c:pt>
                <c:pt idx="121">
                  <c:v>69.290000000000006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036248"/>
        <c:axId val="271036640"/>
      </c:lineChart>
      <c:catAx>
        <c:axId val="271036248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1036640"/>
        <c:crosses val="autoZero"/>
        <c:auto val="1"/>
        <c:lblAlgn val="ctr"/>
        <c:lblOffset val="100"/>
        <c:noMultiLvlLbl val="0"/>
      </c:catAx>
      <c:valAx>
        <c:axId val="271036640"/>
        <c:scaling>
          <c:orientation val="minMax"/>
          <c:max val="10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1036248"/>
        <c:crosses val="autoZero"/>
        <c:crossBetween val="between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38247535766092189"/>
          <c:y val="2.1528881530537159E-2"/>
          <c:w val="0.17780006335909268"/>
          <c:h val="4.19779057468562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Русский язык</a:t>
            </a:r>
            <a:r>
              <a:rPr lang="ru-RU" baseline="0"/>
              <a:t> 4 кл.  201</a:t>
            </a:r>
            <a:r>
              <a:rPr lang="en-US" baseline="0"/>
              <a:t>8</a:t>
            </a:r>
            <a:r>
              <a:rPr lang="ru-RU" baseline="0"/>
              <a:t>-201</a:t>
            </a:r>
            <a:r>
              <a:rPr lang="en-US" baseline="0"/>
              <a:t>9</a:t>
            </a:r>
            <a:r>
              <a:rPr lang="ru-RU" baseline="0"/>
              <a:t> учебный год</a:t>
            </a:r>
            <a:endParaRPr lang="ru-RU"/>
          </a:p>
        </c:rich>
      </c:tx>
      <c:layout>
        <c:manualLayout>
          <c:xMode val="edge"/>
          <c:yMode val="edge"/>
          <c:x val="3.7043362556108572E-2"/>
          <c:y val="1.206003466137573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0431857035783162E-2"/>
          <c:y val="8.3314725584675051E-2"/>
          <c:w val="0.97930348174909965"/>
          <c:h val="0.53198513766026156"/>
        </c:manualLayout>
      </c:layout>
      <c:lineChart>
        <c:grouping val="standard"/>
        <c:varyColors val="0"/>
        <c:ser>
          <c:idx val="1"/>
          <c:order val="0"/>
          <c:tx>
            <c:v>2019 ср. балл ОУ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Pt>
            <c:idx val="66"/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837-4487-85AD-1D08721A9FF2}"/>
              </c:ext>
            </c:extLst>
          </c:dPt>
          <c:cat>
            <c:strRef>
              <c:f>'2019 ИТОГИ-4-9-11'!$C$7:$C$128</c:f>
              <c:strCache>
                <c:ptCount val="122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МАОУ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МБОУ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МАОУ СШ "Комплекс Покровский"</c:v>
                </c:pt>
              </c:strCache>
            </c:strRef>
          </c:cat>
          <c:val>
            <c:numRef>
              <c:f>'2019 ИТОГИ-4-9-11'!$G$7:$G$128</c:f>
              <c:numCache>
                <c:formatCode>0.00</c:formatCode>
                <c:ptCount val="122"/>
                <c:pt idx="0">
                  <c:v>3.9594834501408487</c:v>
                </c:pt>
                <c:pt idx="1">
                  <c:v>3.8940999999999999</c:v>
                </c:pt>
                <c:pt idx="2">
                  <c:v>4.0559222222222218</c:v>
                </c:pt>
                <c:pt idx="3">
                  <c:v>4.3467000000000002</c:v>
                </c:pt>
                <c:pt idx="4">
                  <c:v>4.0500999999999996</c:v>
                </c:pt>
                <c:pt idx="5">
                  <c:v>3.9855999999999998</c:v>
                </c:pt>
                <c:pt idx="6">
                  <c:v>4.3595999999999995</c:v>
                </c:pt>
                <c:pt idx="7">
                  <c:v>4.3542000000000005</c:v>
                </c:pt>
                <c:pt idx="8">
                  <c:v>4.2468000000000004</c:v>
                </c:pt>
                <c:pt idx="9">
                  <c:v>3.8613999999999997</c:v>
                </c:pt>
                <c:pt idx="10">
                  <c:v>3.3374999999999999</c:v>
                </c:pt>
                <c:pt idx="11">
                  <c:v>3.9613999999999998</c:v>
                </c:pt>
                <c:pt idx="12">
                  <c:v>4.0944972984771262</c:v>
                </c:pt>
                <c:pt idx="13">
                  <c:v>4.3254999999999999</c:v>
                </c:pt>
                <c:pt idx="14">
                  <c:v>4.431</c:v>
                </c:pt>
                <c:pt idx="15">
                  <c:v>4.3757999999999999</c:v>
                </c:pt>
                <c:pt idx="16">
                  <c:v>4.2254000000000005</c:v>
                </c:pt>
                <c:pt idx="17">
                  <c:v>3.8959999999999995</c:v>
                </c:pt>
                <c:pt idx="18">
                  <c:v>3.9509803921568625</c:v>
                </c:pt>
                <c:pt idx="19">
                  <c:v>4.0930232558139537</c:v>
                </c:pt>
                <c:pt idx="20">
                  <c:v>4</c:v>
                </c:pt>
                <c:pt idx="21">
                  <c:v>4.2307692307692308</c:v>
                </c:pt>
                <c:pt idx="22">
                  <c:v>3.6470588235294121</c:v>
                </c:pt>
                <c:pt idx="23">
                  <c:v>3.670454545454545</c:v>
                </c:pt>
                <c:pt idx="24">
                  <c:v>4.2435897435897436</c:v>
                </c:pt>
                <c:pt idx="25">
                  <c:v>4.1388888888888884</c:v>
                </c:pt>
                <c:pt idx="26">
                  <c:v>3.8006177051999184</c:v>
                </c:pt>
                <c:pt idx="27">
                  <c:v>3.8004000000000002</c:v>
                </c:pt>
                <c:pt idx="28">
                  <c:v>4.0218999999999996</c:v>
                </c:pt>
                <c:pt idx="29">
                  <c:v>4.1909000000000001</c:v>
                </c:pt>
                <c:pt idx="30">
                  <c:v>3.3782999999999999</c:v>
                </c:pt>
                <c:pt idx="31">
                  <c:v>3.694</c:v>
                </c:pt>
                <c:pt idx="32">
                  <c:v>3.38</c:v>
                </c:pt>
                <c:pt idx="33">
                  <c:v>3.3975903614457832</c:v>
                </c:pt>
                <c:pt idx="34">
                  <c:v>3.9178082191780823</c:v>
                </c:pt>
                <c:pt idx="35">
                  <c:v>3.5061728395061724</c:v>
                </c:pt>
                <c:pt idx="36">
                  <c:v>4.1060606060606055</c:v>
                </c:pt>
                <c:pt idx="37">
                  <c:v>3.7692307692307692</c:v>
                </c:pt>
                <c:pt idx="38">
                  <c:v>3.5060240963855422</c:v>
                </c:pt>
                <c:pt idx="39">
                  <c:v>4.052631578947369</c:v>
                </c:pt>
                <c:pt idx="40">
                  <c:v>3.7739130434782613</c:v>
                </c:pt>
                <c:pt idx="41">
                  <c:v>3.6874999999999996</c:v>
                </c:pt>
                <c:pt idx="42">
                  <c:v>3.842857142857143</c:v>
                </c:pt>
                <c:pt idx="43">
                  <c:v>3.971830985915493</c:v>
                </c:pt>
                <c:pt idx="44">
                  <c:v>3.9509803921568625</c:v>
                </c:pt>
                <c:pt idx="45">
                  <c:v>4.2636363636363637</c:v>
                </c:pt>
                <c:pt idx="46">
                  <c:v>3.9015193012999134</c:v>
                </c:pt>
                <c:pt idx="47">
                  <c:v>4.2692000000000005</c:v>
                </c:pt>
                <c:pt idx="48">
                  <c:v>4.5590000000000002</c:v>
                </c:pt>
                <c:pt idx="49">
                  <c:v>4.30511</c:v>
                </c:pt>
                <c:pt idx="50">
                  <c:v>4.2321999999999997</c:v>
                </c:pt>
                <c:pt idx="51">
                  <c:v>4</c:v>
                </c:pt>
                <c:pt idx="52">
                  <c:v>4.0000300000000006</c:v>
                </c:pt>
                <c:pt idx="53">
                  <c:v>4.1661000000000001</c:v>
                </c:pt>
                <c:pt idx="54">
                  <c:v>3.9237288135593222</c:v>
                </c:pt>
                <c:pt idx="55">
                  <c:v>3.5</c:v>
                </c:pt>
                <c:pt idx="56">
                  <c:v>3.36</c:v>
                </c:pt>
                <c:pt idx="57">
                  <c:v>3.9090909090909087</c:v>
                </c:pt>
                <c:pt idx="58">
                  <c:v>3.564516129032258</c:v>
                </c:pt>
                <c:pt idx="59">
                  <c:v>3.9285714285714284</c:v>
                </c:pt>
                <c:pt idx="60">
                  <c:v>3</c:v>
                </c:pt>
                <c:pt idx="61">
                  <c:v>4.253333333333333</c:v>
                </c:pt>
                <c:pt idx="62">
                  <c:v>3.46875</c:v>
                </c:pt>
                <c:pt idx="63">
                  <c:v>3.7407407407407414</c:v>
                </c:pt>
                <c:pt idx="64">
                  <c:v>3.8703703703703702</c:v>
                </c:pt>
                <c:pt idx="65">
                  <c:v>4.078125</c:v>
                </c:pt>
                <c:pt idx="66">
                  <c:v>4.0192008393324903</c:v>
                </c:pt>
                <c:pt idx="67">
                  <c:v>4.21</c:v>
                </c:pt>
                <c:pt idx="68">
                  <c:v>4.3415999999999997</c:v>
                </c:pt>
                <c:pt idx="69">
                  <c:v>4.3866666666666667</c:v>
                </c:pt>
                <c:pt idx="70">
                  <c:v>3.7702702702702697</c:v>
                </c:pt>
                <c:pt idx="71">
                  <c:v>3.9736842105263155</c:v>
                </c:pt>
                <c:pt idx="72">
                  <c:v>4.0172413793103452</c:v>
                </c:pt>
                <c:pt idx="73">
                  <c:v>4.0125000000000002</c:v>
                </c:pt>
                <c:pt idx="74">
                  <c:v>3.6439393939393936</c:v>
                </c:pt>
                <c:pt idx="75">
                  <c:v>3.9615384615384617</c:v>
                </c:pt>
                <c:pt idx="76">
                  <c:v>3.7704918032786883</c:v>
                </c:pt>
                <c:pt idx="77">
                  <c:v>4.1567164179104479</c:v>
                </c:pt>
                <c:pt idx="78">
                  <c:v>3.9868421052631584</c:v>
                </c:pt>
                <c:pt idx="79">
                  <c:v>4.0843373493975905</c:v>
                </c:pt>
                <c:pt idx="80">
                  <c:v>4.1363636363636367</c:v>
                </c:pt>
                <c:pt idx="81">
                  <c:v>3.8358208955223883</c:v>
                </c:pt>
                <c:pt idx="82">
                  <c:v>3.982210910201363</c:v>
                </c:pt>
                <c:pt idx="83">
                  <c:v>4.3365384615384617</c:v>
                </c:pt>
                <c:pt idx="84">
                  <c:v>2.9857142857142862</c:v>
                </c:pt>
                <c:pt idx="85">
                  <c:v>3.9117647058823524</c:v>
                </c:pt>
                <c:pt idx="86">
                  <c:v>4.2457627118644066</c:v>
                </c:pt>
                <c:pt idx="87">
                  <c:v>4.2547770700636942</c:v>
                </c:pt>
                <c:pt idx="88">
                  <c:v>3.945205479452055</c:v>
                </c:pt>
                <c:pt idx="89">
                  <c:v>4.177631578947369</c:v>
                </c:pt>
                <c:pt idx="90">
                  <c:v>4.08</c:v>
                </c:pt>
                <c:pt idx="91">
                  <c:v>3.84</c:v>
                </c:pt>
                <c:pt idx="92">
                  <c:v>4.1100000000000003</c:v>
                </c:pt>
                <c:pt idx="93">
                  <c:v>3.6666666666666661</c:v>
                </c:pt>
                <c:pt idx="94">
                  <c:v>3.847826086956522</c:v>
                </c:pt>
                <c:pt idx="95">
                  <c:v>3.4597701149425291</c:v>
                </c:pt>
                <c:pt idx="96">
                  <c:v>4.0232558139534884</c:v>
                </c:pt>
                <c:pt idx="97">
                  <c:v>3.9830508474576272</c:v>
                </c:pt>
                <c:pt idx="98">
                  <c:v>3.9054054054054057</c:v>
                </c:pt>
                <c:pt idx="99">
                  <c:v>4.0136986301369859</c:v>
                </c:pt>
                <c:pt idx="100">
                  <c:v>3.5074626865671643</c:v>
                </c:pt>
                <c:pt idx="101">
                  <c:v>4.140845070422535</c:v>
                </c:pt>
                <c:pt idx="102">
                  <c:v>3.4368932038834954</c:v>
                </c:pt>
                <c:pt idx="103">
                  <c:v>4.166666666666667</c:v>
                </c:pt>
                <c:pt idx="104">
                  <c:v>4.2746781115879831</c:v>
                </c:pt>
                <c:pt idx="105">
                  <c:v>4.1031746031746028</c:v>
                </c:pt>
                <c:pt idx="106">
                  <c:v>4.298013245033113</c:v>
                </c:pt>
                <c:pt idx="107">
                  <c:v>4</c:v>
                </c:pt>
                <c:pt idx="108">
                  <c:v>4.28</c:v>
                </c:pt>
                <c:pt idx="109">
                  <c:v>4.21559633027523</c:v>
                </c:pt>
                <c:pt idx="110">
                  <c:v>4.0812499999999998</c:v>
                </c:pt>
                <c:pt idx="111">
                  <c:v>4.1924686192468616</c:v>
                </c:pt>
                <c:pt idx="112">
                  <c:v>4.0408163265306127</c:v>
                </c:pt>
                <c:pt idx="113">
                  <c:v>3.9502125000000001</c:v>
                </c:pt>
                <c:pt idx="114">
                  <c:v>4.4762000000000004</c:v>
                </c:pt>
                <c:pt idx="115">
                  <c:v>3.9563999999999999</c:v>
                </c:pt>
                <c:pt idx="116">
                  <c:v>4.2687999999999997</c:v>
                </c:pt>
                <c:pt idx="117">
                  <c:v>4.0926</c:v>
                </c:pt>
                <c:pt idx="118">
                  <c:v>3.8645999999999998</c:v>
                </c:pt>
                <c:pt idx="119">
                  <c:v>3.3736000000000002</c:v>
                </c:pt>
                <c:pt idx="120">
                  <c:v>3.6597000000000004</c:v>
                </c:pt>
                <c:pt idx="121">
                  <c:v>3.9097999999999997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0"/>
          <c:order val="1"/>
          <c:tx>
            <c:v>2019 ср. балл по городу</c:v>
          </c:tx>
          <c:spPr>
            <a:ln w="28575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cat>
            <c:strRef>
              <c:f>'2019 ИТОГИ-4-9-11'!$C$7:$C$128</c:f>
              <c:strCache>
                <c:ptCount val="122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МАОУ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МБОУ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МАОУ СШ "Комплекс Покровский"</c:v>
                </c:pt>
              </c:strCache>
            </c:strRef>
          </c:cat>
          <c:val>
            <c:numRef>
              <c:f>'2019 ИТОГИ-4-9-11'!$H$7:$H$128</c:f>
              <c:numCache>
                <c:formatCode>0.00</c:formatCode>
                <c:ptCount val="122"/>
                <c:pt idx="0">
                  <c:v>4.01</c:v>
                </c:pt>
                <c:pt idx="1">
                  <c:v>4.01</c:v>
                </c:pt>
                <c:pt idx="3">
                  <c:v>4.01</c:v>
                </c:pt>
                <c:pt idx="4">
                  <c:v>4.01</c:v>
                </c:pt>
                <c:pt idx="5">
                  <c:v>4.01</c:v>
                </c:pt>
                <c:pt idx="6">
                  <c:v>4.01</c:v>
                </c:pt>
                <c:pt idx="7">
                  <c:v>4.01</c:v>
                </c:pt>
                <c:pt idx="8">
                  <c:v>4.01</c:v>
                </c:pt>
                <c:pt idx="9">
                  <c:v>4.01</c:v>
                </c:pt>
                <c:pt idx="10">
                  <c:v>4.01</c:v>
                </c:pt>
                <c:pt idx="11">
                  <c:v>4.01</c:v>
                </c:pt>
                <c:pt idx="13">
                  <c:v>4.01</c:v>
                </c:pt>
                <c:pt idx="14">
                  <c:v>4.01</c:v>
                </c:pt>
                <c:pt idx="15">
                  <c:v>4.01</c:v>
                </c:pt>
                <c:pt idx="16">
                  <c:v>4.01</c:v>
                </c:pt>
                <c:pt idx="17">
                  <c:v>4.01</c:v>
                </c:pt>
                <c:pt idx="18">
                  <c:v>4.01</c:v>
                </c:pt>
                <c:pt idx="19">
                  <c:v>4.01</c:v>
                </c:pt>
                <c:pt idx="20">
                  <c:v>4.01</c:v>
                </c:pt>
                <c:pt idx="21">
                  <c:v>4.01</c:v>
                </c:pt>
                <c:pt idx="22">
                  <c:v>4.01</c:v>
                </c:pt>
                <c:pt idx="23">
                  <c:v>4.01</c:v>
                </c:pt>
                <c:pt idx="24">
                  <c:v>4.01</c:v>
                </c:pt>
                <c:pt idx="25">
                  <c:v>4.01</c:v>
                </c:pt>
                <c:pt idx="27">
                  <c:v>4.01</c:v>
                </c:pt>
                <c:pt idx="28">
                  <c:v>4.01</c:v>
                </c:pt>
                <c:pt idx="29">
                  <c:v>4.01</c:v>
                </c:pt>
                <c:pt idx="30">
                  <c:v>4.01</c:v>
                </c:pt>
                <c:pt idx="31">
                  <c:v>4.01</c:v>
                </c:pt>
                <c:pt idx="32">
                  <c:v>4.01</c:v>
                </c:pt>
                <c:pt idx="33">
                  <c:v>4.01</c:v>
                </c:pt>
                <c:pt idx="34">
                  <c:v>4.01</c:v>
                </c:pt>
                <c:pt idx="35">
                  <c:v>4.01</c:v>
                </c:pt>
                <c:pt idx="36">
                  <c:v>4.01</c:v>
                </c:pt>
                <c:pt idx="37">
                  <c:v>4.01</c:v>
                </c:pt>
                <c:pt idx="38">
                  <c:v>4.01</c:v>
                </c:pt>
                <c:pt idx="39">
                  <c:v>4.01</c:v>
                </c:pt>
                <c:pt idx="40">
                  <c:v>4.01</c:v>
                </c:pt>
                <c:pt idx="41">
                  <c:v>4.01</c:v>
                </c:pt>
                <c:pt idx="42">
                  <c:v>4.01</c:v>
                </c:pt>
                <c:pt idx="43">
                  <c:v>4.01</c:v>
                </c:pt>
                <c:pt idx="44">
                  <c:v>4.01</c:v>
                </c:pt>
                <c:pt idx="45">
                  <c:v>4.01</c:v>
                </c:pt>
                <c:pt idx="47">
                  <c:v>4.01</c:v>
                </c:pt>
                <c:pt idx="48">
                  <c:v>4.01</c:v>
                </c:pt>
                <c:pt idx="49">
                  <c:v>4.01</c:v>
                </c:pt>
                <c:pt idx="50">
                  <c:v>4.01</c:v>
                </c:pt>
                <c:pt idx="51">
                  <c:v>4.01</c:v>
                </c:pt>
                <c:pt idx="52">
                  <c:v>4.01</c:v>
                </c:pt>
                <c:pt idx="53">
                  <c:v>4.01</c:v>
                </c:pt>
                <c:pt idx="54">
                  <c:v>4.01</c:v>
                </c:pt>
                <c:pt idx="55">
                  <c:v>4.01</c:v>
                </c:pt>
                <c:pt idx="56">
                  <c:v>4.01</c:v>
                </c:pt>
                <c:pt idx="57">
                  <c:v>4.01</c:v>
                </c:pt>
                <c:pt idx="58">
                  <c:v>4.01</c:v>
                </c:pt>
                <c:pt idx="59">
                  <c:v>4.01</c:v>
                </c:pt>
                <c:pt idx="60">
                  <c:v>4.01</c:v>
                </c:pt>
                <c:pt idx="61">
                  <c:v>4.01</c:v>
                </c:pt>
                <c:pt idx="62">
                  <c:v>4.01</c:v>
                </c:pt>
                <c:pt idx="63">
                  <c:v>4.01</c:v>
                </c:pt>
                <c:pt idx="64">
                  <c:v>4.01</c:v>
                </c:pt>
                <c:pt idx="65">
                  <c:v>4.01</c:v>
                </c:pt>
                <c:pt idx="67">
                  <c:v>4.01</c:v>
                </c:pt>
                <c:pt idx="68">
                  <c:v>4.01</c:v>
                </c:pt>
                <c:pt idx="69">
                  <c:v>4.01</c:v>
                </c:pt>
                <c:pt idx="70">
                  <c:v>4.01</c:v>
                </c:pt>
                <c:pt idx="71">
                  <c:v>4.01</c:v>
                </c:pt>
                <c:pt idx="72">
                  <c:v>4.01</c:v>
                </c:pt>
                <c:pt idx="73">
                  <c:v>4.01</c:v>
                </c:pt>
                <c:pt idx="74">
                  <c:v>4.01</c:v>
                </c:pt>
                <c:pt idx="75">
                  <c:v>4.01</c:v>
                </c:pt>
                <c:pt idx="76">
                  <c:v>4.01</c:v>
                </c:pt>
                <c:pt idx="77">
                  <c:v>4.01</c:v>
                </c:pt>
                <c:pt idx="78">
                  <c:v>4.01</c:v>
                </c:pt>
                <c:pt idx="79">
                  <c:v>4.01</c:v>
                </c:pt>
                <c:pt idx="80">
                  <c:v>4.01</c:v>
                </c:pt>
                <c:pt idx="81">
                  <c:v>4.01</c:v>
                </c:pt>
                <c:pt idx="83">
                  <c:v>4.01</c:v>
                </c:pt>
                <c:pt idx="84">
                  <c:v>4.01</c:v>
                </c:pt>
                <c:pt idx="85">
                  <c:v>4.01</c:v>
                </c:pt>
                <c:pt idx="86">
                  <c:v>4.01</c:v>
                </c:pt>
                <c:pt idx="87">
                  <c:v>4.01</c:v>
                </c:pt>
                <c:pt idx="88">
                  <c:v>4.01</c:v>
                </c:pt>
                <c:pt idx="89">
                  <c:v>4.01</c:v>
                </c:pt>
                <c:pt idx="90">
                  <c:v>4.01</c:v>
                </c:pt>
                <c:pt idx="91">
                  <c:v>4.01</c:v>
                </c:pt>
                <c:pt idx="92">
                  <c:v>4.01</c:v>
                </c:pt>
                <c:pt idx="93">
                  <c:v>4.01</c:v>
                </c:pt>
                <c:pt idx="94">
                  <c:v>4.01</c:v>
                </c:pt>
                <c:pt idx="95">
                  <c:v>4.01</c:v>
                </c:pt>
                <c:pt idx="96">
                  <c:v>4.01</c:v>
                </c:pt>
                <c:pt idx="97">
                  <c:v>4.01</c:v>
                </c:pt>
                <c:pt idx="98">
                  <c:v>4.01</c:v>
                </c:pt>
                <c:pt idx="99">
                  <c:v>4.01</c:v>
                </c:pt>
                <c:pt idx="100">
                  <c:v>4.01</c:v>
                </c:pt>
                <c:pt idx="101">
                  <c:v>4.01</c:v>
                </c:pt>
                <c:pt idx="102">
                  <c:v>4.01</c:v>
                </c:pt>
                <c:pt idx="103">
                  <c:v>4.01</c:v>
                </c:pt>
                <c:pt idx="104">
                  <c:v>4.01</c:v>
                </c:pt>
                <c:pt idx="105">
                  <c:v>4.01</c:v>
                </c:pt>
                <c:pt idx="106">
                  <c:v>4.01</c:v>
                </c:pt>
                <c:pt idx="107">
                  <c:v>4.01</c:v>
                </c:pt>
                <c:pt idx="108">
                  <c:v>4.01</c:v>
                </c:pt>
                <c:pt idx="109">
                  <c:v>4.01</c:v>
                </c:pt>
                <c:pt idx="110">
                  <c:v>4.01</c:v>
                </c:pt>
                <c:pt idx="111">
                  <c:v>4.01</c:v>
                </c:pt>
                <c:pt idx="112">
                  <c:v>4.01</c:v>
                </c:pt>
                <c:pt idx="114">
                  <c:v>4.01</c:v>
                </c:pt>
                <c:pt idx="115">
                  <c:v>4.01</c:v>
                </c:pt>
                <c:pt idx="116">
                  <c:v>4.01</c:v>
                </c:pt>
                <c:pt idx="117">
                  <c:v>4.01</c:v>
                </c:pt>
                <c:pt idx="118">
                  <c:v>4.01</c:v>
                </c:pt>
                <c:pt idx="119">
                  <c:v>4.01</c:v>
                </c:pt>
                <c:pt idx="120">
                  <c:v>4.01</c:v>
                </c:pt>
                <c:pt idx="121">
                  <c:v>4.01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714160"/>
        <c:axId val="64306304"/>
      </c:lineChart>
      <c:catAx>
        <c:axId val="193714160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4306304"/>
        <c:crosses val="autoZero"/>
        <c:auto val="1"/>
        <c:lblAlgn val="ctr"/>
        <c:lblOffset val="100"/>
        <c:noMultiLvlLbl val="0"/>
      </c:catAx>
      <c:valAx>
        <c:axId val="64306304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3714160"/>
        <c:crosses val="autoZero"/>
        <c:crossBetween val="between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38355759918479404"/>
          <c:y val="2.340077336384307E-2"/>
          <c:w val="0.17780006335909268"/>
          <c:h val="4.19779057468562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Окружающий мир </a:t>
            </a:r>
            <a:r>
              <a:rPr lang="ru-RU" baseline="0"/>
              <a:t>4 кл.  2018-2019 учебный год</a:t>
            </a:r>
            <a:endParaRPr lang="ru-RU"/>
          </a:p>
        </c:rich>
      </c:tx>
      <c:layout>
        <c:manualLayout>
          <c:xMode val="edge"/>
          <c:yMode val="edge"/>
          <c:x val="3.7018942919674974E-2"/>
          <c:y val="1.181261802288992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3273378827646542E-2"/>
          <c:y val="8.0732496884824437E-2"/>
          <c:w val="0.97102625371828521"/>
          <c:h val="0.51444315953811137"/>
        </c:manualLayout>
      </c:layout>
      <c:lineChart>
        <c:grouping val="standard"/>
        <c:varyColors val="0"/>
        <c:ser>
          <c:idx val="1"/>
          <c:order val="0"/>
          <c:tx>
            <c:v>2019 ср. балл ОУ</c:v>
          </c:tx>
          <c:spPr>
            <a:ln w="28575" cap="rnd">
              <a:solidFill>
                <a:srgbClr val="008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Pt>
            <c:idx val="6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C9E3-4624-92CE-36455E9C3E8A}"/>
              </c:ext>
            </c:extLst>
          </c:dPt>
          <c:cat>
            <c:strRef>
              <c:f>'2019 ИТОГИ-4-9-11'!$C$7:$C$128</c:f>
              <c:strCache>
                <c:ptCount val="122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МАОУ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МБОУ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МАОУ СШ "Комплекс Покровский"</c:v>
                </c:pt>
              </c:strCache>
            </c:strRef>
          </c:cat>
          <c:val>
            <c:numRef>
              <c:f>'2019 ИТОГИ-4-9-11'!$J$7:$J$128</c:f>
              <c:numCache>
                <c:formatCode>0.00</c:formatCode>
                <c:ptCount val="122"/>
                <c:pt idx="0">
                  <c:v>4.1474695940254787</c:v>
                </c:pt>
                <c:pt idx="1">
                  <c:v>4.2496</c:v>
                </c:pt>
                <c:pt idx="2">
                  <c:v>4.2784444444444443</c:v>
                </c:pt>
                <c:pt idx="3">
                  <c:v>4.8666999999999998</c:v>
                </c:pt>
                <c:pt idx="4">
                  <c:v>4.0516000000000005</c:v>
                </c:pt>
                <c:pt idx="5">
                  <c:v>4.1662999999999997</c:v>
                </c:pt>
                <c:pt idx="6">
                  <c:v>4.5663999999999998</c:v>
                </c:pt>
                <c:pt idx="7">
                  <c:v>4.5832999999999995</c:v>
                </c:pt>
                <c:pt idx="8">
                  <c:v>4.2</c:v>
                </c:pt>
                <c:pt idx="9">
                  <c:v>4.0196000000000005</c:v>
                </c:pt>
                <c:pt idx="10">
                  <c:v>3.9109999999999996</c:v>
                </c:pt>
                <c:pt idx="11">
                  <c:v>4.1410999999999998</c:v>
                </c:pt>
                <c:pt idx="12">
                  <c:v>4.2654923954285202</c:v>
                </c:pt>
                <c:pt idx="13">
                  <c:v>4.5411000000000001</c:v>
                </c:pt>
                <c:pt idx="14">
                  <c:v>4.6226000000000003</c:v>
                </c:pt>
                <c:pt idx="15">
                  <c:v>4.4376999999999995</c:v>
                </c:pt>
                <c:pt idx="16">
                  <c:v>4.5636999999999999</c:v>
                </c:pt>
                <c:pt idx="17">
                  <c:v>4.0839999999999996</c:v>
                </c:pt>
                <c:pt idx="18">
                  <c:v>4.1470588235294112</c:v>
                </c:pt>
                <c:pt idx="19">
                  <c:v>4.1511627906976747</c:v>
                </c:pt>
                <c:pt idx="20">
                  <c:v>4.0476190476190474</c:v>
                </c:pt>
                <c:pt idx="21">
                  <c:v>4.2075471698113205</c:v>
                </c:pt>
                <c:pt idx="22">
                  <c:v>4.0952380952380949</c:v>
                </c:pt>
                <c:pt idx="23">
                  <c:v>3.7777777777777777</c:v>
                </c:pt>
                <c:pt idx="24">
                  <c:v>4.5066666666666668</c:v>
                </c:pt>
                <c:pt idx="25">
                  <c:v>4.2692307692307701</c:v>
                </c:pt>
                <c:pt idx="26">
                  <c:v>3.9421408215582905</c:v>
                </c:pt>
                <c:pt idx="27">
                  <c:v>4</c:v>
                </c:pt>
                <c:pt idx="28">
                  <c:v>4.0963000000000003</c:v>
                </c:pt>
                <c:pt idx="29">
                  <c:v>4.0617999999999999</c:v>
                </c:pt>
                <c:pt idx="30">
                  <c:v>3.7774000000000001</c:v>
                </c:pt>
                <c:pt idx="31">
                  <c:v>3.8980000000000001</c:v>
                </c:pt>
                <c:pt idx="32">
                  <c:v>3.581818181818182</c:v>
                </c:pt>
                <c:pt idx="33">
                  <c:v>3.8518518518518521</c:v>
                </c:pt>
                <c:pt idx="34">
                  <c:v>4.0405405405405403</c:v>
                </c:pt>
                <c:pt idx="35">
                  <c:v>3.8214285714285716</c:v>
                </c:pt>
                <c:pt idx="36">
                  <c:v>4.3636363636363633</c:v>
                </c:pt>
                <c:pt idx="37">
                  <c:v>3.8157894736842111</c:v>
                </c:pt>
                <c:pt idx="38">
                  <c:v>3.6987951807228914</c:v>
                </c:pt>
                <c:pt idx="39">
                  <c:v>4.05</c:v>
                </c:pt>
                <c:pt idx="40">
                  <c:v>3.8508771929824563</c:v>
                </c:pt>
                <c:pt idx="41">
                  <c:v>3.7346938775510203</c:v>
                </c:pt>
                <c:pt idx="42">
                  <c:v>3.9324324324324325</c:v>
                </c:pt>
                <c:pt idx="43">
                  <c:v>4</c:v>
                </c:pt>
                <c:pt idx="44">
                  <c:v>4.098039215686275</c:v>
                </c:pt>
                <c:pt idx="45">
                  <c:v>4.2272727272727275</c:v>
                </c:pt>
                <c:pt idx="46">
                  <c:v>4.1423514194838349</c:v>
                </c:pt>
                <c:pt idx="47">
                  <c:v>4.3406000000000002</c:v>
                </c:pt>
                <c:pt idx="48">
                  <c:v>4.54</c:v>
                </c:pt>
                <c:pt idx="49">
                  <c:v>4.4531000000000001</c:v>
                </c:pt>
                <c:pt idx="50">
                  <c:v>4.3727</c:v>
                </c:pt>
                <c:pt idx="51">
                  <c:v>4.121999999999999</c:v>
                </c:pt>
                <c:pt idx="52">
                  <c:v>4.1013000000000002</c:v>
                </c:pt>
                <c:pt idx="53">
                  <c:v>4.7097000000000007</c:v>
                </c:pt>
                <c:pt idx="54">
                  <c:v>4.1709401709401712</c:v>
                </c:pt>
                <c:pt idx="55">
                  <c:v>3.7446808510638294</c:v>
                </c:pt>
                <c:pt idx="56">
                  <c:v>3.84</c:v>
                </c:pt>
                <c:pt idx="57">
                  <c:v>3.8493150684931505</c:v>
                </c:pt>
                <c:pt idx="58">
                  <c:v>3.919354838709677</c:v>
                </c:pt>
                <c:pt idx="59">
                  <c:v>4.2142857142857144</c:v>
                </c:pt>
                <c:pt idx="60">
                  <c:v>3.9523809523809517</c:v>
                </c:pt>
                <c:pt idx="61">
                  <c:v>4.2666666666666666</c:v>
                </c:pt>
                <c:pt idx="62">
                  <c:v>3.7846153846153845</c:v>
                </c:pt>
                <c:pt idx="63">
                  <c:v>3.8571428571428568</c:v>
                </c:pt>
                <c:pt idx="64">
                  <c:v>4.1801801801801801</c:v>
                </c:pt>
                <c:pt idx="65">
                  <c:v>4.2857142857142856</c:v>
                </c:pt>
                <c:pt idx="66">
                  <c:v>4.160492938760024</c:v>
                </c:pt>
                <c:pt idx="67">
                  <c:v>4.4412000000000003</c:v>
                </c:pt>
                <c:pt idx="68">
                  <c:v>4.3786000000000005</c:v>
                </c:pt>
                <c:pt idx="69">
                  <c:v>4.6351351351351342</c:v>
                </c:pt>
                <c:pt idx="70">
                  <c:v>3.92</c:v>
                </c:pt>
                <c:pt idx="71">
                  <c:v>4.1866666666666665</c:v>
                </c:pt>
                <c:pt idx="72">
                  <c:v>4.1333333333333337</c:v>
                </c:pt>
                <c:pt idx="73">
                  <c:v>4.1875</c:v>
                </c:pt>
                <c:pt idx="74">
                  <c:v>3.9398496240601504</c:v>
                </c:pt>
                <c:pt idx="75">
                  <c:v>4.0641025641025648</c:v>
                </c:pt>
                <c:pt idx="76">
                  <c:v>3.85</c:v>
                </c:pt>
                <c:pt idx="77">
                  <c:v>4.162962962962963</c:v>
                </c:pt>
                <c:pt idx="78">
                  <c:v>4</c:v>
                </c:pt>
                <c:pt idx="79">
                  <c:v>4.1445783132530121</c:v>
                </c:pt>
                <c:pt idx="80">
                  <c:v>4.3409090909090908</c:v>
                </c:pt>
                <c:pt idx="81">
                  <c:v>4.022556390977444</c:v>
                </c:pt>
                <c:pt idx="82">
                  <c:v>4.1598850175506801</c:v>
                </c:pt>
                <c:pt idx="83">
                  <c:v>4.3619047619047615</c:v>
                </c:pt>
                <c:pt idx="84">
                  <c:v>3.4864864864864864</c:v>
                </c:pt>
                <c:pt idx="85">
                  <c:v>4.0693069306930685</c:v>
                </c:pt>
                <c:pt idx="86">
                  <c:v>4.45</c:v>
                </c:pt>
                <c:pt idx="87">
                  <c:v>4.3478260869565215</c:v>
                </c:pt>
                <c:pt idx="88">
                  <c:v>4.4189189189189184</c:v>
                </c:pt>
                <c:pt idx="89">
                  <c:v>4.298013245033113</c:v>
                </c:pt>
                <c:pt idx="90">
                  <c:v>4.1960784313725483</c:v>
                </c:pt>
                <c:pt idx="91">
                  <c:v>4.0769230769230766</c:v>
                </c:pt>
                <c:pt idx="92">
                  <c:v>4.1274509803921573</c:v>
                </c:pt>
                <c:pt idx="93">
                  <c:v>4.1486486486486482</c:v>
                </c:pt>
                <c:pt idx="94">
                  <c:v>3.8437500000000004</c:v>
                </c:pt>
                <c:pt idx="95">
                  <c:v>3.8863636363636362</c:v>
                </c:pt>
                <c:pt idx="96">
                  <c:v>4.0344827586206904</c:v>
                </c:pt>
                <c:pt idx="97">
                  <c:v>4.1551724137931032</c:v>
                </c:pt>
                <c:pt idx="98">
                  <c:v>4.0632911392405058</c:v>
                </c:pt>
                <c:pt idx="99">
                  <c:v>4.0972222222222214</c:v>
                </c:pt>
                <c:pt idx="100">
                  <c:v>3.9701492537313436</c:v>
                </c:pt>
                <c:pt idx="101">
                  <c:v>4.0559440559440567</c:v>
                </c:pt>
                <c:pt idx="102">
                  <c:v>3.76</c:v>
                </c:pt>
                <c:pt idx="103">
                  <c:v>4.4455445544554451</c:v>
                </c:pt>
                <c:pt idx="104">
                  <c:v>4.3456790123456788</c:v>
                </c:pt>
                <c:pt idx="105">
                  <c:v>4.0677290836653386</c:v>
                </c:pt>
                <c:pt idx="106">
                  <c:v>4.5882352941176476</c:v>
                </c:pt>
                <c:pt idx="107">
                  <c:v>3.942622950819672</c:v>
                </c:pt>
                <c:pt idx="108">
                  <c:v>4.4479999999999995</c:v>
                </c:pt>
                <c:pt idx="109">
                  <c:v>4.471111111111111</c:v>
                </c:pt>
                <c:pt idx="110">
                  <c:v>4.1325301204819276</c:v>
                </c:pt>
                <c:pt idx="111">
                  <c:v>4.3472803347280333</c:v>
                </c:pt>
                <c:pt idx="112">
                  <c:v>4.0510204081632653</c:v>
                </c:pt>
                <c:pt idx="113">
                  <c:v>4.2380125</c:v>
                </c:pt>
                <c:pt idx="114">
                  <c:v>4.4811000000000005</c:v>
                </c:pt>
                <c:pt idx="115">
                  <c:v>4.3891999999999998</c:v>
                </c:pt>
                <c:pt idx="116">
                  <c:v>4.4118000000000004</c:v>
                </c:pt>
                <c:pt idx="117">
                  <c:v>4.3039999999999994</c:v>
                </c:pt>
                <c:pt idx="118">
                  <c:v>4.1898999999999997</c:v>
                </c:pt>
                <c:pt idx="119">
                  <c:v>3.9412000000000003</c:v>
                </c:pt>
                <c:pt idx="120">
                  <c:v>4.0426000000000002</c:v>
                </c:pt>
                <c:pt idx="121">
                  <c:v>4.1442999999999994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0"/>
          <c:order val="1"/>
          <c:tx>
            <c:v>2019 ср. балл по городу</c:v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'2019 ИТОГИ-4-9-11'!$C$7:$C$128</c:f>
              <c:strCache>
                <c:ptCount val="122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МАОУ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МБОУ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МАОУ СШ "Комплекс Покровский"</c:v>
                </c:pt>
              </c:strCache>
            </c:strRef>
          </c:cat>
          <c:val>
            <c:numRef>
              <c:f>'2019 ИТОГИ-4-9-11'!$K$7:$K$128</c:f>
              <c:numCache>
                <c:formatCode>0.00</c:formatCode>
                <c:ptCount val="122"/>
                <c:pt idx="0">
                  <c:v>4.173</c:v>
                </c:pt>
                <c:pt idx="1">
                  <c:v>4.173</c:v>
                </c:pt>
                <c:pt idx="3">
                  <c:v>4.173</c:v>
                </c:pt>
                <c:pt idx="4">
                  <c:v>4.173</c:v>
                </c:pt>
                <c:pt idx="5">
                  <c:v>4.173</c:v>
                </c:pt>
                <c:pt idx="6">
                  <c:v>4.173</c:v>
                </c:pt>
                <c:pt idx="7">
                  <c:v>4.173</c:v>
                </c:pt>
                <c:pt idx="8">
                  <c:v>4.173</c:v>
                </c:pt>
                <c:pt idx="9">
                  <c:v>4.173</c:v>
                </c:pt>
                <c:pt idx="10">
                  <c:v>4.173</c:v>
                </c:pt>
                <c:pt idx="11">
                  <c:v>4.173</c:v>
                </c:pt>
                <c:pt idx="13">
                  <c:v>4.173</c:v>
                </c:pt>
                <c:pt idx="14">
                  <c:v>4.173</c:v>
                </c:pt>
                <c:pt idx="15">
                  <c:v>4.173</c:v>
                </c:pt>
                <c:pt idx="16">
                  <c:v>4.173</c:v>
                </c:pt>
                <c:pt idx="17">
                  <c:v>4.173</c:v>
                </c:pt>
                <c:pt idx="18">
                  <c:v>4.173</c:v>
                </c:pt>
                <c:pt idx="19">
                  <c:v>4.173</c:v>
                </c:pt>
                <c:pt idx="20">
                  <c:v>4.173</c:v>
                </c:pt>
                <c:pt idx="21">
                  <c:v>4.173</c:v>
                </c:pt>
                <c:pt idx="22">
                  <c:v>4.173</c:v>
                </c:pt>
                <c:pt idx="23">
                  <c:v>4.173</c:v>
                </c:pt>
                <c:pt idx="24">
                  <c:v>4.173</c:v>
                </c:pt>
                <c:pt idx="25">
                  <c:v>4.173</c:v>
                </c:pt>
                <c:pt idx="27">
                  <c:v>4.173</c:v>
                </c:pt>
                <c:pt idx="28">
                  <c:v>4.173</c:v>
                </c:pt>
                <c:pt idx="29">
                  <c:v>4.173</c:v>
                </c:pt>
                <c:pt idx="30">
                  <c:v>4.173</c:v>
                </c:pt>
                <c:pt idx="31">
                  <c:v>4.173</c:v>
                </c:pt>
                <c:pt idx="32">
                  <c:v>4.173</c:v>
                </c:pt>
                <c:pt idx="33">
                  <c:v>4.173</c:v>
                </c:pt>
                <c:pt idx="34">
                  <c:v>4.173</c:v>
                </c:pt>
                <c:pt idx="35">
                  <c:v>4.173</c:v>
                </c:pt>
                <c:pt idx="36">
                  <c:v>4.173</c:v>
                </c:pt>
                <c:pt idx="37">
                  <c:v>4.173</c:v>
                </c:pt>
                <c:pt idx="38">
                  <c:v>4.173</c:v>
                </c:pt>
                <c:pt idx="39">
                  <c:v>4.173</c:v>
                </c:pt>
                <c:pt idx="40">
                  <c:v>4.173</c:v>
                </c:pt>
                <c:pt idx="41">
                  <c:v>4.173</c:v>
                </c:pt>
                <c:pt idx="42">
                  <c:v>4.173</c:v>
                </c:pt>
                <c:pt idx="43">
                  <c:v>4.173</c:v>
                </c:pt>
                <c:pt idx="44">
                  <c:v>4.173</c:v>
                </c:pt>
                <c:pt idx="45">
                  <c:v>4.173</c:v>
                </c:pt>
                <c:pt idx="47">
                  <c:v>4.173</c:v>
                </c:pt>
                <c:pt idx="48">
                  <c:v>4.173</c:v>
                </c:pt>
                <c:pt idx="49">
                  <c:v>4.173</c:v>
                </c:pt>
                <c:pt idx="50">
                  <c:v>4.173</c:v>
                </c:pt>
                <c:pt idx="51">
                  <c:v>4.173</c:v>
                </c:pt>
                <c:pt idx="52">
                  <c:v>4.173</c:v>
                </c:pt>
                <c:pt idx="53">
                  <c:v>4.173</c:v>
                </c:pt>
                <c:pt idx="54">
                  <c:v>4.173</c:v>
                </c:pt>
                <c:pt idx="55">
                  <c:v>4.173</c:v>
                </c:pt>
                <c:pt idx="56">
                  <c:v>4.173</c:v>
                </c:pt>
                <c:pt idx="57">
                  <c:v>4.173</c:v>
                </c:pt>
                <c:pt idx="58">
                  <c:v>4.173</c:v>
                </c:pt>
                <c:pt idx="59">
                  <c:v>4.173</c:v>
                </c:pt>
                <c:pt idx="60">
                  <c:v>4.173</c:v>
                </c:pt>
                <c:pt idx="61">
                  <c:v>4.173</c:v>
                </c:pt>
                <c:pt idx="62">
                  <c:v>4.173</c:v>
                </c:pt>
                <c:pt idx="63">
                  <c:v>4.173</c:v>
                </c:pt>
                <c:pt idx="64">
                  <c:v>4.173</c:v>
                </c:pt>
                <c:pt idx="65">
                  <c:v>4.173</c:v>
                </c:pt>
                <c:pt idx="67">
                  <c:v>4.173</c:v>
                </c:pt>
                <c:pt idx="68">
                  <c:v>4.173</c:v>
                </c:pt>
                <c:pt idx="69">
                  <c:v>4.173</c:v>
                </c:pt>
                <c:pt idx="70">
                  <c:v>4.173</c:v>
                </c:pt>
                <c:pt idx="71">
                  <c:v>4.173</c:v>
                </c:pt>
                <c:pt idx="72">
                  <c:v>4.173</c:v>
                </c:pt>
                <c:pt idx="73">
                  <c:v>4.173</c:v>
                </c:pt>
                <c:pt idx="74">
                  <c:v>4.173</c:v>
                </c:pt>
                <c:pt idx="75">
                  <c:v>4.173</c:v>
                </c:pt>
                <c:pt idx="76">
                  <c:v>4.173</c:v>
                </c:pt>
                <c:pt idx="77">
                  <c:v>4.173</c:v>
                </c:pt>
                <c:pt idx="78">
                  <c:v>4.173</c:v>
                </c:pt>
                <c:pt idx="79">
                  <c:v>4.173</c:v>
                </c:pt>
                <c:pt idx="80">
                  <c:v>4.173</c:v>
                </c:pt>
                <c:pt idx="81">
                  <c:v>4.173</c:v>
                </c:pt>
                <c:pt idx="83">
                  <c:v>4.173</c:v>
                </c:pt>
                <c:pt idx="84">
                  <c:v>4.173</c:v>
                </c:pt>
                <c:pt idx="85">
                  <c:v>4.173</c:v>
                </c:pt>
                <c:pt idx="86">
                  <c:v>4.173</c:v>
                </c:pt>
                <c:pt idx="87">
                  <c:v>4.173</c:v>
                </c:pt>
                <c:pt idx="88">
                  <c:v>4.173</c:v>
                </c:pt>
                <c:pt idx="89">
                  <c:v>4.173</c:v>
                </c:pt>
                <c:pt idx="90">
                  <c:v>4.173</c:v>
                </c:pt>
                <c:pt idx="91">
                  <c:v>4.173</c:v>
                </c:pt>
                <c:pt idx="92">
                  <c:v>4.173</c:v>
                </c:pt>
                <c:pt idx="93">
                  <c:v>4.173</c:v>
                </c:pt>
                <c:pt idx="94">
                  <c:v>4.173</c:v>
                </c:pt>
                <c:pt idx="95">
                  <c:v>4.173</c:v>
                </c:pt>
                <c:pt idx="96">
                  <c:v>4.173</c:v>
                </c:pt>
                <c:pt idx="97">
                  <c:v>4.173</c:v>
                </c:pt>
                <c:pt idx="98">
                  <c:v>4.173</c:v>
                </c:pt>
                <c:pt idx="99">
                  <c:v>4.173</c:v>
                </c:pt>
                <c:pt idx="100">
                  <c:v>4.173</c:v>
                </c:pt>
                <c:pt idx="101">
                  <c:v>4.173</c:v>
                </c:pt>
                <c:pt idx="102">
                  <c:v>4.173</c:v>
                </c:pt>
                <c:pt idx="103">
                  <c:v>4.173</c:v>
                </c:pt>
                <c:pt idx="104">
                  <c:v>4.173</c:v>
                </c:pt>
                <c:pt idx="105">
                  <c:v>4.173</c:v>
                </c:pt>
                <c:pt idx="106">
                  <c:v>4.173</c:v>
                </c:pt>
                <c:pt idx="107">
                  <c:v>4.173</c:v>
                </c:pt>
                <c:pt idx="108">
                  <c:v>4.173</c:v>
                </c:pt>
                <c:pt idx="109">
                  <c:v>4.173</c:v>
                </c:pt>
                <c:pt idx="110">
                  <c:v>4.173</c:v>
                </c:pt>
                <c:pt idx="111">
                  <c:v>4.173</c:v>
                </c:pt>
                <c:pt idx="112">
                  <c:v>4.173</c:v>
                </c:pt>
                <c:pt idx="114">
                  <c:v>4.173</c:v>
                </c:pt>
                <c:pt idx="115">
                  <c:v>4.173</c:v>
                </c:pt>
                <c:pt idx="116">
                  <c:v>4.173</c:v>
                </c:pt>
                <c:pt idx="117">
                  <c:v>4.173</c:v>
                </c:pt>
                <c:pt idx="118">
                  <c:v>4.173</c:v>
                </c:pt>
                <c:pt idx="119">
                  <c:v>4.173</c:v>
                </c:pt>
                <c:pt idx="120">
                  <c:v>4.173</c:v>
                </c:pt>
                <c:pt idx="121">
                  <c:v>4.173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184208"/>
        <c:axId val="196147816"/>
      </c:lineChart>
      <c:catAx>
        <c:axId val="270184208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6147816"/>
        <c:crosses val="autoZero"/>
        <c:auto val="1"/>
        <c:lblAlgn val="ctr"/>
        <c:lblOffset val="100"/>
        <c:noMultiLvlLbl val="0"/>
      </c:catAx>
      <c:valAx>
        <c:axId val="196147816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0184208"/>
        <c:crosses val="autoZero"/>
        <c:crossBetween val="between"/>
        <c:majorUnit val="0.5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38520875785095554"/>
          <c:y val="2.5605815074236284E-2"/>
          <c:w val="0.17780006335909268"/>
          <c:h val="4.19779057468562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Читательская грамотность </a:t>
            </a:r>
            <a:r>
              <a:rPr lang="ru-RU" baseline="0"/>
              <a:t>4 кл.  2018-2019 учебный год</a:t>
            </a:r>
            <a:endParaRPr lang="ru-RU"/>
          </a:p>
        </c:rich>
      </c:tx>
      <c:layout>
        <c:manualLayout>
          <c:xMode val="edge"/>
          <c:yMode val="edge"/>
          <c:x val="4.2759532866209961E-2"/>
          <c:y val="6.37091727320056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6145452976469998E-2"/>
          <c:y val="7.4260047821429406E-2"/>
          <c:w val="0.97358260323328438"/>
          <c:h val="0.55986061191541714"/>
        </c:manualLayout>
      </c:layout>
      <c:lineChart>
        <c:grouping val="standard"/>
        <c:varyColors val="0"/>
        <c:ser>
          <c:idx val="1"/>
          <c:order val="0"/>
          <c:tx>
            <c:v>2019 ср. балл ОУ</c:v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Pt>
            <c:idx val="6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4CA0-4EE3-8CBE-DA3F126B851D}"/>
              </c:ext>
            </c:extLst>
          </c:dPt>
          <c:cat>
            <c:strRef>
              <c:f>'2019 ИТОГИ-4-9-11'!$C$7:$C$128</c:f>
              <c:strCache>
                <c:ptCount val="122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МАОУ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МБОУ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МАОУ СШ "Комплекс Покровский"</c:v>
                </c:pt>
              </c:strCache>
            </c:strRef>
          </c:cat>
          <c:val>
            <c:numRef>
              <c:f>'2019 ИТОГИ-4-9-11'!$M$7:$M$128</c:f>
              <c:numCache>
                <c:formatCode>0.00</c:formatCode>
                <c:ptCount val="122"/>
                <c:pt idx="0">
                  <c:v>95.428128225627887</c:v>
                </c:pt>
                <c:pt idx="1">
                  <c:v>94.047619047619051</c:v>
                </c:pt>
                <c:pt idx="2">
                  <c:v>97.530660128610691</c:v>
                </c:pt>
                <c:pt idx="3">
                  <c:v>100</c:v>
                </c:pt>
                <c:pt idx="4">
                  <c:v>96.938775510204081</c:v>
                </c:pt>
                <c:pt idx="5">
                  <c:v>95.8041958041958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98.98989898989899</c:v>
                </c:pt>
                <c:pt idx="10">
                  <c:v>87.341772151898738</c:v>
                </c:pt>
                <c:pt idx="11">
                  <c:v>98.701298701298697</c:v>
                </c:pt>
                <c:pt idx="12">
                  <c:v>96.505673028288058</c:v>
                </c:pt>
                <c:pt idx="13">
                  <c:v>100</c:v>
                </c:pt>
                <c:pt idx="14">
                  <c:v>94</c:v>
                </c:pt>
                <c:pt idx="15">
                  <c:v>99.019607843137265</c:v>
                </c:pt>
                <c:pt idx="16">
                  <c:v>99.333333333333343</c:v>
                </c:pt>
                <c:pt idx="17">
                  <c:v>95.454545454545453</c:v>
                </c:pt>
                <c:pt idx="18">
                  <c:v>95</c:v>
                </c:pt>
                <c:pt idx="19">
                  <c:v>98.795180722891558</c:v>
                </c:pt>
                <c:pt idx="20">
                  <c:v>97.674418604651152</c:v>
                </c:pt>
                <c:pt idx="21">
                  <c:v>86.538461538461547</c:v>
                </c:pt>
                <c:pt idx="22">
                  <c:v>96.551724137931046</c:v>
                </c:pt>
                <c:pt idx="23">
                  <c:v>100</c:v>
                </c:pt>
                <c:pt idx="24">
                  <c:v>96.15384615384616</c:v>
                </c:pt>
                <c:pt idx="25">
                  <c:v>96.05263157894737</c:v>
                </c:pt>
                <c:pt idx="26">
                  <c:v>92.815674759826237</c:v>
                </c:pt>
                <c:pt idx="27">
                  <c:v>100</c:v>
                </c:pt>
                <c:pt idx="28">
                  <c:v>100</c:v>
                </c:pt>
                <c:pt idx="29">
                  <c:v>93.75</c:v>
                </c:pt>
                <c:pt idx="30">
                  <c:v>100</c:v>
                </c:pt>
                <c:pt idx="31">
                  <c:v>96</c:v>
                </c:pt>
                <c:pt idx="32">
                  <c:v>51.92307692307692</c:v>
                </c:pt>
                <c:pt idx="33">
                  <c:v>89.285714285714278</c:v>
                </c:pt>
                <c:pt idx="34">
                  <c:v>100</c:v>
                </c:pt>
                <c:pt idx="35">
                  <c:v>90.588235294117638</c:v>
                </c:pt>
                <c:pt idx="36">
                  <c:v>98.461538461538453</c:v>
                </c:pt>
                <c:pt idx="37">
                  <c:v>100</c:v>
                </c:pt>
                <c:pt idx="38">
                  <c:v>84.705882352941174</c:v>
                </c:pt>
                <c:pt idx="39">
                  <c:v>97.959183673469383</c:v>
                </c:pt>
                <c:pt idx="40">
                  <c:v>98.230088495575217</c:v>
                </c:pt>
                <c:pt idx="41">
                  <c:v>66.666666666666657</c:v>
                </c:pt>
                <c:pt idx="42">
                  <c:v>97.297297297297305</c:v>
                </c:pt>
                <c:pt idx="43">
                  <c:v>98.630136986301366</c:v>
                </c:pt>
                <c:pt idx="44">
                  <c:v>100</c:v>
                </c:pt>
                <c:pt idx="45">
                  <c:v>100</c:v>
                </c:pt>
                <c:pt idx="46">
                  <c:v>96.014980782270726</c:v>
                </c:pt>
                <c:pt idx="47">
                  <c:v>98.882681564245814</c:v>
                </c:pt>
                <c:pt idx="48">
                  <c:v>100</c:v>
                </c:pt>
                <c:pt idx="49">
                  <c:v>98.913043478260875</c:v>
                </c:pt>
                <c:pt idx="50">
                  <c:v>96.396396396396398</c:v>
                </c:pt>
                <c:pt idx="51">
                  <c:v>100</c:v>
                </c:pt>
                <c:pt idx="52">
                  <c:v>97.333333333333329</c:v>
                </c:pt>
                <c:pt idx="53">
                  <c:v>100</c:v>
                </c:pt>
                <c:pt idx="54">
                  <c:v>98.275862068965523</c:v>
                </c:pt>
                <c:pt idx="55">
                  <c:v>89.795918367346943</c:v>
                </c:pt>
                <c:pt idx="56">
                  <c:v>100</c:v>
                </c:pt>
                <c:pt idx="57">
                  <c:v>100</c:v>
                </c:pt>
                <c:pt idx="58">
                  <c:v>94.915254237288138</c:v>
                </c:pt>
                <c:pt idx="59">
                  <c:v>98.80952380952381</c:v>
                </c:pt>
                <c:pt idx="60">
                  <c:v>71.428571428571431</c:v>
                </c:pt>
                <c:pt idx="61">
                  <c:v>100</c:v>
                </c:pt>
                <c:pt idx="62">
                  <c:v>80.645161290322577</c:v>
                </c:pt>
                <c:pt idx="63">
                  <c:v>98.888888888888886</c:v>
                </c:pt>
                <c:pt idx="64">
                  <c:v>100</c:v>
                </c:pt>
                <c:pt idx="65">
                  <c:v>100</c:v>
                </c:pt>
                <c:pt idx="66">
                  <c:v>96.951415686622042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90.789473684210535</c:v>
                </c:pt>
                <c:pt idx="71">
                  <c:v>96.202531645569621</c:v>
                </c:pt>
                <c:pt idx="72">
                  <c:v>98.333333333333343</c:v>
                </c:pt>
                <c:pt idx="73">
                  <c:v>100</c:v>
                </c:pt>
                <c:pt idx="74">
                  <c:v>89.051094890510953</c:v>
                </c:pt>
                <c:pt idx="75">
                  <c:v>98.734177215189874</c:v>
                </c:pt>
                <c:pt idx="76">
                  <c:v>99.173553719008268</c:v>
                </c:pt>
                <c:pt idx="77">
                  <c:v>97.826086956521749</c:v>
                </c:pt>
                <c:pt idx="78">
                  <c:v>100</c:v>
                </c:pt>
                <c:pt idx="79">
                  <c:v>94.186046511627907</c:v>
                </c:pt>
                <c:pt idx="80">
                  <c:v>95.238095238095241</c:v>
                </c:pt>
                <c:pt idx="81">
                  <c:v>94.736842105263165</c:v>
                </c:pt>
                <c:pt idx="82">
                  <c:v>94.695795907505584</c:v>
                </c:pt>
                <c:pt idx="83">
                  <c:v>94.174757281553397</c:v>
                </c:pt>
                <c:pt idx="84">
                  <c:v>77.027027027027032</c:v>
                </c:pt>
                <c:pt idx="85">
                  <c:v>100</c:v>
                </c:pt>
                <c:pt idx="86">
                  <c:v>97.5</c:v>
                </c:pt>
                <c:pt idx="87">
                  <c:v>100</c:v>
                </c:pt>
                <c:pt idx="88">
                  <c:v>94.444444444444443</c:v>
                </c:pt>
                <c:pt idx="89">
                  <c:v>95.333333333333343</c:v>
                </c:pt>
                <c:pt idx="90">
                  <c:v>98.181818181818173</c:v>
                </c:pt>
                <c:pt idx="91">
                  <c:v>95.833333333333329</c:v>
                </c:pt>
                <c:pt idx="92">
                  <c:v>88.235294117647058</c:v>
                </c:pt>
                <c:pt idx="93">
                  <c:v>87.671232876712338</c:v>
                </c:pt>
                <c:pt idx="94">
                  <c:v>86.31578947368422</c:v>
                </c:pt>
                <c:pt idx="95">
                  <c:v>91.111111111111114</c:v>
                </c:pt>
                <c:pt idx="96">
                  <c:v>98.876404494382029</c:v>
                </c:pt>
                <c:pt idx="97">
                  <c:v>89.473684210526315</c:v>
                </c:pt>
                <c:pt idx="98">
                  <c:v>100</c:v>
                </c:pt>
                <c:pt idx="99">
                  <c:v>98.648648648648646</c:v>
                </c:pt>
                <c:pt idx="100">
                  <c:v>86.567164179104481</c:v>
                </c:pt>
                <c:pt idx="101">
                  <c:v>98.561151079136692</c:v>
                </c:pt>
                <c:pt idx="102">
                  <c:v>96.969696969696969</c:v>
                </c:pt>
                <c:pt idx="103">
                  <c:v>100</c:v>
                </c:pt>
                <c:pt idx="104">
                  <c:v>93.534482758620697</c:v>
                </c:pt>
                <c:pt idx="105">
                  <c:v>99.196787148594382</c:v>
                </c:pt>
                <c:pt idx="106">
                  <c:v>97.41935483870968</c:v>
                </c:pt>
                <c:pt idx="107">
                  <c:v>89.256198347107443</c:v>
                </c:pt>
                <c:pt idx="108">
                  <c:v>99.595141700404866</c:v>
                </c:pt>
                <c:pt idx="109">
                  <c:v>97.787610619469021</c:v>
                </c:pt>
                <c:pt idx="110">
                  <c:v>97.005988023952099</c:v>
                </c:pt>
                <c:pt idx="111">
                  <c:v>97.457627118644069</c:v>
                </c:pt>
                <c:pt idx="112">
                  <c:v>100</c:v>
                </c:pt>
                <c:pt idx="113">
                  <c:v>95.522192028985501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78.260869565217391</c:v>
                </c:pt>
                <c:pt idx="120">
                  <c:v>91.666666666666657</c:v>
                </c:pt>
                <c:pt idx="121">
                  <c:v>94.25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0"/>
          <c:order val="1"/>
          <c:tx>
            <c:v>2019 ср. балл по городу</c:v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'2019 ИТОГИ-4-9-11'!$C$7:$C$128</c:f>
              <c:strCache>
                <c:ptCount val="122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МАОУ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МБОУ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МАОУ СШ "Комплекс Покровский"</c:v>
                </c:pt>
              </c:strCache>
            </c:strRef>
          </c:cat>
          <c:val>
            <c:numRef>
              <c:f>'2019 ИТОГИ-4-9-11'!$N$7:$N$128</c:f>
              <c:numCache>
                <c:formatCode>0.00</c:formatCode>
                <c:ptCount val="122"/>
                <c:pt idx="0">
                  <c:v>96.28</c:v>
                </c:pt>
                <c:pt idx="1">
                  <c:v>96.28</c:v>
                </c:pt>
                <c:pt idx="3">
                  <c:v>96.28</c:v>
                </c:pt>
                <c:pt idx="4">
                  <c:v>96.28</c:v>
                </c:pt>
                <c:pt idx="5">
                  <c:v>96.28</c:v>
                </c:pt>
                <c:pt idx="6">
                  <c:v>96.28</c:v>
                </c:pt>
                <c:pt idx="7">
                  <c:v>96.28</c:v>
                </c:pt>
                <c:pt idx="8">
                  <c:v>96.28</c:v>
                </c:pt>
                <c:pt idx="9">
                  <c:v>96.28</c:v>
                </c:pt>
                <c:pt idx="10">
                  <c:v>96.28</c:v>
                </c:pt>
                <c:pt idx="11">
                  <c:v>96.28</c:v>
                </c:pt>
                <c:pt idx="13">
                  <c:v>96.28</c:v>
                </c:pt>
                <c:pt idx="14">
                  <c:v>96.28</c:v>
                </c:pt>
                <c:pt idx="15">
                  <c:v>96.28</c:v>
                </c:pt>
                <c:pt idx="16">
                  <c:v>96.28</c:v>
                </c:pt>
                <c:pt idx="17">
                  <c:v>96.28</c:v>
                </c:pt>
                <c:pt idx="18">
                  <c:v>96.28</c:v>
                </c:pt>
                <c:pt idx="19">
                  <c:v>96.28</c:v>
                </c:pt>
                <c:pt idx="20">
                  <c:v>96.28</c:v>
                </c:pt>
                <c:pt idx="21">
                  <c:v>96.28</c:v>
                </c:pt>
                <c:pt idx="22">
                  <c:v>96.28</c:v>
                </c:pt>
                <c:pt idx="23">
                  <c:v>96.28</c:v>
                </c:pt>
                <c:pt idx="24">
                  <c:v>96.28</c:v>
                </c:pt>
                <c:pt idx="25">
                  <c:v>96.28</c:v>
                </c:pt>
                <c:pt idx="27">
                  <c:v>96.28</c:v>
                </c:pt>
                <c:pt idx="28">
                  <c:v>96.28</c:v>
                </c:pt>
                <c:pt idx="29">
                  <c:v>96.28</c:v>
                </c:pt>
                <c:pt idx="30">
                  <c:v>96.28</c:v>
                </c:pt>
                <c:pt idx="31">
                  <c:v>96.28</c:v>
                </c:pt>
                <c:pt idx="32">
                  <c:v>96.28</c:v>
                </c:pt>
                <c:pt idx="33">
                  <c:v>96.28</c:v>
                </c:pt>
                <c:pt idx="34">
                  <c:v>96.28</c:v>
                </c:pt>
                <c:pt idx="35">
                  <c:v>96.28</c:v>
                </c:pt>
                <c:pt idx="36">
                  <c:v>96.28</c:v>
                </c:pt>
                <c:pt idx="37">
                  <c:v>96.28</c:v>
                </c:pt>
                <c:pt idx="38">
                  <c:v>96.28</c:v>
                </c:pt>
                <c:pt idx="39">
                  <c:v>96.28</c:v>
                </c:pt>
                <c:pt idx="40">
                  <c:v>96.28</c:v>
                </c:pt>
                <c:pt idx="41">
                  <c:v>96.28</c:v>
                </c:pt>
                <c:pt idx="42">
                  <c:v>96.28</c:v>
                </c:pt>
                <c:pt idx="43">
                  <c:v>96.28</c:v>
                </c:pt>
                <c:pt idx="44">
                  <c:v>96.28</c:v>
                </c:pt>
                <c:pt idx="45">
                  <c:v>96.28</c:v>
                </c:pt>
                <c:pt idx="47">
                  <c:v>96.28</c:v>
                </c:pt>
                <c:pt idx="48">
                  <c:v>96.28</c:v>
                </c:pt>
                <c:pt idx="49">
                  <c:v>96.28</c:v>
                </c:pt>
                <c:pt idx="50">
                  <c:v>96.28</c:v>
                </c:pt>
                <c:pt idx="51">
                  <c:v>96.28</c:v>
                </c:pt>
                <c:pt idx="52">
                  <c:v>96.28</c:v>
                </c:pt>
                <c:pt idx="53">
                  <c:v>96.28</c:v>
                </c:pt>
                <c:pt idx="54">
                  <c:v>96.28</c:v>
                </c:pt>
                <c:pt idx="55">
                  <c:v>96.28</c:v>
                </c:pt>
                <c:pt idx="56">
                  <c:v>96.28</c:v>
                </c:pt>
                <c:pt idx="57">
                  <c:v>96.28</c:v>
                </c:pt>
                <c:pt idx="58">
                  <c:v>96.28</c:v>
                </c:pt>
                <c:pt idx="59">
                  <c:v>96.28</c:v>
                </c:pt>
                <c:pt idx="60">
                  <c:v>96.28</c:v>
                </c:pt>
                <c:pt idx="61">
                  <c:v>96.28</c:v>
                </c:pt>
                <c:pt idx="62">
                  <c:v>96.28</c:v>
                </c:pt>
                <c:pt idx="63">
                  <c:v>96.28</c:v>
                </c:pt>
                <c:pt idx="64">
                  <c:v>96.28</c:v>
                </c:pt>
                <c:pt idx="65">
                  <c:v>96.28</c:v>
                </c:pt>
                <c:pt idx="67">
                  <c:v>96.28</c:v>
                </c:pt>
                <c:pt idx="68">
                  <c:v>96.28</c:v>
                </c:pt>
                <c:pt idx="69">
                  <c:v>96.28</c:v>
                </c:pt>
                <c:pt idx="70">
                  <c:v>96.28</c:v>
                </c:pt>
                <c:pt idx="71">
                  <c:v>96.28</c:v>
                </c:pt>
                <c:pt idx="72">
                  <c:v>96.28</c:v>
                </c:pt>
                <c:pt idx="73">
                  <c:v>96.28</c:v>
                </c:pt>
                <c:pt idx="74">
                  <c:v>96.28</c:v>
                </c:pt>
                <c:pt idx="75">
                  <c:v>96.28</c:v>
                </c:pt>
                <c:pt idx="76">
                  <c:v>96.28</c:v>
                </c:pt>
                <c:pt idx="77">
                  <c:v>96.28</c:v>
                </c:pt>
                <c:pt idx="78">
                  <c:v>96.28</c:v>
                </c:pt>
                <c:pt idx="79">
                  <c:v>96.28</c:v>
                </c:pt>
                <c:pt idx="80">
                  <c:v>96.28</c:v>
                </c:pt>
                <c:pt idx="81">
                  <c:v>96.28</c:v>
                </c:pt>
                <c:pt idx="83">
                  <c:v>96.28</c:v>
                </c:pt>
                <c:pt idx="84">
                  <c:v>96.28</c:v>
                </c:pt>
                <c:pt idx="85">
                  <c:v>96.28</c:v>
                </c:pt>
                <c:pt idx="86">
                  <c:v>96.28</c:v>
                </c:pt>
                <c:pt idx="87">
                  <c:v>96.28</c:v>
                </c:pt>
                <c:pt idx="88">
                  <c:v>96.28</c:v>
                </c:pt>
                <c:pt idx="89">
                  <c:v>96.28</c:v>
                </c:pt>
                <c:pt idx="90">
                  <c:v>96.28</c:v>
                </c:pt>
                <c:pt idx="91">
                  <c:v>96.28</c:v>
                </c:pt>
                <c:pt idx="92">
                  <c:v>96.28</c:v>
                </c:pt>
                <c:pt idx="93">
                  <c:v>96.28</c:v>
                </c:pt>
                <c:pt idx="94">
                  <c:v>96.28</c:v>
                </c:pt>
                <c:pt idx="95">
                  <c:v>96.28</c:v>
                </c:pt>
                <c:pt idx="96">
                  <c:v>96.28</c:v>
                </c:pt>
                <c:pt idx="97">
                  <c:v>96.28</c:v>
                </c:pt>
                <c:pt idx="98">
                  <c:v>96.28</c:v>
                </c:pt>
                <c:pt idx="99">
                  <c:v>96.28</c:v>
                </c:pt>
                <c:pt idx="100">
                  <c:v>96.28</c:v>
                </c:pt>
                <c:pt idx="101">
                  <c:v>96.28</c:v>
                </c:pt>
                <c:pt idx="102">
                  <c:v>96.28</c:v>
                </c:pt>
                <c:pt idx="103">
                  <c:v>96.28</c:v>
                </c:pt>
                <c:pt idx="104">
                  <c:v>96.28</c:v>
                </c:pt>
                <c:pt idx="105">
                  <c:v>96.28</c:v>
                </c:pt>
                <c:pt idx="106">
                  <c:v>96.28</c:v>
                </c:pt>
                <c:pt idx="107">
                  <c:v>96.28</c:v>
                </c:pt>
                <c:pt idx="108">
                  <c:v>96.28</c:v>
                </c:pt>
                <c:pt idx="109">
                  <c:v>96.28</c:v>
                </c:pt>
                <c:pt idx="110">
                  <c:v>96.28</c:v>
                </c:pt>
                <c:pt idx="111">
                  <c:v>96.28</c:v>
                </c:pt>
                <c:pt idx="112">
                  <c:v>96.28</c:v>
                </c:pt>
                <c:pt idx="114">
                  <c:v>96.28</c:v>
                </c:pt>
                <c:pt idx="115">
                  <c:v>96.28</c:v>
                </c:pt>
                <c:pt idx="116">
                  <c:v>96.28</c:v>
                </c:pt>
                <c:pt idx="117">
                  <c:v>96.28</c:v>
                </c:pt>
                <c:pt idx="118">
                  <c:v>96.28</c:v>
                </c:pt>
                <c:pt idx="119">
                  <c:v>96.28</c:v>
                </c:pt>
                <c:pt idx="120">
                  <c:v>96.28</c:v>
                </c:pt>
                <c:pt idx="121">
                  <c:v>96.28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778536"/>
        <c:axId val="270730448"/>
      </c:lineChart>
      <c:catAx>
        <c:axId val="27077853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0730448"/>
        <c:crosses val="autoZero"/>
        <c:auto val="1"/>
        <c:lblAlgn val="ctr"/>
        <c:lblOffset val="100"/>
        <c:noMultiLvlLbl val="0"/>
      </c:catAx>
      <c:valAx>
        <c:axId val="270730448"/>
        <c:scaling>
          <c:orientation val="minMax"/>
          <c:max val="10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0778536"/>
        <c:crosses val="autoZero"/>
        <c:crossBetween val="between"/>
        <c:majorUnit val="10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38223541702820252"/>
          <c:y val="9.6051711902802265E-3"/>
          <c:w val="0.17780006335909268"/>
          <c:h val="4.19779057468562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Групповой проект </a:t>
            </a:r>
            <a:r>
              <a:rPr lang="ru-RU" baseline="0"/>
              <a:t>4 кл.  2018-2019 учебный год</a:t>
            </a:r>
            <a:endParaRPr lang="ru-RU"/>
          </a:p>
        </c:rich>
      </c:tx>
      <c:layout>
        <c:manualLayout>
          <c:xMode val="edge"/>
          <c:yMode val="edge"/>
          <c:x val="4.4889145228533538E-2"/>
          <c:y val="1.135254789918385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4893292832777924E-2"/>
          <c:y val="9.0689720332577481E-2"/>
          <c:w val="0.97485859211418802"/>
          <c:h val="0.52955802660315532"/>
        </c:manualLayout>
      </c:layout>
      <c:lineChart>
        <c:grouping val="standard"/>
        <c:varyColors val="0"/>
        <c:ser>
          <c:idx val="1"/>
          <c:order val="0"/>
          <c:tx>
            <c:v>2019ср. балл ОУ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Pt>
            <c:idx val="6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170-49D0-842A-F306EC23431F}"/>
              </c:ext>
            </c:extLst>
          </c:dPt>
          <c:cat>
            <c:strRef>
              <c:f>'2019 ИТОГИ-4-9-11'!$C$7:$C$128</c:f>
              <c:strCache>
                <c:ptCount val="122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МАОУ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МБОУ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МАОУ СШ "Комплекс Покровский"</c:v>
                </c:pt>
              </c:strCache>
            </c:strRef>
          </c:cat>
          <c:val>
            <c:numRef>
              <c:f>'2019 ИТОГИ-4-9-11'!$P$7:$P$128</c:f>
              <c:numCache>
                <c:formatCode>0.00</c:formatCode>
                <c:ptCount val="122"/>
                <c:pt idx="0">
                  <c:v>96.95202942745334</c:v>
                </c:pt>
                <c:pt idx="1">
                  <c:v>96.428571428571431</c:v>
                </c:pt>
                <c:pt idx="2">
                  <c:v>97.573079113276833</c:v>
                </c:pt>
                <c:pt idx="3">
                  <c:v>100</c:v>
                </c:pt>
                <c:pt idx="4">
                  <c:v>100</c:v>
                </c:pt>
                <c:pt idx="5">
                  <c:v>90.140845070422529</c:v>
                </c:pt>
                <c:pt idx="6">
                  <c:v>99.090909090909093</c:v>
                </c:pt>
                <c:pt idx="7">
                  <c:v>100</c:v>
                </c:pt>
                <c:pt idx="8">
                  <c:v>98.684210526315795</c:v>
                </c:pt>
                <c:pt idx="9">
                  <c:v>98.039215686274517</c:v>
                </c:pt>
                <c:pt idx="10">
                  <c:v>96.202531645569621</c:v>
                </c:pt>
                <c:pt idx="11">
                  <c:v>96</c:v>
                </c:pt>
                <c:pt idx="12">
                  <c:v>97.199108279630593</c:v>
                </c:pt>
                <c:pt idx="13">
                  <c:v>97.560975609756099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99.248120300751879</c:v>
                </c:pt>
                <c:pt idx="18">
                  <c:v>100</c:v>
                </c:pt>
                <c:pt idx="19">
                  <c:v>98.82352941176471</c:v>
                </c:pt>
                <c:pt idx="20">
                  <c:v>100</c:v>
                </c:pt>
                <c:pt idx="21">
                  <c:v>91.836734693877546</c:v>
                </c:pt>
                <c:pt idx="22">
                  <c:v>97.61904761904762</c:v>
                </c:pt>
                <c:pt idx="23">
                  <c:v>95.833333333333329</c:v>
                </c:pt>
                <c:pt idx="24">
                  <c:v>85.333333333333329</c:v>
                </c:pt>
                <c:pt idx="25">
                  <c:v>97.333333333333329</c:v>
                </c:pt>
                <c:pt idx="26">
                  <c:v>97.473558964363178</c:v>
                </c:pt>
                <c:pt idx="27">
                  <c:v>98.837209302325576</c:v>
                </c:pt>
                <c:pt idx="28">
                  <c:v>98.461538461538467</c:v>
                </c:pt>
                <c:pt idx="29">
                  <c:v>99.074074074074076</c:v>
                </c:pt>
                <c:pt idx="30">
                  <c:v>97.321428571428569</c:v>
                </c:pt>
                <c:pt idx="31">
                  <c:v>95.78947368421052</c:v>
                </c:pt>
                <c:pt idx="32">
                  <c:v>96.15384615384616</c:v>
                </c:pt>
                <c:pt idx="33">
                  <c:v>90.78947368421052</c:v>
                </c:pt>
                <c:pt idx="34">
                  <c:v>100</c:v>
                </c:pt>
                <c:pt idx="35">
                  <c:v>90.588235294117652</c:v>
                </c:pt>
                <c:pt idx="36">
                  <c:v>98.461538461538467</c:v>
                </c:pt>
                <c:pt idx="37">
                  <c:v>100</c:v>
                </c:pt>
                <c:pt idx="38">
                  <c:v>95.121951219512198</c:v>
                </c:pt>
                <c:pt idx="39">
                  <c:v>98.969072164948457</c:v>
                </c:pt>
                <c:pt idx="40">
                  <c:v>97.247706422018354</c:v>
                </c:pt>
                <c:pt idx="41">
                  <c:v>98.039215686274517</c:v>
                </c:pt>
                <c:pt idx="42">
                  <c:v>97.142857142857139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97.299960935891775</c:v>
                </c:pt>
                <c:pt idx="47">
                  <c:v>92.178770949720672</c:v>
                </c:pt>
                <c:pt idx="48">
                  <c:v>100</c:v>
                </c:pt>
                <c:pt idx="49">
                  <c:v>100</c:v>
                </c:pt>
                <c:pt idx="50">
                  <c:v>97.382198952879577</c:v>
                </c:pt>
                <c:pt idx="51">
                  <c:v>100</c:v>
                </c:pt>
                <c:pt idx="52">
                  <c:v>97.297297297297291</c:v>
                </c:pt>
                <c:pt idx="53">
                  <c:v>100</c:v>
                </c:pt>
                <c:pt idx="54">
                  <c:v>96.521739130434781</c:v>
                </c:pt>
                <c:pt idx="55">
                  <c:v>93.75</c:v>
                </c:pt>
                <c:pt idx="56">
                  <c:v>100</c:v>
                </c:pt>
                <c:pt idx="57">
                  <c:v>95.890410958904113</c:v>
                </c:pt>
                <c:pt idx="58">
                  <c:v>93.548387096774192</c:v>
                </c:pt>
                <c:pt idx="59">
                  <c:v>93.75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95.604395604395606</c:v>
                </c:pt>
                <c:pt idx="64">
                  <c:v>98.039215686274517</c:v>
                </c:pt>
                <c:pt idx="65">
                  <c:v>94.736842105263165</c:v>
                </c:pt>
                <c:pt idx="66">
                  <c:v>96.086902404415014</c:v>
                </c:pt>
                <c:pt idx="67">
                  <c:v>100</c:v>
                </c:pt>
                <c:pt idx="68">
                  <c:v>96.825396825396822</c:v>
                </c:pt>
                <c:pt idx="69">
                  <c:v>100</c:v>
                </c:pt>
                <c:pt idx="70">
                  <c:v>84</c:v>
                </c:pt>
                <c:pt idx="71">
                  <c:v>100</c:v>
                </c:pt>
                <c:pt idx="72">
                  <c:v>96.774193548387103</c:v>
                </c:pt>
                <c:pt idx="73">
                  <c:v>90.78947368421052</c:v>
                </c:pt>
                <c:pt idx="74">
                  <c:v>92.913385826771659</c:v>
                </c:pt>
                <c:pt idx="75">
                  <c:v>98.717948717948715</c:v>
                </c:pt>
                <c:pt idx="76">
                  <c:v>97.540983606557376</c:v>
                </c:pt>
                <c:pt idx="77">
                  <c:v>96.946564885496187</c:v>
                </c:pt>
                <c:pt idx="78">
                  <c:v>97.297297297297291</c:v>
                </c:pt>
                <c:pt idx="79">
                  <c:v>93.975903614457835</c:v>
                </c:pt>
                <c:pt idx="80">
                  <c:v>100</c:v>
                </c:pt>
                <c:pt idx="81">
                  <c:v>95.522388059701498</c:v>
                </c:pt>
                <c:pt idx="82">
                  <c:v>96.505041546226749</c:v>
                </c:pt>
                <c:pt idx="83">
                  <c:v>93.75</c:v>
                </c:pt>
                <c:pt idx="84">
                  <c:v>86.956521739130437</c:v>
                </c:pt>
                <c:pt idx="85">
                  <c:v>100</c:v>
                </c:pt>
                <c:pt idx="86">
                  <c:v>100</c:v>
                </c:pt>
                <c:pt idx="87">
                  <c:v>97.385620915032675</c:v>
                </c:pt>
                <c:pt idx="88">
                  <c:v>94.20289855072464</c:v>
                </c:pt>
                <c:pt idx="89">
                  <c:v>94.964028776978424</c:v>
                </c:pt>
                <c:pt idx="90">
                  <c:v>100</c:v>
                </c:pt>
                <c:pt idx="91">
                  <c:v>100</c:v>
                </c:pt>
                <c:pt idx="92">
                  <c:v>98.039215686274517</c:v>
                </c:pt>
                <c:pt idx="93">
                  <c:v>95.588235294117652</c:v>
                </c:pt>
                <c:pt idx="94">
                  <c:v>97.777777777777771</c:v>
                </c:pt>
                <c:pt idx="95">
                  <c:v>93.258426966292134</c:v>
                </c:pt>
                <c:pt idx="96">
                  <c:v>98.850574712643677</c:v>
                </c:pt>
                <c:pt idx="97">
                  <c:v>89.285714285714292</c:v>
                </c:pt>
                <c:pt idx="98">
                  <c:v>100</c:v>
                </c:pt>
                <c:pt idx="99">
                  <c:v>96.15384615384616</c:v>
                </c:pt>
                <c:pt idx="100">
                  <c:v>98.550724637681157</c:v>
                </c:pt>
                <c:pt idx="101">
                  <c:v>97.841726618705039</c:v>
                </c:pt>
                <c:pt idx="102">
                  <c:v>89.10891089108911</c:v>
                </c:pt>
                <c:pt idx="103">
                  <c:v>97</c:v>
                </c:pt>
                <c:pt idx="104">
                  <c:v>96.747967479674799</c:v>
                </c:pt>
                <c:pt idx="105">
                  <c:v>97.165991902834008</c:v>
                </c:pt>
                <c:pt idx="106">
                  <c:v>97.2027972027972</c:v>
                </c:pt>
                <c:pt idx="107">
                  <c:v>96.694214876033058</c:v>
                </c:pt>
                <c:pt idx="108">
                  <c:v>99.59349593495935</c:v>
                </c:pt>
                <c:pt idx="109">
                  <c:v>97.807017543859644</c:v>
                </c:pt>
                <c:pt idx="110">
                  <c:v>96.894409937888199</c:v>
                </c:pt>
                <c:pt idx="111">
                  <c:v>97.826086956521735</c:v>
                </c:pt>
                <c:pt idx="112">
                  <c:v>100</c:v>
                </c:pt>
                <c:pt idx="113">
                  <c:v>96.71375557934698</c:v>
                </c:pt>
                <c:pt idx="114">
                  <c:v>100</c:v>
                </c:pt>
                <c:pt idx="115">
                  <c:v>97.402597402597408</c:v>
                </c:pt>
                <c:pt idx="116">
                  <c:v>98</c:v>
                </c:pt>
                <c:pt idx="117">
                  <c:v>100</c:v>
                </c:pt>
                <c:pt idx="118">
                  <c:v>100</c:v>
                </c:pt>
                <c:pt idx="119">
                  <c:v>82.258064516129039</c:v>
                </c:pt>
                <c:pt idx="120">
                  <c:v>100</c:v>
                </c:pt>
                <c:pt idx="121">
                  <c:v>96.049382716049379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0"/>
          <c:order val="1"/>
          <c:tx>
            <c:v>2019 ср. балл по городу</c:v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'2019 ИТОГИ-4-9-11'!$C$7:$C$128</c:f>
              <c:strCache>
                <c:ptCount val="122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МАОУ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МБОУ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МАОУ СШ "Комплекс Покровский"</c:v>
                </c:pt>
              </c:strCache>
            </c:strRef>
          </c:cat>
          <c:val>
            <c:numRef>
              <c:f>'2019 ИТОГИ-4-9-11'!$Q$7:$Q$128</c:f>
              <c:numCache>
                <c:formatCode>0.00</c:formatCode>
                <c:ptCount val="122"/>
                <c:pt idx="0">
                  <c:v>96.99</c:v>
                </c:pt>
                <c:pt idx="1">
                  <c:v>96.99</c:v>
                </c:pt>
                <c:pt idx="3">
                  <c:v>96.99</c:v>
                </c:pt>
                <c:pt idx="4">
                  <c:v>96.99</c:v>
                </c:pt>
                <c:pt idx="5">
                  <c:v>96.99</c:v>
                </c:pt>
                <c:pt idx="6">
                  <c:v>96.99</c:v>
                </c:pt>
                <c:pt idx="7">
                  <c:v>96.99</c:v>
                </c:pt>
                <c:pt idx="8">
                  <c:v>96.99</c:v>
                </c:pt>
                <c:pt idx="9">
                  <c:v>96.99</c:v>
                </c:pt>
                <c:pt idx="10">
                  <c:v>96.99</c:v>
                </c:pt>
                <c:pt idx="11">
                  <c:v>96.99</c:v>
                </c:pt>
                <c:pt idx="13">
                  <c:v>96.99</c:v>
                </c:pt>
                <c:pt idx="14">
                  <c:v>96.99</c:v>
                </c:pt>
                <c:pt idx="15">
                  <c:v>96.99</c:v>
                </c:pt>
                <c:pt idx="16">
                  <c:v>96.99</c:v>
                </c:pt>
                <c:pt idx="17">
                  <c:v>96.99</c:v>
                </c:pt>
                <c:pt idx="18">
                  <c:v>96.99</c:v>
                </c:pt>
                <c:pt idx="19">
                  <c:v>96.99</c:v>
                </c:pt>
                <c:pt idx="20">
                  <c:v>96.99</c:v>
                </c:pt>
                <c:pt idx="21">
                  <c:v>96.99</c:v>
                </c:pt>
                <c:pt idx="22">
                  <c:v>96.99</c:v>
                </c:pt>
                <c:pt idx="23">
                  <c:v>96.99</c:v>
                </c:pt>
                <c:pt idx="24">
                  <c:v>96.99</c:v>
                </c:pt>
                <c:pt idx="25">
                  <c:v>96.99</c:v>
                </c:pt>
                <c:pt idx="27">
                  <c:v>96.99</c:v>
                </c:pt>
                <c:pt idx="28">
                  <c:v>96.99</c:v>
                </c:pt>
                <c:pt idx="29">
                  <c:v>96.99</c:v>
                </c:pt>
                <c:pt idx="30">
                  <c:v>96.99</c:v>
                </c:pt>
                <c:pt idx="31">
                  <c:v>96.99</c:v>
                </c:pt>
                <c:pt idx="32">
                  <c:v>96.99</c:v>
                </c:pt>
                <c:pt idx="33">
                  <c:v>96.99</c:v>
                </c:pt>
                <c:pt idx="34">
                  <c:v>96.99</c:v>
                </c:pt>
                <c:pt idx="35">
                  <c:v>96.99</c:v>
                </c:pt>
                <c:pt idx="36">
                  <c:v>96.99</c:v>
                </c:pt>
                <c:pt idx="37">
                  <c:v>96.99</c:v>
                </c:pt>
                <c:pt idx="38">
                  <c:v>96.99</c:v>
                </c:pt>
                <c:pt idx="39">
                  <c:v>96.99</c:v>
                </c:pt>
                <c:pt idx="40">
                  <c:v>96.99</c:v>
                </c:pt>
                <c:pt idx="41">
                  <c:v>96.99</c:v>
                </c:pt>
                <c:pt idx="42">
                  <c:v>96.99</c:v>
                </c:pt>
                <c:pt idx="43">
                  <c:v>96.99</c:v>
                </c:pt>
                <c:pt idx="44">
                  <c:v>96.99</c:v>
                </c:pt>
                <c:pt idx="45">
                  <c:v>96.99</c:v>
                </c:pt>
                <c:pt idx="47">
                  <c:v>96.99</c:v>
                </c:pt>
                <c:pt idx="48">
                  <c:v>96.99</c:v>
                </c:pt>
                <c:pt idx="49">
                  <c:v>96.99</c:v>
                </c:pt>
                <c:pt idx="50">
                  <c:v>96.99</c:v>
                </c:pt>
                <c:pt idx="51">
                  <c:v>96.99</c:v>
                </c:pt>
                <c:pt idx="52">
                  <c:v>96.99</c:v>
                </c:pt>
                <c:pt idx="53">
                  <c:v>96.99</c:v>
                </c:pt>
                <c:pt idx="54">
                  <c:v>96.99</c:v>
                </c:pt>
                <c:pt idx="55">
                  <c:v>96.99</c:v>
                </c:pt>
                <c:pt idx="56">
                  <c:v>96.99</c:v>
                </c:pt>
                <c:pt idx="57">
                  <c:v>96.99</c:v>
                </c:pt>
                <c:pt idx="58">
                  <c:v>96.99</c:v>
                </c:pt>
                <c:pt idx="59">
                  <c:v>96.99</c:v>
                </c:pt>
                <c:pt idx="60">
                  <c:v>96.99</c:v>
                </c:pt>
                <c:pt idx="61">
                  <c:v>96.99</c:v>
                </c:pt>
                <c:pt idx="62">
                  <c:v>96.99</c:v>
                </c:pt>
                <c:pt idx="63">
                  <c:v>96.99</c:v>
                </c:pt>
                <c:pt idx="64">
                  <c:v>96.99</c:v>
                </c:pt>
                <c:pt idx="65">
                  <c:v>96.99</c:v>
                </c:pt>
                <c:pt idx="67">
                  <c:v>96.99</c:v>
                </c:pt>
                <c:pt idx="68">
                  <c:v>96.99</c:v>
                </c:pt>
                <c:pt idx="69">
                  <c:v>96.99</c:v>
                </c:pt>
                <c:pt idx="70">
                  <c:v>96.99</c:v>
                </c:pt>
                <c:pt idx="71">
                  <c:v>96.99</c:v>
                </c:pt>
                <c:pt idx="72">
                  <c:v>96.99</c:v>
                </c:pt>
                <c:pt idx="73">
                  <c:v>96.99</c:v>
                </c:pt>
                <c:pt idx="74">
                  <c:v>96.99</c:v>
                </c:pt>
                <c:pt idx="75">
                  <c:v>96.99</c:v>
                </c:pt>
                <c:pt idx="76">
                  <c:v>96.99</c:v>
                </c:pt>
                <c:pt idx="77">
                  <c:v>96.99</c:v>
                </c:pt>
                <c:pt idx="78">
                  <c:v>96.99</c:v>
                </c:pt>
                <c:pt idx="79">
                  <c:v>96.99</c:v>
                </c:pt>
                <c:pt idx="80">
                  <c:v>96.99</c:v>
                </c:pt>
                <c:pt idx="81">
                  <c:v>96.99</c:v>
                </c:pt>
                <c:pt idx="83">
                  <c:v>96.99</c:v>
                </c:pt>
                <c:pt idx="84">
                  <c:v>96.99</c:v>
                </c:pt>
                <c:pt idx="85">
                  <c:v>96.99</c:v>
                </c:pt>
                <c:pt idx="86">
                  <c:v>96.99</c:v>
                </c:pt>
                <c:pt idx="87">
                  <c:v>96.99</c:v>
                </c:pt>
                <c:pt idx="88">
                  <c:v>96.99</c:v>
                </c:pt>
                <c:pt idx="89">
                  <c:v>96.99</c:v>
                </c:pt>
                <c:pt idx="90">
                  <c:v>96.99</c:v>
                </c:pt>
                <c:pt idx="91">
                  <c:v>96.99</c:v>
                </c:pt>
                <c:pt idx="92">
                  <c:v>96.99</c:v>
                </c:pt>
                <c:pt idx="93">
                  <c:v>96.99</c:v>
                </c:pt>
                <c:pt idx="94">
                  <c:v>96.99</c:v>
                </c:pt>
                <c:pt idx="95">
                  <c:v>96.99</c:v>
                </c:pt>
                <c:pt idx="96">
                  <c:v>96.99</c:v>
                </c:pt>
                <c:pt idx="97">
                  <c:v>96.99</c:v>
                </c:pt>
                <c:pt idx="98">
                  <c:v>96.99</c:v>
                </c:pt>
                <c:pt idx="99">
                  <c:v>96.99</c:v>
                </c:pt>
                <c:pt idx="100">
                  <c:v>96.99</c:v>
                </c:pt>
                <c:pt idx="101">
                  <c:v>96.99</c:v>
                </c:pt>
                <c:pt idx="102">
                  <c:v>96.99</c:v>
                </c:pt>
                <c:pt idx="103">
                  <c:v>96.99</c:v>
                </c:pt>
                <c:pt idx="104">
                  <c:v>96.99</c:v>
                </c:pt>
                <c:pt idx="105">
                  <c:v>96.99</c:v>
                </c:pt>
                <c:pt idx="106">
                  <c:v>96.99</c:v>
                </c:pt>
                <c:pt idx="107">
                  <c:v>96.99</c:v>
                </c:pt>
                <c:pt idx="108">
                  <c:v>96.99</c:v>
                </c:pt>
                <c:pt idx="109">
                  <c:v>96.99</c:v>
                </c:pt>
                <c:pt idx="110">
                  <c:v>96.99</c:v>
                </c:pt>
                <c:pt idx="111">
                  <c:v>96.99</c:v>
                </c:pt>
                <c:pt idx="112">
                  <c:v>96.99</c:v>
                </c:pt>
                <c:pt idx="114">
                  <c:v>96.99</c:v>
                </c:pt>
                <c:pt idx="115">
                  <c:v>96.99</c:v>
                </c:pt>
                <c:pt idx="116">
                  <c:v>96.99</c:v>
                </c:pt>
                <c:pt idx="117">
                  <c:v>96.99</c:v>
                </c:pt>
                <c:pt idx="118">
                  <c:v>96.99</c:v>
                </c:pt>
                <c:pt idx="119">
                  <c:v>96.99</c:v>
                </c:pt>
                <c:pt idx="120">
                  <c:v>96.99</c:v>
                </c:pt>
                <c:pt idx="121">
                  <c:v>96.99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731232"/>
        <c:axId val="270731624"/>
      </c:lineChart>
      <c:catAx>
        <c:axId val="270731232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0731624"/>
        <c:crosses val="autoZero"/>
        <c:auto val="1"/>
        <c:lblAlgn val="ctr"/>
        <c:lblOffset val="100"/>
        <c:noMultiLvlLbl val="0"/>
      </c:catAx>
      <c:valAx>
        <c:axId val="270731624"/>
        <c:scaling>
          <c:orientation val="minMax"/>
          <c:max val="10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0731232"/>
        <c:crosses val="autoZero"/>
        <c:crossBetween val="between"/>
        <c:majorUnit val="10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39217632451333817"/>
          <c:y val="7.8858657667150254E-3"/>
          <c:w val="0.17780006335909268"/>
          <c:h val="4.19779057468562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Математика 9</a:t>
            </a:r>
            <a:r>
              <a:rPr lang="ru-RU" baseline="0"/>
              <a:t> кл.  2018-2019 учебный год</a:t>
            </a:r>
            <a:endParaRPr lang="ru-RU"/>
          </a:p>
        </c:rich>
      </c:tx>
      <c:layout>
        <c:manualLayout>
          <c:xMode val="edge"/>
          <c:yMode val="edge"/>
          <c:x val="3.7808179637922615E-2"/>
          <c:y val="1.20779214524789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1671894786736562E-2"/>
          <c:y val="7.3364476828456149E-2"/>
          <c:w val="0.97765222743383495"/>
          <c:h val="0.58825323005703711"/>
        </c:manualLayout>
      </c:layout>
      <c:lineChart>
        <c:grouping val="standard"/>
        <c:varyColors val="0"/>
        <c:ser>
          <c:idx val="1"/>
          <c:order val="0"/>
          <c:tx>
            <c:v>2019 ср. балл ОУ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6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D3B4-4E44-A331-C6E8493F566A}"/>
              </c:ext>
            </c:extLst>
          </c:dPt>
          <c:cat>
            <c:strRef>
              <c:f>'2019 ИТОГИ-4-9-11'!$C$7:$C$128</c:f>
              <c:strCache>
                <c:ptCount val="122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МАОУ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МБОУ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МАОУ СШ "Комплекс Покровский"</c:v>
                </c:pt>
              </c:strCache>
            </c:strRef>
          </c:cat>
          <c:val>
            <c:numRef>
              <c:f>'2019 ИТОГИ-4-9-11'!$Z$7:$Z$128</c:f>
              <c:numCache>
                <c:formatCode>0.00</c:formatCode>
                <c:ptCount val="122"/>
                <c:pt idx="0">
                  <c:v>3.8613674363651209</c:v>
                </c:pt>
                <c:pt idx="1">
                  <c:v>4.0235294117647058</c:v>
                </c:pt>
                <c:pt idx="2">
                  <c:v>3.9417908137895274</c:v>
                </c:pt>
                <c:pt idx="4">
                  <c:v>3.9658119658119659</c:v>
                </c:pt>
                <c:pt idx="5">
                  <c:v>4.032</c:v>
                </c:pt>
                <c:pt idx="6">
                  <c:v>4.3185840707964598</c:v>
                </c:pt>
                <c:pt idx="7">
                  <c:v>4.0750000000000002</c:v>
                </c:pt>
                <c:pt idx="8">
                  <c:v>3.8734177215189876</c:v>
                </c:pt>
                <c:pt idx="9">
                  <c:v>3.63</c:v>
                </c:pt>
                <c:pt idx="10">
                  <c:v>3.7746478873239435</c:v>
                </c:pt>
                <c:pt idx="11">
                  <c:v>3.8648648648648649</c:v>
                </c:pt>
                <c:pt idx="12">
                  <c:v>3.7766648756869285</c:v>
                </c:pt>
                <c:pt idx="13">
                  <c:v>3.9903846153846154</c:v>
                </c:pt>
                <c:pt idx="14">
                  <c:v>3.955223880597015</c:v>
                </c:pt>
                <c:pt idx="15">
                  <c:v>4.0129870129870131</c:v>
                </c:pt>
                <c:pt idx="16">
                  <c:v>4.0931677018633543</c:v>
                </c:pt>
                <c:pt idx="17">
                  <c:v>3.9583333333333335</c:v>
                </c:pt>
                <c:pt idx="18">
                  <c:v>3.591549295774648</c:v>
                </c:pt>
                <c:pt idx="19">
                  <c:v>3.7704918032786887</c:v>
                </c:pt>
                <c:pt idx="20">
                  <c:v>3.5192307692307692</c:v>
                </c:pt>
                <c:pt idx="21">
                  <c:v>3.7727272727272729</c:v>
                </c:pt>
                <c:pt idx="22">
                  <c:v>3.7241379310344827</c:v>
                </c:pt>
                <c:pt idx="23">
                  <c:v>3.48</c:v>
                </c:pt>
                <c:pt idx="24">
                  <c:v>3.6849315068493151</c:v>
                </c:pt>
                <c:pt idx="25">
                  <c:v>3.5434782608695654</c:v>
                </c:pt>
                <c:pt idx="26">
                  <c:v>3.7154973821326545</c:v>
                </c:pt>
                <c:pt idx="27">
                  <c:v>3.8865979381443299</c:v>
                </c:pt>
                <c:pt idx="28">
                  <c:v>3.9396551724137931</c:v>
                </c:pt>
                <c:pt idx="29">
                  <c:v>3.855855855855856</c:v>
                </c:pt>
                <c:pt idx="30">
                  <c:v>4.08</c:v>
                </c:pt>
                <c:pt idx="31">
                  <c:v>3.989795918367347</c:v>
                </c:pt>
                <c:pt idx="32">
                  <c:v>3.4838709677419355</c:v>
                </c:pt>
                <c:pt idx="33">
                  <c:v>3.4838709677419355</c:v>
                </c:pt>
                <c:pt idx="34">
                  <c:v>3.4347826086956523</c:v>
                </c:pt>
                <c:pt idx="35">
                  <c:v>3.7432432432432434</c:v>
                </c:pt>
                <c:pt idx="36">
                  <c:v>3.8837209302325579</c:v>
                </c:pt>
                <c:pt idx="37">
                  <c:v>3.6153846153846154</c:v>
                </c:pt>
                <c:pt idx="38">
                  <c:v>3.617283950617284</c:v>
                </c:pt>
                <c:pt idx="39">
                  <c:v>3.8969072164948453</c:v>
                </c:pt>
                <c:pt idx="40">
                  <c:v>3.4794520547945207</c:v>
                </c:pt>
                <c:pt idx="41">
                  <c:v>3.6515151515151514</c:v>
                </c:pt>
                <c:pt idx="42">
                  <c:v>3.58</c:v>
                </c:pt>
                <c:pt idx="43">
                  <c:v>3.4477611940298507</c:v>
                </c:pt>
                <c:pt idx="44">
                  <c:v>3.8118811881188117</c:v>
                </c:pt>
                <c:pt idx="45">
                  <c:v>3.7128712871287131</c:v>
                </c:pt>
                <c:pt idx="46">
                  <c:v>3.9873928416891258</c:v>
                </c:pt>
                <c:pt idx="47">
                  <c:v>4.1787709497206702</c:v>
                </c:pt>
                <c:pt idx="48">
                  <c:v>4.360655737704918</c:v>
                </c:pt>
                <c:pt idx="49">
                  <c:v>4.4413793103448276</c:v>
                </c:pt>
                <c:pt idx="50">
                  <c:v>4.1077844311377243</c:v>
                </c:pt>
                <c:pt idx="51">
                  <c:v>3.9702970297029703</c:v>
                </c:pt>
                <c:pt idx="52">
                  <c:v>4.1341463414634143</c:v>
                </c:pt>
                <c:pt idx="53">
                  <c:v>4.4375</c:v>
                </c:pt>
                <c:pt idx="54">
                  <c:v>3.6296296296296298</c:v>
                </c:pt>
                <c:pt idx="55">
                  <c:v>3.8913043478260869</c:v>
                </c:pt>
                <c:pt idx="56">
                  <c:v>3.8095238095238093</c:v>
                </c:pt>
                <c:pt idx="57">
                  <c:v>3.6923076923076925</c:v>
                </c:pt>
                <c:pt idx="58">
                  <c:v>3.8292682926829267</c:v>
                </c:pt>
                <c:pt idx="59">
                  <c:v>4.024096385542169</c:v>
                </c:pt>
                <c:pt idx="60">
                  <c:v>3.9</c:v>
                </c:pt>
                <c:pt idx="61">
                  <c:v>3.9705882352941178</c:v>
                </c:pt>
                <c:pt idx="62">
                  <c:v>3.7301587301587302</c:v>
                </c:pt>
                <c:pt idx="63">
                  <c:v>3.65625</c:v>
                </c:pt>
                <c:pt idx="64">
                  <c:v>4.2173913043478262</c:v>
                </c:pt>
                <c:pt idx="65">
                  <c:v>3.7794117647058822</c:v>
                </c:pt>
                <c:pt idx="66">
                  <c:v>3.8538056771740554</c:v>
                </c:pt>
                <c:pt idx="67">
                  <c:v>4.1807228915662646</c:v>
                </c:pt>
                <c:pt idx="68">
                  <c:v>4.1092436974789912</c:v>
                </c:pt>
                <c:pt idx="69">
                  <c:v>3.8596491228070176</c:v>
                </c:pt>
                <c:pt idx="70">
                  <c:v>3.8297872340425534</c:v>
                </c:pt>
                <c:pt idx="71">
                  <c:v>4.021505376344086</c:v>
                </c:pt>
                <c:pt idx="72">
                  <c:v>3.7049180327868854</c:v>
                </c:pt>
                <c:pt idx="73">
                  <c:v>3.9</c:v>
                </c:pt>
                <c:pt idx="74">
                  <c:v>3.8571428571428572</c:v>
                </c:pt>
                <c:pt idx="75">
                  <c:v>3.4347826086956523</c:v>
                </c:pt>
                <c:pt idx="76">
                  <c:v>3.9081632653061225</c:v>
                </c:pt>
                <c:pt idx="77">
                  <c:v>3.6470588235294117</c:v>
                </c:pt>
                <c:pt idx="78">
                  <c:v>3.8378378378378377</c:v>
                </c:pt>
                <c:pt idx="79">
                  <c:v>3.736842105263158</c:v>
                </c:pt>
                <c:pt idx="80">
                  <c:v>3.76056338028169</c:v>
                </c:pt>
                <c:pt idx="81">
                  <c:v>4.0188679245283021</c:v>
                </c:pt>
                <c:pt idx="82">
                  <c:v>3.8679082168607759</c:v>
                </c:pt>
                <c:pt idx="83">
                  <c:v>3.9024390243902438</c:v>
                </c:pt>
                <c:pt idx="84">
                  <c:v>3.6315789473684212</c:v>
                </c:pt>
                <c:pt idx="85">
                  <c:v>3.9514563106796117</c:v>
                </c:pt>
                <c:pt idx="86">
                  <c:v>4.0535714285714288</c:v>
                </c:pt>
                <c:pt idx="87">
                  <c:v>4.0962962962962965</c:v>
                </c:pt>
                <c:pt idx="88">
                  <c:v>3.7875000000000001</c:v>
                </c:pt>
                <c:pt idx="89">
                  <c:v>4.0222222222222221</c:v>
                </c:pt>
                <c:pt idx="90">
                  <c:v>3.7954545454545454</c:v>
                </c:pt>
                <c:pt idx="91">
                  <c:v>3.7</c:v>
                </c:pt>
                <c:pt idx="92">
                  <c:v>3.6764705882352939</c:v>
                </c:pt>
                <c:pt idx="93">
                  <c:v>3.5416666666666665</c:v>
                </c:pt>
                <c:pt idx="94">
                  <c:v>3.784313725490196</c:v>
                </c:pt>
                <c:pt idx="95">
                  <c:v>3.831168831168831</c:v>
                </c:pt>
                <c:pt idx="96">
                  <c:v>3.652173913043478</c:v>
                </c:pt>
                <c:pt idx="97">
                  <c:v>3.8761904761904762</c:v>
                </c:pt>
                <c:pt idx="98">
                  <c:v>3.7272727272727271</c:v>
                </c:pt>
                <c:pt idx="99">
                  <c:v>3.8431372549019609</c:v>
                </c:pt>
                <c:pt idx="100">
                  <c:v>3.7638888888888888</c:v>
                </c:pt>
                <c:pt idx="101">
                  <c:v>3.5188679245283021</c:v>
                </c:pt>
                <c:pt idx="102">
                  <c:v>3.5686274509803924</c:v>
                </c:pt>
                <c:pt idx="103">
                  <c:v>3.8717948717948718</c:v>
                </c:pt>
                <c:pt idx="104">
                  <c:v>3.9951456310679609</c:v>
                </c:pt>
                <c:pt idx="105">
                  <c:v>3.9821428571428572</c:v>
                </c:pt>
                <c:pt idx="106">
                  <c:v>4.041666666666667</c:v>
                </c:pt>
                <c:pt idx="107">
                  <c:v>3.9746835443037973</c:v>
                </c:pt>
                <c:pt idx="108">
                  <c:v>4.083333333333333</c:v>
                </c:pt>
                <c:pt idx="109">
                  <c:v>4.0550847457627119</c:v>
                </c:pt>
                <c:pt idx="110">
                  <c:v>4.2049689440993792</c:v>
                </c:pt>
                <c:pt idx="111">
                  <c:v>4.2362204724409445</c:v>
                </c:pt>
                <c:pt idx="113">
                  <c:v>3.9359144834619255</c:v>
                </c:pt>
                <c:pt idx="114">
                  <c:v>4.4318181818181817</c:v>
                </c:pt>
                <c:pt idx="115">
                  <c:v>3.9896907216494846</c:v>
                </c:pt>
                <c:pt idx="116">
                  <c:v>4.2173913043478262</c:v>
                </c:pt>
                <c:pt idx="117">
                  <c:v>3.7872340425531914</c:v>
                </c:pt>
                <c:pt idx="118">
                  <c:v>4.2125000000000004</c:v>
                </c:pt>
                <c:pt idx="119">
                  <c:v>3.847457627118644</c:v>
                </c:pt>
                <c:pt idx="120">
                  <c:v>3.2105263157894739</c:v>
                </c:pt>
                <c:pt idx="121">
                  <c:v>3.7906976744186047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0"/>
          <c:order val="1"/>
          <c:tx>
            <c:v>2019 ср. балл по городу</c:v>
          </c:tx>
          <c:spPr>
            <a:ln w="28575" cap="rnd">
              <a:solidFill>
                <a:srgbClr val="FF99C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'2019 ИТОГИ-4-9-11'!$C$7:$C$128</c:f>
              <c:strCache>
                <c:ptCount val="122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МАОУ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МБОУ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МАОУ СШ "Комплекс Покровский"</c:v>
                </c:pt>
              </c:strCache>
            </c:strRef>
          </c:cat>
          <c:val>
            <c:numRef>
              <c:f>'2019 ИТОГИ-4-9-11'!$AA$7:$AA$128</c:f>
              <c:numCache>
                <c:formatCode>0.00</c:formatCode>
                <c:ptCount val="122"/>
                <c:pt idx="0">
                  <c:v>3.91</c:v>
                </c:pt>
                <c:pt idx="1">
                  <c:v>3.91</c:v>
                </c:pt>
                <c:pt idx="3">
                  <c:v>3.91</c:v>
                </c:pt>
                <c:pt idx="4">
                  <c:v>3.91</c:v>
                </c:pt>
                <c:pt idx="5">
                  <c:v>3.91</c:v>
                </c:pt>
                <c:pt idx="6">
                  <c:v>3.91</c:v>
                </c:pt>
                <c:pt idx="7">
                  <c:v>3.91</c:v>
                </c:pt>
                <c:pt idx="8">
                  <c:v>3.91</c:v>
                </c:pt>
                <c:pt idx="9">
                  <c:v>3.91</c:v>
                </c:pt>
                <c:pt idx="10">
                  <c:v>3.91</c:v>
                </c:pt>
                <c:pt idx="11">
                  <c:v>3.91</c:v>
                </c:pt>
                <c:pt idx="13">
                  <c:v>3.91</c:v>
                </c:pt>
                <c:pt idx="14">
                  <c:v>3.91</c:v>
                </c:pt>
                <c:pt idx="15">
                  <c:v>3.91</c:v>
                </c:pt>
                <c:pt idx="16">
                  <c:v>3.91</c:v>
                </c:pt>
                <c:pt idx="17">
                  <c:v>3.91</c:v>
                </c:pt>
                <c:pt idx="18">
                  <c:v>3.91</c:v>
                </c:pt>
                <c:pt idx="19">
                  <c:v>3.91</c:v>
                </c:pt>
                <c:pt idx="20">
                  <c:v>3.91</c:v>
                </c:pt>
                <c:pt idx="21">
                  <c:v>3.91</c:v>
                </c:pt>
                <c:pt idx="22">
                  <c:v>3.91</c:v>
                </c:pt>
                <c:pt idx="23">
                  <c:v>3.91</c:v>
                </c:pt>
                <c:pt idx="24">
                  <c:v>3.91</c:v>
                </c:pt>
                <c:pt idx="25">
                  <c:v>3.91</c:v>
                </c:pt>
                <c:pt idx="27">
                  <c:v>3.91</c:v>
                </c:pt>
                <c:pt idx="28">
                  <c:v>3.91</c:v>
                </c:pt>
                <c:pt idx="29">
                  <c:v>3.91</c:v>
                </c:pt>
                <c:pt idx="30">
                  <c:v>3.91</c:v>
                </c:pt>
                <c:pt idx="31">
                  <c:v>3.91</c:v>
                </c:pt>
                <c:pt idx="32">
                  <c:v>3.91</c:v>
                </c:pt>
                <c:pt idx="33">
                  <c:v>3.91</c:v>
                </c:pt>
                <c:pt idx="34">
                  <c:v>3.91</c:v>
                </c:pt>
                <c:pt idx="35">
                  <c:v>3.91</c:v>
                </c:pt>
                <c:pt idx="36">
                  <c:v>3.91</c:v>
                </c:pt>
                <c:pt idx="37">
                  <c:v>3.91</c:v>
                </c:pt>
                <c:pt idx="38">
                  <c:v>3.91</c:v>
                </c:pt>
                <c:pt idx="39">
                  <c:v>3.91</c:v>
                </c:pt>
                <c:pt idx="40">
                  <c:v>3.91</c:v>
                </c:pt>
                <c:pt idx="41">
                  <c:v>3.91</c:v>
                </c:pt>
                <c:pt idx="42">
                  <c:v>3.91</c:v>
                </c:pt>
                <c:pt idx="43">
                  <c:v>3.91</c:v>
                </c:pt>
                <c:pt idx="44">
                  <c:v>3.91</c:v>
                </c:pt>
                <c:pt idx="45">
                  <c:v>3.91</c:v>
                </c:pt>
                <c:pt idx="47">
                  <c:v>3.91</c:v>
                </c:pt>
                <c:pt idx="48">
                  <c:v>3.91</c:v>
                </c:pt>
                <c:pt idx="49">
                  <c:v>3.91</c:v>
                </c:pt>
                <c:pt idx="50">
                  <c:v>3.91</c:v>
                </c:pt>
                <c:pt idx="51">
                  <c:v>3.91</c:v>
                </c:pt>
                <c:pt idx="52">
                  <c:v>3.91</c:v>
                </c:pt>
                <c:pt idx="53">
                  <c:v>3.91</c:v>
                </c:pt>
                <c:pt idx="54">
                  <c:v>3.91</c:v>
                </c:pt>
                <c:pt idx="55">
                  <c:v>3.91</c:v>
                </c:pt>
                <c:pt idx="56">
                  <c:v>3.91</c:v>
                </c:pt>
                <c:pt idx="57">
                  <c:v>3.91</c:v>
                </c:pt>
                <c:pt idx="58">
                  <c:v>3.91</c:v>
                </c:pt>
                <c:pt idx="59">
                  <c:v>3.91</c:v>
                </c:pt>
                <c:pt idx="60">
                  <c:v>3.91</c:v>
                </c:pt>
                <c:pt idx="61">
                  <c:v>3.91</c:v>
                </c:pt>
                <c:pt idx="62">
                  <c:v>3.91</c:v>
                </c:pt>
                <c:pt idx="63">
                  <c:v>3.91</c:v>
                </c:pt>
                <c:pt idx="64">
                  <c:v>3.91</c:v>
                </c:pt>
                <c:pt idx="65">
                  <c:v>3.91</c:v>
                </c:pt>
                <c:pt idx="67">
                  <c:v>3.91</c:v>
                </c:pt>
                <c:pt idx="68">
                  <c:v>3.91</c:v>
                </c:pt>
                <c:pt idx="69">
                  <c:v>3.91</c:v>
                </c:pt>
                <c:pt idx="70">
                  <c:v>3.91</c:v>
                </c:pt>
                <c:pt idx="71">
                  <c:v>3.91</c:v>
                </c:pt>
                <c:pt idx="72">
                  <c:v>3.91</c:v>
                </c:pt>
                <c:pt idx="73">
                  <c:v>3.91</c:v>
                </c:pt>
                <c:pt idx="74">
                  <c:v>3.91</c:v>
                </c:pt>
                <c:pt idx="75">
                  <c:v>3.91</c:v>
                </c:pt>
                <c:pt idx="76">
                  <c:v>3.91</c:v>
                </c:pt>
                <c:pt idx="77">
                  <c:v>3.91</c:v>
                </c:pt>
                <c:pt idx="78">
                  <c:v>3.91</c:v>
                </c:pt>
                <c:pt idx="79">
                  <c:v>3.91</c:v>
                </c:pt>
                <c:pt idx="80">
                  <c:v>3.91</c:v>
                </c:pt>
                <c:pt idx="81">
                  <c:v>3.91</c:v>
                </c:pt>
                <c:pt idx="83">
                  <c:v>3.91</c:v>
                </c:pt>
                <c:pt idx="84">
                  <c:v>3.91</c:v>
                </c:pt>
                <c:pt idx="85">
                  <c:v>3.91</c:v>
                </c:pt>
                <c:pt idx="86">
                  <c:v>3.91</c:v>
                </c:pt>
                <c:pt idx="87">
                  <c:v>3.91</c:v>
                </c:pt>
                <c:pt idx="88">
                  <c:v>3.91</c:v>
                </c:pt>
                <c:pt idx="89">
                  <c:v>3.91</c:v>
                </c:pt>
                <c:pt idx="90">
                  <c:v>3.91</c:v>
                </c:pt>
                <c:pt idx="91">
                  <c:v>3.91</c:v>
                </c:pt>
                <c:pt idx="92">
                  <c:v>3.91</c:v>
                </c:pt>
                <c:pt idx="93">
                  <c:v>3.91</c:v>
                </c:pt>
                <c:pt idx="94">
                  <c:v>3.91</c:v>
                </c:pt>
                <c:pt idx="95">
                  <c:v>3.91</c:v>
                </c:pt>
                <c:pt idx="96">
                  <c:v>3.91</c:v>
                </c:pt>
                <c:pt idx="97">
                  <c:v>3.91</c:v>
                </c:pt>
                <c:pt idx="98">
                  <c:v>3.91</c:v>
                </c:pt>
                <c:pt idx="99">
                  <c:v>3.91</c:v>
                </c:pt>
                <c:pt idx="100">
                  <c:v>3.91</c:v>
                </c:pt>
                <c:pt idx="101">
                  <c:v>3.91</c:v>
                </c:pt>
                <c:pt idx="102">
                  <c:v>3.91</c:v>
                </c:pt>
                <c:pt idx="103">
                  <c:v>3.91</c:v>
                </c:pt>
                <c:pt idx="104">
                  <c:v>3.91</c:v>
                </c:pt>
                <c:pt idx="105">
                  <c:v>3.91</c:v>
                </c:pt>
                <c:pt idx="106">
                  <c:v>3.91</c:v>
                </c:pt>
                <c:pt idx="107">
                  <c:v>3.91</c:v>
                </c:pt>
                <c:pt idx="108">
                  <c:v>3.91</c:v>
                </c:pt>
                <c:pt idx="109">
                  <c:v>3.91</c:v>
                </c:pt>
                <c:pt idx="110">
                  <c:v>3.91</c:v>
                </c:pt>
                <c:pt idx="111">
                  <c:v>3.91</c:v>
                </c:pt>
                <c:pt idx="112">
                  <c:v>3.91</c:v>
                </c:pt>
                <c:pt idx="114">
                  <c:v>3.91</c:v>
                </c:pt>
                <c:pt idx="115">
                  <c:v>3.91</c:v>
                </c:pt>
                <c:pt idx="116">
                  <c:v>3.91</c:v>
                </c:pt>
                <c:pt idx="117">
                  <c:v>3.91</c:v>
                </c:pt>
                <c:pt idx="118">
                  <c:v>3.91</c:v>
                </c:pt>
                <c:pt idx="119">
                  <c:v>3.91</c:v>
                </c:pt>
                <c:pt idx="120">
                  <c:v>3.91</c:v>
                </c:pt>
                <c:pt idx="121">
                  <c:v>3.91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033504"/>
        <c:axId val="271033896"/>
      </c:lineChart>
      <c:catAx>
        <c:axId val="271033504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1033896"/>
        <c:crosses val="autoZero"/>
        <c:auto val="1"/>
        <c:lblAlgn val="ctr"/>
        <c:lblOffset val="100"/>
        <c:noMultiLvlLbl val="0"/>
      </c:catAx>
      <c:valAx>
        <c:axId val="271033896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1033504"/>
        <c:crosses val="autoZero"/>
        <c:crossBetween val="between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38949237005751647"/>
          <c:y val="2.0977919044523109E-2"/>
          <c:w val="0.17780006335909268"/>
          <c:h val="4.19779057468562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Русский язык 9</a:t>
            </a:r>
            <a:r>
              <a:rPr lang="ru-RU" baseline="0"/>
              <a:t> кл.  2018-2019 учебный год</a:t>
            </a:r>
            <a:endParaRPr lang="ru-RU"/>
          </a:p>
        </c:rich>
      </c:tx>
      <c:layout>
        <c:manualLayout>
          <c:xMode val="edge"/>
          <c:yMode val="edge"/>
          <c:x val="3.1339150571949755E-2"/>
          <c:y val="1.94172221164417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0641066544153618E-2"/>
          <c:y val="8.3314725584675051E-2"/>
          <c:w val="0.9790494178503214"/>
          <c:h val="0.55899988247737686"/>
        </c:manualLayout>
      </c:layout>
      <c:lineChart>
        <c:grouping val="standard"/>
        <c:varyColors val="0"/>
        <c:ser>
          <c:idx val="1"/>
          <c:order val="0"/>
          <c:tx>
            <c:v>2019 ср. балл ОУ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Pt>
            <c:idx val="6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8422-4CB3-A94D-E85E9958A82F}"/>
              </c:ext>
            </c:extLst>
          </c:dPt>
          <c:cat>
            <c:strRef>
              <c:f>'2019 ИТОГИ-4-9-11'!$C$7:$C$128</c:f>
              <c:strCache>
                <c:ptCount val="122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МАОУ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МБОУ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МАОУ СШ "Комплекс Покровский"</c:v>
                </c:pt>
              </c:strCache>
            </c:strRef>
          </c:cat>
          <c:val>
            <c:numRef>
              <c:f>'2019 ИТОГИ-4-9-11'!$AC$7:$AC$128</c:f>
              <c:numCache>
                <c:formatCode>0.00</c:formatCode>
                <c:ptCount val="122"/>
                <c:pt idx="0">
                  <c:v>3.8099234466723031</c:v>
                </c:pt>
                <c:pt idx="1">
                  <c:v>3.9882352941176471</c:v>
                </c:pt>
                <c:pt idx="2">
                  <c:v>3.9571555087977339</c:v>
                </c:pt>
                <c:pt idx="4">
                  <c:v>3.8974358974358974</c:v>
                </c:pt>
                <c:pt idx="5">
                  <c:v>4.064516129032258</c:v>
                </c:pt>
                <c:pt idx="6">
                  <c:v>4.336283185840708</c:v>
                </c:pt>
                <c:pt idx="7">
                  <c:v>4.3</c:v>
                </c:pt>
                <c:pt idx="8">
                  <c:v>3.721518987341772</c:v>
                </c:pt>
                <c:pt idx="9">
                  <c:v>3.87</c:v>
                </c:pt>
                <c:pt idx="10">
                  <c:v>3.563380281690141</c:v>
                </c:pt>
                <c:pt idx="11">
                  <c:v>3.904109589041096</c:v>
                </c:pt>
                <c:pt idx="12">
                  <c:v>3.8217976043941992</c:v>
                </c:pt>
                <c:pt idx="13">
                  <c:v>4.1057692307692308</c:v>
                </c:pt>
                <c:pt idx="14">
                  <c:v>4.2238805970149258</c:v>
                </c:pt>
                <c:pt idx="15">
                  <c:v>4.1038961038961039</c:v>
                </c:pt>
                <c:pt idx="16">
                  <c:v>4.0429447852760738</c:v>
                </c:pt>
                <c:pt idx="17">
                  <c:v>4.0084033613445378</c:v>
                </c:pt>
                <c:pt idx="18">
                  <c:v>3.5211267605633805</c:v>
                </c:pt>
                <c:pt idx="19">
                  <c:v>3.7049180327868854</c:v>
                </c:pt>
                <c:pt idx="20">
                  <c:v>3.4615384615384617</c:v>
                </c:pt>
                <c:pt idx="21">
                  <c:v>3.7727272727272729</c:v>
                </c:pt>
                <c:pt idx="22">
                  <c:v>3.6666666666666665</c:v>
                </c:pt>
                <c:pt idx="23">
                  <c:v>3.4</c:v>
                </c:pt>
                <c:pt idx="24">
                  <c:v>3.8888888888888888</c:v>
                </c:pt>
                <c:pt idx="25">
                  <c:v>3.7826086956521738</c:v>
                </c:pt>
                <c:pt idx="26">
                  <c:v>3.7048492879553439</c:v>
                </c:pt>
                <c:pt idx="27">
                  <c:v>4.1030927835051543</c:v>
                </c:pt>
                <c:pt idx="28">
                  <c:v>3.9827586206896552</c:v>
                </c:pt>
                <c:pt idx="29">
                  <c:v>4</c:v>
                </c:pt>
                <c:pt idx="30">
                  <c:v>3.7733333333333334</c:v>
                </c:pt>
                <c:pt idx="31">
                  <c:v>3.9387755102040818</c:v>
                </c:pt>
                <c:pt idx="32">
                  <c:v>3.4516129032258065</c:v>
                </c:pt>
                <c:pt idx="33">
                  <c:v>3.629032258064516</c:v>
                </c:pt>
                <c:pt idx="34">
                  <c:v>3.6666666666666665</c:v>
                </c:pt>
                <c:pt idx="35">
                  <c:v>3.810810810810811</c:v>
                </c:pt>
                <c:pt idx="36">
                  <c:v>3.6511627906976742</c:v>
                </c:pt>
                <c:pt idx="37">
                  <c:v>3.7692307692307692</c:v>
                </c:pt>
                <c:pt idx="38">
                  <c:v>3.4320987654320989</c:v>
                </c:pt>
                <c:pt idx="39">
                  <c:v>3.8969072164948453</c:v>
                </c:pt>
                <c:pt idx="40">
                  <c:v>3.3287671232876712</c:v>
                </c:pt>
                <c:pt idx="41">
                  <c:v>3.6666666666666665</c:v>
                </c:pt>
                <c:pt idx="42">
                  <c:v>3.68</c:v>
                </c:pt>
                <c:pt idx="43">
                  <c:v>3.3880597014925371</c:v>
                </c:pt>
                <c:pt idx="44">
                  <c:v>3.7623762376237622</c:v>
                </c:pt>
                <c:pt idx="45">
                  <c:v>3.4607843137254903</c:v>
                </c:pt>
                <c:pt idx="46">
                  <c:v>3.8693370347695968</c:v>
                </c:pt>
                <c:pt idx="47">
                  <c:v>4.1229050279329611</c:v>
                </c:pt>
                <c:pt idx="48">
                  <c:v>4.3934426229508201</c:v>
                </c:pt>
                <c:pt idx="49">
                  <c:v>4.3310344827586205</c:v>
                </c:pt>
                <c:pt idx="50">
                  <c:v>4.0419161676646711</c:v>
                </c:pt>
                <c:pt idx="51">
                  <c:v>3.7524752475247523</c:v>
                </c:pt>
                <c:pt idx="52">
                  <c:v>3.8536585365853657</c:v>
                </c:pt>
                <c:pt idx="53">
                  <c:v>4.3125</c:v>
                </c:pt>
                <c:pt idx="54">
                  <c:v>3.8148148148148149</c:v>
                </c:pt>
                <c:pt idx="55">
                  <c:v>3.7826086956521738</c:v>
                </c:pt>
                <c:pt idx="56">
                  <c:v>3.5714285714285716</c:v>
                </c:pt>
                <c:pt idx="57">
                  <c:v>3.12</c:v>
                </c:pt>
                <c:pt idx="58">
                  <c:v>3.8536585365853657</c:v>
                </c:pt>
                <c:pt idx="59">
                  <c:v>3.7951807228915664</c:v>
                </c:pt>
                <c:pt idx="60">
                  <c:v>3.9</c:v>
                </c:pt>
                <c:pt idx="61">
                  <c:v>3.8970588235294117</c:v>
                </c:pt>
                <c:pt idx="62">
                  <c:v>3.5714285714285716</c:v>
                </c:pt>
                <c:pt idx="63">
                  <c:v>3.5625</c:v>
                </c:pt>
                <c:pt idx="64">
                  <c:v>4.0760869565217392</c:v>
                </c:pt>
                <c:pt idx="65">
                  <c:v>3.7647058823529411</c:v>
                </c:pt>
                <c:pt idx="66">
                  <c:v>3.8040271884988384</c:v>
                </c:pt>
                <c:pt idx="67">
                  <c:v>4.024096385542169</c:v>
                </c:pt>
                <c:pt idx="68">
                  <c:v>4.0252100840336134</c:v>
                </c:pt>
                <c:pt idx="69">
                  <c:v>4.0526315789473681</c:v>
                </c:pt>
                <c:pt idx="70">
                  <c:v>4.0212765957446805</c:v>
                </c:pt>
                <c:pt idx="71">
                  <c:v>4.021505376344086</c:v>
                </c:pt>
                <c:pt idx="72">
                  <c:v>3.360655737704918</c:v>
                </c:pt>
                <c:pt idx="73">
                  <c:v>3.8571428571428572</c:v>
                </c:pt>
                <c:pt idx="74">
                  <c:v>3.6666666666666665</c:v>
                </c:pt>
                <c:pt idx="75">
                  <c:v>3.5217391304347827</c:v>
                </c:pt>
                <c:pt idx="76">
                  <c:v>3.7755102040816326</c:v>
                </c:pt>
                <c:pt idx="77">
                  <c:v>3.36046511627907</c:v>
                </c:pt>
                <c:pt idx="78">
                  <c:v>3.7837837837837838</c:v>
                </c:pt>
                <c:pt idx="79">
                  <c:v>3.8421052631578947</c:v>
                </c:pt>
                <c:pt idx="80">
                  <c:v>3.6714285714285713</c:v>
                </c:pt>
                <c:pt idx="81">
                  <c:v>4.0761904761904759</c:v>
                </c:pt>
                <c:pt idx="82">
                  <c:v>3.7609718813113258</c:v>
                </c:pt>
                <c:pt idx="83">
                  <c:v>3.975609756097561</c:v>
                </c:pt>
                <c:pt idx="84">
                  <c:v>3.3157894736842106</c:v>
                </c:pt>
                <c:pt idx="85">
                  <c:v>3.9038461538461537</c:v>
                </c:pt>
                <c:pt idx="86">
                  <c:v>3.7837837837837838</c:v>
                </c:pt>
                <c:pt idx="87">
                  <c:v>3.8888888888888888</c:v>
                </c:pt>
                <c:pt idx="88">
                  <c:v>3.5249999999999999</c:v>
                </c:pt>
                <c:pt idx="89">
                  <c:v>3.8814814814814813</c:v>
                </c:pt>
                <c:pt idx="90">
                  <c:v>3.7209302325581395</c:v>
                </c:pt>
                <c:pt idx="91">
                  <c:v>4</c:v>
                </c:pt>
                <c:pt idx="92">
                  <c:v>3.3880597014925371</c:v>
                </c:pt>
                <c:pt idx="93">
                  <c:v>3.25</c:v>
                </c:pt>
                <c:pt idx="94">
                  <c:v>3.7254901960784315</c:v>
                </c:pt>
                <c:pt idx="95">
                  <c:v>3.7564102564102564</c:v>
                </c:pt>
                <c:pt idx="96">
                  <c:v>4.132352941176471</c:v>
                </c:pt>
                <c:pt idx="97">
                  <c:v>3.7184466019417477</c:v>
                </c:pt>
                <c:pt idx="98">
                  <c:v>3.5227272727272729</c:v>
                </c:pt>
                <c:pt idx="99">
                  <c:v>3.7647058823529411</c:v>
                </c:pt>
                <c:pt idx="100">
                  <c:v>3.535211267605634</c:v>
                </c:pt>
                <c:pt idx="101">
                  <c:v>3.542056074766355</c:v>
                </c:pt>
                <c:pt idx="102">
                  <c:v>3.5490196078431371</c:v>
                </c:pt>
                <c:pt idx="103">
                  <c:v>3.8461538461538463</c:v>
                </c:pt>
                <c:pt idx="104">
                  <c:v>3.8640776699029127</c:v>
                </c:pt>
                <c:pt idx="105">
                  <c:v>3.8511904761904763</c:v>
                </c:pt>
                <c:pt idx="106">
                  <c:v>3.7333333333333334</c:v>
                </c:pt>
                <c:pt idx="107">
                  <c:v>3.8227848101265822</c:v>
                </c:pt>
                <c:pt idx="108">
                  <c:v>4</c:v>
                </c:pt>
                <c:pt idx="109">
                  <c:v>3.9957627118644066</c:v>
                </c:pt>
                <c:pt idx="110">
                  <c:v>3.9254658385093166</c:v>
                </c:pt>
                <c:pt idx="111">
                  <c:v>4.1496062992125982</c:v>
                </c:pt>
                <c:pt idx="113">
                  <c:v>3.9180556610485717</c:v>
                </c:pt>
                <c:pt idx="114">
                  <c:v>4.5227272727272725</c:v>
                </c:pt>
                <c:pt idx="115">
                  <c:v>4.072164948453608</c:v>
                </c:pt>
                <c:pt idx="116">
                  <c:v>4.1739130434782608</c:v>
                </c:pt>
                <c:pt idx="117">
                  <c:v>3.7446808510638299</c:v>
                </c:pt>
                <c:pt idx="118">
                  <c:v>4.2750000000000004</c:v>
                </c:pt>
                <c:pt idx="119">
                  <c:v>3.5423728813559321</c:v>
                </c:pt>
                <c:pt idx="120">
                  <c:v>3.236842105263158</c:v>
                </c:pt>
                <c:pt idx="121">
                  <c:v>3.7767441860465114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0"/>
          <c:order val="1"/>
          <c:tx>
            <c:v>2019 ср. балл по городу</c:v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cat>
            <c:strRef>
              <c:f>'2019 ИТОГИ-4-9-11'!$C$7:$C$128</c:f>
              <c:strCache>
                <c:ptCount val="122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МАОУ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МБОУ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МАОУ СШ "Комплекс Покровский"</c:v>
                </c:pt>
              </c:strCache>
            </c:strRef>
          </c:cat>
          <c:val>
            <c:numRef>
              <c:f>'2019 ИТОГИ-4-9-11'!$AD$7:$AD$128</c:f>
              <c:numCache>
                <c:formatCode>0.00</c:formatCode>
                <c:ptCount val="122"/>
                <c:pt idx="0">
                  <c:v>3.85</c:v>
                </c:pt>
                <c:pt idx="1">
                  <c:v>3.85</c:v>
                </c:pt>
                <c:pt idx="3">
                  <c:v>3.85</c:v>
                </c:pt>
                <c:pt idx="4">
                  <c:v>3.85</c:v>
                </c:pt>
                <c:pt idx="5">
                  <c:v>3.85</c:v>
                </c:pt>
                <c:pt idx="6">
                  <c:v>3.85</c:v>
                </c:pt>
                <c:pt idx="7">
                  <c:v>3.85</c:v>
                </c:pt>
                <c:pt idx="8">
                  <c:v>3.85</c:v>
                </c:pt>
                <c:pt idx="9">
                  <c:v>3.85</c:v>
                </c:pt>
                <c:pt idx="10">
                  <c:v>3.85</c:v>
                </c:pt>
                <c:pt idx="11">
                  <c:v>3.85</c:v>
                </c:pt>
                <c:pt idx="13">
                  <c:v>3.85</c:v>
                </c:pt>
                <c:pt idx="14">
                  <c:v>3.85</c:v>
                </c:pt>
                <c:pt idx="15">
                  <c:v>3.85</c:v>
                </c:pt>
                <c:pt idx="16">
                  <c:v>3.85</c:v>
                </c:pt>
                <c:pt idx="17">
                  <c:v>3.85</c:v>
                </c:pt>
                <c:pt idx="18">
                  <c:v>3.85</c:v>
                </c:pt>
                <c:pt idx="19">
                  <c:v>3.85</c:v>
                </c:pt>
                <c:pt idx="20">
                  <c:v>3.85</c:v>
                </c:pt>
                <c:pt idx="21">
                  <c:v>3.85</c:v>
                </c:pt>
                <c:pt idx="22">
                  <c:v>3.85</c:v>
                </c:pt>
                <c:pt idx="23">
                  <c:v>3.85</c:v>
                </c:pt>
                <c:pt idx="24">
                  <c:v>3.85</c:v>
                </c:pt>
                <c:pt idx="25">
                  <c:v>3.85</c:v>
                </c:pt>
                <c:pt idx="27">
                  <c:v>3.85</c:v>
                </c:pt>
                <c:pt idx="28">
                  <c:v>3.85</c:v>
                </c:pt>
                <c:pt idx="29">
                  <c:v>3.85</c:v>
                </c:pt>
                <c:pt idx="30">
                  <c:v>3.85</c:v>
                </c:pt>
                <c:pt idx="31">
                  <c:v>3.85</c:v>
                </c:pt>
                <c:pt idx="32">
                  <c:v>3.85</c:v>
                </c:pt>
                <c:pt idx="33">
                  <c:v>3.85</c:v>
                </c:pt>
                <c:pt idx="34">
                  <c:v>3.85</c:v>
                </c:pt>
                <c:pt idx="35">
                  <c:v>3.85</c:v>
                </c:pt>
                <c:pt idx="36">
                  <c:v>3.85</c:v>
                </c:pt>
                <c:pt idx="37">
                  <c:v>3.85</c:v>
                </c:pt>
                <c:pt idx="38">
                  <c:v>3.85</c:v>
                </c:pt>
                <c:pt idx="39">
                  <c:v>3.85</c:v>
                </c:pt>
                <c:pt idx="40">
                  <c:v>3.85</c:v>
                </c:pt>
                <c:pt idx="41">
                  <c:v>3.85</c:v>
                </c:pt>
                <c:pt idx="42">
                  <c:v>3.85</c:v>
                </c:pt>
                <c:pt idx="43">
                  <c:v>3.85</c:v>
                </c:pt>
                <c:pt idx="44">
                  <c:v>3.85</c:v>
                </c:pt>
                <c:pt idx="45">
                  <c:v>3.85</c:v>
                </c:pt>
                <c:pt idx="47">
                  <c:v>3.85</c:v>
                </c:pt>
                <c:pt idx="48">
                  <c:v>3.85</c:v>
                </c:pt>
                <c:pt idx="49">
                  <c:v>3.85</c:v>
                </c:pt>
                <c:pt idx="50">
                  <c:v>3.85</c:v>
                </c:pt>
                <c:pt idx="51">
                  <c:v>3.85</c:v>
                </c:pt>
                <c:pt idx="52">
                  <c:v>3.85</c:v>
                </c:pt>
                <c:pt idx="53">
                  <c:v>3.85</c:v>
                </c:pt>
                <c:pt idx="54">
                  <c:v>3.85</c:v>
                </c:pt>
                <c:pt idx="55">
                  <c:v>3.85</c:v>
                </c:pt>
                <c:pt idx="56">
                  <c:v>3.85</c:v>
                </c:pt>
                <c:pt idx="57">
                  <c:v>3.85</c:v>
                </c:pt>
                <c:pt idx="58">
                  <c:v>3.85</c:v>
                </c:pt>
                <c:pt idx="59">
                  <c:v>3.85</c:v>
                </c:pt>
                <c:pt idx="60">
                  <c:v>3.85</c:v>
                </c:pt>
                <c:pt idx="61">
                  <c:v>3.85</c:v>
                </c:pt>
                <c:pt idx="62">
                  <c:v>3.85</c:v>
                </c:pt>
                <c:pt idx="63">
                  <c:v>3.85</c:v>
                </c:pt>
                <c:pt idx="64">
                  <c:v>3.85</c:v>
                </c:pt>
                <c:pt idx="65">
                  <c:v>3.85</c:v>
                </c:pt>
                <c:pt idx="67">
                  <c:v>3.85</c:v>
                </c:pt>
                <c:pt idx="68">
                  <c:v>3.85</c:v>
                </c:pt>
                <c:pt idx="69">
                  <c:v>3.85</c:v>
                </c:pt>
                <c:pt idx="70">
                  <c:v>3.85</c:v>
                </c:pt>
                <c:pt idx="71">
                  <c:v>3.85</c:v>
                </c:pt>
                <c:pt idx="72">
                  <c:v>3.85</c:v>
                </c:pt>
                <c:pt idx="73">
                  <c:v>3.85</c:v>
                </c:pt>
                <c:pt idx="74">
                  <c:v>3.85</c:v>
                </c:pt>
                <c:pt idx="75">
                  <c:v>3.85</c:v>
                </c:pt>
                <c:pt idx="76">
                  <c:v>3.85</c:v>
                </c:pt>
                <c:pt idx="77">
                  <c:v>3.85</c:v>
                </c:pt>
                <c:pt idx="78">
                  <c:v>3.85</c:v>
                </c:pt>
                <c:pt idx="79">
                  <c:v>3.85</c:v>
                </c:pt>
                <c:pt idx="80">
                  <c:v>3.85</c:v>
                </c:pt>
                <c:pt idx="81">
                  <c:v>3.85</c:v>
                </c:pt>
                <c:pt idx="83">
                  <c:v>3.85</c:v>
                </c:pt>
                <c:pt idx="84">
                  <c:v>3.85</c:v>
                </c:pt>
                <c:pt idx="85">
                  <c:v>3.85</c:v>
                </c:pt>
                <c:pt idx="86">
                  <c:v>3.85</c:v>
                </c:pt>
                <c:pt idx="87">
                  <c:v>3.85</c:v>
                </c:pt>
                <c:pt idx="88">
                  <c:v>3.85</c:v>
                </c:pt>
                <c:pt idx="89">
                  <c:v>3.85</c:v>
                </c:pt>
                <c:pt idx="90">
                  <c:v>3.85</c:v>
                </c:pt>
                <c:pt idx="91">
                  <c:v>3.85</c:v>
                </c:pt>
                <c:pt idx="92">
                  <c:v>3.85</c:v>
                </c:pt>
                <c:pt idx="93">
                  <c:v>3.85</c:v>
                </c:pt>
                <c:pt idx="94">
                  <c:v>3.85</c:v>
                </c:pt>
                <c:pt idx="95">
                  <c:v>3.85</c:v>
                </c:pt>
                <c:pt idx="96">
                  <c:v>3.85</c:v>
                </c:pt>
                <c:pt idx="97">
                  <c:v>3.85</c:v>
                </c:pt>
                <c:pt idx="98">
                  <c:v>3.85</c:v>
                </c:pt>
                <c:pt idx="99">
                  <c:v>3.85</c:v>
                </c:pt>
                <c:pt idx="100">
                  <c:v>3.85</c:v>
                </c:pt>
                <c:pt idx="101">
                  <c:v>3.85</c:v>
                </c:pt>
                <c:pt idx="102">
                  <c:v>3.85</c:v>
                </c:pt>
                <c:pt idx="103">
                  <c:v>3.85</c:v>
                </c:pt>
                <c:pt idx="104">
                  <c:v>3.85</c:v>
                </c:pt>
                <c:pt idx="105">
                  <c:v>3.85</c:v>
                </c:pt>
                <c:pt idx="106">
                  <c:v>3.85</c:v>
                </c:pt>
                <c:pt idx="107">
                  <c:v>3.85</c:v>
                </c:pt>
                <c:pt idx="108">
                  <c:v>3.85</c:v>
                </c:pt>
                <c:pt idx="109">
                  <c:v>3.85</c:v>
                </c:pt>
                <c:pt idx="110">
                  <c:v>3.85</c:v>
                </c:pt>
                <c:pt idx="111">
                  <c:v>3.85</c:v>
                </c:pt>
                <c:pt idx="112">
                  <c:v>3.85</c:v>
                </c:pt>
                <c:pt idx="114">
                  <c:v>3.85</c:v>
                </c:pt>
                <c:pt idx="115">
                  <c:v>3.85</c:v>
                </c:pt>
                <c:pt idx="116">
                  <c:v>3.85</c:v>
                </c:pt>
                <c:pt idx="117">
                  <c:v>3.85</c:v>
                </c:pt>
                <c:pt idx="118">
                  <c:v>3.85</c:v>
                </c:pt>
                <c:pt idx="119">
                  <c:v>3.85</c:v>
                </c:pt>
                <c:pt idx="120">
                  <c:v>3.85</c:v>
                </c:pt>
                <c:pt idx="121">
                  <c:v>3.85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730056"/>
        <c:axId val="270729664"/>
      </c:lineChart>
      <c:catAx>
        <c:axId val="27073005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0729664"/>
        <c:crosses val="autoZero"/>
        <c:auto val="1"/>
        <c:lblAlgn val="ctr"/>
        <c:lblOffset val="100"/>
        <c:noMultiLvlLbl val="0"/>
      </c:catAx>
      <c:valAx>
        <c:axId val="270729664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0730056"/>
        <c:crosses val="autoZero"/>
        <c:crossBetween val="between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38182343090420012"/>
          <c:y val="2.5063638939226283E-2"/>
          <c:w val="0.17780006335909268"/>
          <c:h val="4.19779057468562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Математика - базовый уровень 11</a:t>
            </a:r>
            <a:r>
              <a:rPr lang="ru-RU" baseline="0"/>
              <a:t> кл.  2018-2019 учебный год</a:t>
            </a:r>
            <a:endParaRPr lang="ru-RU"/>
          </a:p>
        </c:rich>
      </c:tx>
      <c:layout>
        <c:manualLayout>
          <c:xMode val="edge"/>
          <c:yMode val="edge"/>
          <c:x val="3.7825636660282332E-2"/>
          <c:y val="1.4030064423765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5764852676271062E-2"/>
          <c:y val="8.932675006117835E-2"/>
          <c:w val="0.94833947270923202"/>
          <c:h val="0.55653581693513177"/>
        </c:manualLayout>
      </c:layout>
      <c:lineChart>
        <c:grouping val="standard"/>
        <c:varyColors val="0"/>
        <c:ser>
          <c:idx val="1"/>
          <c:order val="0"/>
          <c:tx>
            <c:v>2019 ср. балл ОУ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6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EE9-4C6E-99BC-F72EFC4DEB03}"/>
              </c:ext>
            </c:extLst>
          </c:dPt>
          <c:cat>
            <c:strRef>
              <c:f>'2019 ИТОГИ-4-9-11'!$C$7:$C$128</c:f>
              <c:strCache>
                <c:ptCount val="122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МАОУ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МБОУ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МАОУ СШ "Комплекс Покровский"</c:v>
                </c:pt>
              </c:strCache>
            </c:strRef>
          </c:cat>
          <c:val>
            <c:numRef>
              <c:f>'2019 ИТОГИ-4-9-11'!$AJ$7:$AJ$128</c:f>
              <c:numCache>
                <c:formatCode>0.00</c:formatCode>
                <c:ptCount val="122"/>
                <c:pt idx="0">
                  <c:v>4.1593264137819608</c:v>
                </c:pt>
                <c:pt idx="1">
                  <c:v>4.833333333333333</c:v>
                </c:pt>
                <c:pt idx="2">
                  <c:v>4.1636446886446885</c:v>
                </c:pt>
                <c:pt idx="4">
                  <c:v>4.0857142857142854</c:v>
                </c:pt>
                <c:pt idx="5">
                  <c:v>4.4285714285714288</c:v>
                </c:pt>
                <c:pt idx="6">
                  <c:v>4.666666666666667</c:v>
                </c:pt>
                <c:pt idx="7">
                  <c:v>4.416666666666667</c:v>
                </c:pt>
                <c:pt idx="8">
                  <c:v>4</c:v>
                </c:pt>
                <c:pt idx="9">
                  <c:v>3.9615384615384617</c:v>
                </c:pt>
                <c:pt idx="10">
                  <c:v>3.5833333333333335</c:v>
                </c:pt>
                <c:pt idx="11">
                  <c:v>4.166666666666667</c:v>
                </c:pt>
                <c:pt idx="12">
                  <c:v>4.1307696628452595</c:v>
                </c:pt>
                <c:pt idx="13">
                  <c:v>4.384615384615385</c:v>
                </c:pt>
                <c:pt idx="14">
                  <c:v>3.6875</c:v>
                </c:pt>
                <c:pt idx="15">
                  <c:v>4.28</c:v>
                </c:pt>
                <c:pt idx="16">
                  <c:v>4.5454545454545459</c:v>
                </c:pt>
                <c:pt idx="17">
                  <c:v>4.6206896551724137</c:v>
                </c:pt>
                <c:pt idx="18">
                  <c:v>3.9047619047619047</c:v>
                </c:pt>
                <c:pt idx="19">
                  <c:v>4.5</c:v>
                </c:pt>
                <c:pt idx="20">
                  <c:v>4.0714285714285712</c:v>
                </c:pt>
                <c:pt idx="21">
                  <c:v>3.7333333333333334</c:v>
                </c:pt>
                <c:pt idx="22">
                  <c:v>4</c:v>
                </c:pt>
                <c:pt idx="23">
                  <c:v>4.166666666666667</c:v>
                </c:pt>
                <c:pt idx="24">
                  <c:v>3.4166666666666665</c:v>
                </c:pt>
                <c:pt idx="25">
                  <c:v>4.3888888888888893</c:v>
                </c:pt>
                <c:pt idx="26">
                  <c:v>4.1236765806210256</c:v>
                </c:pt>
                <c:pt idx="27">
                  <c:v>4.55</c:v>
                </c:pt>
                <c:pt idx="28">
                  <c:v>4.125</c:v>
                </c:pt>
                <c:pt idx="29">
                  <c:v>4.4000000000000004</c:v>
                </c:pt>
                <c:pt idx="30">
                  <c:v>4.5454545454545459</c:v>
                </c:pt>
                <c:pt idx="31">
                  <c:v>4.4444444444444446</c:v>
                </c:pt>
                <c:pt idx="32">
                  <c:v>3.7272727272727271</c:v>
                </c:pt>
                <c:pt idx="33">
                  <c:v>4.5999999999999996</c:v>
                </c:pt>
                <c:pt idx="34">
                  <c:v>3.9230769230769229</c:v>
                </c:pt>
                <c:pt idx="35">
                  <c:v>4</c:v>
                </c:pt>
                <c:pt idx="36">
                  <c:v>4.0370370370370372</c:v>
                </c:pt>
                <c:pt idx="38">
                  <c:v>3.8461538461538463</c:v>
                </c:pt>
                <c:pt idx="39">
                  <c:v>4.8181818181818183</c:v>
                </c:pt>
                <c:pt idx="40">
                  <c:v>3.5454545454545454</c:v>
                </c:pt>
                <c:pt idx="41">
                  <c:v>3.875</c:v>
                </c:pt>
                <c:pt idx="42">
                  <c:v>3.6</c:v>
                </c:pt>
                <c:pt idx="43">
                  <c:v>4.583333333333333</c:v>
                </c:pt>
                <c:pt idx="44">
                  <c:v>3.7307692307692308</c:v>
                </c:pt>
                <c:pt idx="45">
                  <c:v>3.875</c:v>
                </c:pt>
                <c:pt idx="46">
                  <c:v>4.2761054232643607</c:v>
                </c:pt>
                <c:pt idx="47">
                  <c:v>4.1587301587301591</c:v>
                </c:pt>
                <c:pt idx="48">
                  <c:v>4.6363636363636367</c:v>
                </c:pt>
                <c:pt idx="49">
                  <c:v>4.5</c:v>
                </c:pt>
                <c:pt idx="50">
                  <c:v>4.1739130434782608</c:v>
                </c:pt>
                <c:pt idx="51">
                  <c:v>3.7894736842105261</c:v>
                </c:pt>
                <c:pt idx="52">
                  <c:v>4.9090909090909092</c:v>
                </c:pt>
                <c:pt idx="53">
                  <c:v>4.7777777777777777</c:v>
                </c:pt>
                <c:pt idx="54">
                  <c:v>4.3125</c:v>
                </c:pt>
                <c:pt idx="55">
                  <c:v>3.8823529411764706</c:v>
                </c:pt>
                <c:pt idx="56">
                  <c:v>3.5</c:v>
                </c:pt>
                <c:pt idx="57">
                  <c:v>3.5714285714285716</c:v>
                </c:pt>
                <c:pt idx="59">
                  <c:v>4.4000000000000004</c:v>
                </c:pt>
                <c:pt idx="60">
                  <c:v>4.75</c:v>
                </c:pt>
                <c:pt idx="61">
                  <c:v>4.8235294117647056</c:v>
                </c:pt>
                <c:pt idx="62">
                  <c:v>4.1333333333333337</c:v>
                </c:pt>
                <c:pt idx="63">
                  <c:v>3.8095238095238093</c:v>
                </c:pt>
                <c:pt idx="64">
                  <c:v>4.6111111111111107</c:v>
                </c:pt>
                <c:pt idx="65">
                  <c:v>4.2307692307692308</c:v>
                </c:pt>
                <c:pt idx="66">
                  <c:v>4.1707754529421193</c:v>
                </c:pt>
                <c:pt idx="67">
                  <c:v>4.4242424242424239</c:v>
                </c:pt>
                <c:pt idx="68">
                  <c:v>4.1851851851851851</c:v>
                </c:pt>
                <c:pt idx="69">
                  <c:v>4.833333333333333</c:v>
                </c:pt>
                <c:pt idx="70">
                  <c:v>4.1111111111111107</c:v>
                </c:pt>
                <c:pt idx="71">
                  <c:v>4.5555555555555554</c:v>
                </c:pt>
                <c:pt idx="72">
                  <c:v>3.6363636363636362</c:v>
                </c:pt>
                <c:pt idx="73">
                  <c:v>4.166666666666667</c:v>
                </c:pt>
                <c:pt idx="74">
                  <c:v>4.2777777777777777</c:v>
                </c:pt>
                <c:pt idx="75">
                  <c:v>3.6875</c:v>
                </c:pt>
                <c:pt idx="76">
                  <c:v>3.6666666666666665</c:v>
                </c:pt>
                <c:pt idx="77">
                  <c:v>3.7857142857142856</c:v>
                </c:pt>
                <c:pt idx="78">
                  <c:v>4.5454545454545459</c:v>
                </c:pt>
                <c:pt idx="79">
                  <c:v>4.2727272727272725</c:v>
                </c:pt>
                <c:pt idx="80">
                  <c:v>4.1333333333333337</c:v>
                </c:pt>
                <c:pt idx="81">
                  <c:v>4.28</c:v>
                </c:pt>
                <c:pt idx="82">
                  <c:v>4.0649922712539679</c:v>
                </c:pt>
                <c:pt idx="83">
                  <c:v>4.05</c:v>
                </c:pt>
                <c:pt idx="84">
                  <c:v>3.8333333333333335</c:v>
                </c:pt>
                <c:pt idx="85">
                  <c:v>4.08</c:v>
                </c:pt>
                <c:pt idx="86">
                  <c:v>4.3125</c:v>
                </c:pt>
                <c:pt idx="87">
                  <c:v>4.0740740740740744</c:v>
                </c:pt>
                <c:pt idx="88">
                  <c:v>4.1052631578947372</c:v>
                </c:pt>
                <c:pt idx="89">
                  <c:v>4.083333333333333</c:v>
                </c:pt>
                <c:pt idx="91">
                  <c:v>3.5454545454545454</c:v>
                </c:pt>
                <c:pt idx="92">
                  <c:v>3.1538461538461537</c:v>
                </c:pt>
                <c:pt idx="93">
                  <c:v>4.333333333333333</c:v>
                </c:pt>
                <c:pt idx="94">
                  <c:v>4.2857142857142856</c:v>
                </c:pt>
                <c:pt idx="95">
                  <c:v>3.8</c:v>
                </c:pt>
                <c:pt idx="96">
                  <c:v>4.4444444444444446</c:v>
                </c:pt>
                <c:pt idx="97">
                  <c:v>4.3181818181818183</c:v>
                </c:pt>
                <c:pt idx="98">
                  <c:v>3.8333333333333335</c:v>
                </c:pt>
                <c:pt idx="99">
                  <c:v>3.9285714285714284</c:v>
                </c:pt>
                <c:pt idx="100">
                  <c:v>3.4545454545454546</c:v>
                </c:pt>
                <c:pt idx="101">
                  <c:v>3.4375</c:v>
                </c:pt>
                <c:pt idx="102">
                  <c:v>4.0666666666666664</c:v>
                </c:pt>
                <c:pt idx="103">
                  <c:v>4.2592592592592595</c:v>
                </c:pt>
                <c:pt idx="104">
                  <c:v>4.1025641025641022</c:v>
                </c:pt>
                <c:pt idx="105">
                  <c:v>4.7547169811320753</c:v>
                </c:pt>
                <c:pt idx="106">
                  <c:v>3.7692307692307692</c:v>
                </c:pt>
                <c:pt idx="107">
                  <c:v>4.064516129032258</c:v>
                </c:pt>
                <c:pt idx="108">
                  <c:v>4.4285714285714288</c:v>
                </c:pt>
                <c:pt idx="109">
                  <c:v>4.3166666666666664</c:v>
                </c:pt>
                <c:pt idx="110">
                  <c:v>4.3076923076923075</c:v>
                </c:pt>
                <c:pt idx="111">
                  <c:v>4.6764705882352944</c:v>
                </c:pt>
                <c:pt idx="113">
                  <c:v>4.2433238979468602</c:v>
                </c:pt>
                <c:pt idx="114">
                  <c:v>4.7111111111111112</c:v>
                </c:pt>
                <c:pt idx="115">
                  <c:v>4.28</c:v>
                </c:pt>
                <c:pt idx="116">
                  <c:v>4.7</c:v>
                </c:pt>
                <c:pt idx="117">
                  <c:v>3.9</c:v>
                </c:pt>
                <c:pt idx="118">
                  <c:v>4.8</c:v>
                </c:pt>
                <c:pt idx="119">
                  <c:v>3.9565217391304346</c:v>
                </c:pt>
                <c:pt idx="120">
                  <c:v>3.3333333333333335</c:v>
                </c:pt>
                <c:pt idx="121">
                  <c:v>4.265625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0"/>
          <c:order val="1"/>
          <c:tx>
            <c:v>2019 ср. балл по городу</c:v>
          </c:tx>
          <c:spPr>
            <a:ln w="28575" cap="rnd">
              <a:solidFill>
                <a:srgbClr val="FF99C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'2019 ИТОГИ-4-9-11'!$C$7:$C$128</c:f>
              <c:strCache>
                <c:ptCount val="122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МАОУ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МБОУ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МАОУ СШ "Комплекс Покровский"</c:v>
                </c:pt>
              </c:strCache>
            </c:strRef>
          </c:cat>
          <c:val>
            <c:numRef>
              <c:f>'2019 ИТОГИ-4-9-11'!$AK$7:$AK$128</c:f>
              <c:numCache>
                <c:formatCode>0.00</c:formatCode>
                <c:ptCount val="122"/>
                <c:pt idx="0">
                  <c:v>4.17</c:v>
                </c:pt>
                <c:pt idx="1">
                  <c:v>4.17</c:v>
                </c:pt>
                <c:pt idx="3">
                  <c:v>4.17</c:v>
                </c:pt>
                <c:pt idx="4">
                  <c:v>4.17</c:v>
                </c:pt>
                <c:pt idx="5">
                  <c:v>4.17</c:v>
                </c:pt>
                <c:pt idx="6">
                  <c:v>4.17</c:v>
                </c:pt>
                <c:pt idx="7">
                  <c:v>4.17</c:v>
                </c:pt>
                <c:pt idx="8">
                  <c:v>4.17</c:v>
                </c:pt>
                <c:pt idx="9">
                  <c:v>4.17</c:v>
                </c:pt>
                <c:pt idx="10">
                  <c:v>4.17</c:v>
                </c:pt>
                <c:pt idx="11">
                  <c:v>4.17</c:v>
                </c:pt>
                <c:pt idx="13">
                  <c:v>4.17</c:v>
                </c:pt>
                <c:pt idx="14">
                  <c:v>4.17</c:v>
                </c:pt>
                <c:pt idx="15">
                  <c:v>4.17</c:v>
                </c:pt>
                <c:pt idx="16">
                  <c:v>4.17</c:v>
                </c:pt>
                <c:pt idx="17">
                  <c:v>4.17</c:v>
                </c:pt>
                <c:pt idx="18">
                  <c:v>4.17</c:v>
                </c:pt>
                <c:pt idx="19">
                  <c:v>4.17</c:v>
                </c:pt>
                <c:pt idx="20">
                  <c:v>4.17</c:v>
                </c:pt>
                <c:pt idx="21">
                  <c:v>4.17</c:v>
                </c:pt>
                <c:pt idx="22">
                  <c:v>4.17</c:v>
                </c:pt>
                <c:pt idx="23">
                  <c:v>4.17</c:v>
                </c:pt>
                <c:pt idx="24">
                  <c:v>4.17</c:v>
                </c:pt>
                <c:pt idx="25">
                  <c:v>4.17</c:v>
                </c:pt>
                <c:pt idx="27">
                  <c:v>4.17</c:v>
                </c:pt>
                <c:pt idx="28">
                  <c:v>4.17</c:v>
                </c:pt>
                <c:pt idx="29">
                  <c:v>4.17</c:v>
                </c:pt>
                <c:pt idx="30">
                  <c:v>4.17</c:v>
                </c:pt>
                <c:pt idx="31">
                  <c:v>4.17</c:v>
                </c:pt>
                <c:pt idx="32">
                  <c:v>4.17</c:v>
                </c:pt>
                <c:pt idx="33">
                  <c:v>4.17</c:v>
                </c:pt>
                <c:pt idx="34">
                  <c:v>4.17</c:v>
                </c:pt>
                <c:pt idx="35">
                  <c:v>4.17</c:v>
                </c:pt>
                <c:pt idx="36">
                  <c:v>4.17</c:v>
                </c:pt>
                <c:pt idx="37">
                  <c:v>4.17</c:v>
                </c:pt>
                <c:pt idx="38">
                  <c:v>4.17</c:v>
                </c:pt>
                <c:pt idx="39">
                  <c:v>4.17</c:v>
                </c:pt>
                <c:pt idx="40">
                  <c:v>4.17</c:v>
                </c:pt>
                <c:pt idx="41">
                  <c:v>4.17</c:v>
                </c:pt>
                <c:pt idx="42">
                  <c:v>4.17</c:v>
                </c:pt>
                <c:pt idx="43">
                  <c:v>4.17</c:v>
                </c:pt>
                <c:pt idx="44">
                  <c:v>4.17</c:v>
                </c:pt>
                <c:pt idx="45">
                  <c:v>4.17</c:v>
                </c:pt>
                <c:pt idx="47">
                  <c:v>4.17</c:v>
                </c:pt>
                <c:pt idx="48">
                  <c:v>4.17</c:v>
                </c:pt>
                <c:pt idx="49">
                  <c:v>4.17</c:v>
                </c:pt>
                <c:pt idx="50">
                  <c:v>4.17</c:v>
                </c:pt>
                <c:pt idx="51">
                  <c:v>4.17</c:v>
                </c:pt>
                <c:pt idx="52">
                  <c:v>4.17</c:v>
                </c:pt>
                <c:pt idx="53">
                  <c:v>4.17</c:v>
                </c:pt>
                <c:pt idx="54">
                  <c:v>4.17</c:v>
                </c:pt>
                <c:pt idx="55">
                  <c:v>4.17</c:v>
                </c:pt>
                <c:pt idx="56">
                  <c:v>4.17</c:v>
                </c:pt>
                <c:pt idx="57">
                  <c:v>4.17</c:v>
                </c:pt>
                <c:pt idx="58">
                  <c:v>4.17</c:v>
                </c:pt>
                <c:pt idx="59">
                  <c:v>4.17</c:v>
                </c:pt>
                <c:pt idx="60">
                  <c:v>4.17</c:v>
                </c:pt>
                <c:pt idx="61">
                  <c:v>4.17</c:v>
                </c:pt>
                <c:pt idx="62">
                  <c:v>4.17</c:v>
                </c:pt>
                <c:pt idx="63">
                  <c:v>4.17</c:v>
                </c:pt>
                <c:pt idx="64">
                  <c:v>4.17</c:v>
                </c:pt>
                <c:pt idx="65">
                  <c:v>4.17</c:v>
                </c:pt>
                <c:pt idx="67">
                  <c:v>4.17</c:v>
                </c:pt>
                <c:pt idx="68">
                  <c:v>4.17</c:v>
                </c:pt>
                <c:pt idx="69">
                  <c:v>4.17</c:v>
                </c:pt>
                <c:pt idx="70">
                  <c:v>4.17</c:v>
                </c:pt>
                <c:pt idx="71">
                  <c:v>4.17</c:v>
                </c:pt>
                <c:pt idx="72">
                  <c:v>4.17</c:v>
                </c:pt>
                <c:pt idx="73">
                  <c:v>4.17</c:v>
                </c:pt>
                <c:pt idx="74">
                  <c:v>4.17</c:v>
                </c:pt>
                <c:pt idx="75">
                  <c:v>4.17</c:v>
                </c:pt>
                <c:pt idx="76">
                  <c:v>4.17</c:v>
                </c:pt>
                <c:pt idx="77">
                  <c:v>4.17</c:v>
                </c:pt>
                <c:pt idx="78">
                  <c:v>4.17</c:v>
                </c:pt>
                <c:pt idx="79">
                  <c:v>4.17</c:v>
                </c:pt>
                <c:pt idx="80">
                  <c:v>4.17</c:v>
                </c:pt>
                <c:pt idx="81">
                  <c:v>4.17</c:v>
                </c:pt>
                <c:pt idx="83">
                  <c:v>4.17</c:v>
                </c:pt>
                <c:pt idx="84">
                  <c:v>4.17</c:v>
                </c:pt>
                <c:pt idx="85">
                  <c:v>4.17</c:v>
                </c:pt>
                <c:pt idx="86">
                  <c:v>4.17</c:v>
                </c:pt>
                <c:pt idx="87">
                  <c:v>4.17</c:v>
                </c:pt>
                <c:pt idx="88">
                  <c:v>4.17</c:v>
                </c:pt>
                <c:pt idx="89">
                  <c:v>4.17</c:v>
                </c:pt>
                <c:pt idx="90">
                  <c:v>4.17</c:v>
                </c:pt>
                <c:pt idx="91">
                  <c:v>4.17</c:v>
                </c:pt>
                <c:pt idx="92">
                  <c:v>4.17</c:v>
                </c:pt>
                <c:pt idx="93">
                  <c:v>4.17</c:v>
                </c:pt>
                <c:pt idx="94">
                  <c:v>4.17</c:v>
                </c:pt>
                <c:pt idx="95">
                  <c:v>4.17</c:v>
                </c:pt>
                <c:pt idx="96">
                  <c:v>4.17</c:v>
                </c:pt>
                <c:pt idx="97">
                  <c:v>4.17</c:v>
                </c:pt>
                <c:pt idx="98">
                  <c:v>4.17</c:v>
                </c:pt>
                <c:pt idx="99">
                  <c:v>4.17</c:v>
                </c:pt>
                <c:pt idx="100">
                  <c:v>4.17</c:v>
                </c:pt>
                <c:pt idx="101">
                  <c:v>4.17</c:v>
                </c:pt>
                <c:pt idx="102">
                  <c:v>4.17</c:v>
                </c:pt>
                <c:pt idx="103">
                  <c:v>4.17</c:v>
                </c:pt>
                <c:pt idx="104">
                  <c:v>4.17</c:v>
                </c:pt>
                <c:pt idx="105">
                  <c:v>4.17</c:v>
                </c:pt>
                <c:pt idx="106">
                  <c:v>4.17</c:v>
                </c:pt>
                <c:pt idx="107">
                  <c:v>4.17</c:v>
                </c:pt>
                <c:pt idx="108">
                  <c:v>4.17</c:v>
                </c:pt>
                <c:pt idx="109">
                  <c:v>4.17</c:v>
                </c:pt>
                <c:pt idx="110">
                  <c:v>4.17</c:v>
                </c:pt>
                <c:pt idx="111">
                  <c:v>4.17</c:v>
                </c:pt>
                <c:pt idx="112">
                  <c:v>4.17</c:v>
                </c:pt>
                <c:pt idx="114">
                  <c:v>4.17</c:v>
                </c:pt>
                <c:pt idx="115">
                  <c:v>4.17</c:v>
                </c:pt>
                <c:pt idx="116">
                  <c:v>4.17</c:v>
                </c:pt>
                <c:pt idx="117">
                  <c:v>4.17</c:v>
                </c:pt>
                <c:pt idx="118">
                  <c:v>4.17</c:v>
                </c:pt>
                <c:pt idx="119">
                  <c:v>4.17</c:v>
                </c:pt>
                <c:pt idx="120">
                  <c:v>4.17</c:v>
                </c:pt>
                <c:pt idx="121">
                  <c:v>4.17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732408"/>
        <c:axId val="270728880"/>
      </c:lineChart>
      <c:catAx>
        <c:axId val="270732408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0728880"/>
        <c:crosses val="autoZero"/>
        <c:auto val="1"/>
        <c:lblAlgn val="ctr"/>
        <c:lblOffset val="100"/>
        <c:noMultiLvlLbl val="0"/>
      </c:catAx>
      <c:valAx>
        <c:axId val="270728880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0732408"/>
        <c:crosses val="autoZero"/>
        <c:crossBetween val="between"/>
        <c:majorUnit val="0.5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38627407249769452"/>
          <c:y val="1.7666852249529415E-2"/>
          <c:w val="0.17780006335909268"/>
          <c:h val="4.19779057468562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Математика - профиль 11</a:t>
            </a:r>
            <a:r>
              <a:rPr lang="ru-RU" baseline="0"/>
              <a:t> кл.  2018-2019 учебный год</a:t>
            </a:r>
            <a:endParaRPr lang="ru-RU"/>
          </a:p>
        </c:rich>
      </c:tx>
      <c:layout>
        <c:manualLayout>
          <c:xMode val="edge"/>
          <c:yMode val="edge"/>
          <c:x val="4.0667597054555207E-2"/>
          <c:y val="9.439274636125030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2928813239761415E-2"/>
          <c:y val="7.087691463940142E-2"/>
          <c:w val="0.976818924131442"/>
          <c:h val="0.53961417322834648"/>
        </c:manualLayout>
      </c:layout>
      <c:lineChart>
        <c:grouping val="standard"/>
        <c:varyColors val="0"/>
        <c:ser>
          <c:idx val="1"/>
          <c:order val="0"/>
          <c:tx>
            <c:v>2019 ср. балл ОУ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6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D81-4E04-9B20-5815382D39CD}"/>
              </c:ext>
            </c:extLst>
          </c:dPt>
          <c:cat>
            <c:strRef>
              <c:f>'2019 ИТОГИ-4-9-11'!$C$7:$C$128</c:f>
              <c:strCache>
                <c:ptCount val="122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МАОУ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МБОУ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МАОУ СШ "Комплекс Покровский"</c:v>
                </c:pt>
              </c:strCache>
            </c:strRef>
          </c:cat>
          <c:val>
            <c:numRef>
              <c:f>'2019 ИТОГИ-4-9-11'!$AM$7:$AM$128</c:f>
              <c:numCache>
                <c:formatCode>0.00</c:formatCode>
                <c:ptCount val="122"/>
                <c:pt idx="0">
                  <c:v>55.088657407407396</c:v>
                </c:pt>
                <c:pt idx="1">
                  <c:v>62.63</c:v>
                </c:pt>
                <c:pt idx="2">
                  <c:v>53.881250000000001</c:v>
                </c:pt>
                <c:pt idx="4">
                  <c:v>56.02</c:v>
                </c:pt>
                <c:pt idx="5">
                  <c:v>56.65</c:v>
                </c:pt>
                <c:pt idx="6">
                  <c:v>68.739999999999995</c:v>
                </c:pt>
                <c:pt idx="7">
                  <c:v>56.53</c:v>
                </c:pt>
                <c:pt idx="8">
                  <c:v>44.5</c:v>
                </c:pt>
                <c:pt idx="9">
                  <c:v>49.2</c:v>
                </c:pt>
                <c:pt idx="10">
                  <c:v>43.68</c:v>
                </c:pt>
                <c:pt idx="11">
                  <c:v>55.73</c:v>
                </c:pt>
                <c:pt idx="12">
                  <c:v>55.126153846153848</c:v>
                </c:pt>
                <c:pt idx="13">
                  <c:v>56</c:v>
                </c:pt>
                <c:pt idx="14">
                  <c:v>48.73</c:v>
                </c:pt>
                <c:pt idx="15">
                  <c:v>55.26</c:v>
                </c:pt>
                <c:pt idx="16">
                  <c:v>70</c:v>
                </c:pt>
                <c:pt idx="17">
                  <c:v>57</c:v>
                </c:pt>
                <c:pt idx="18">
                  <c:v>54.5</c:v>
                </c:pt>
                <c:pt idx="19">
                  <c:v>53</c:v>
                </c:pt>
                <c:pt idx="20">
                  <c:v>46</c:v>
                </c:pt>
                <c:pt idx="21">
                  <c:v>55.38</c:v>
                </c:pt>
                <c:pt idx="22">
                  <c:v>50.4</c:v>
                </c:pt>
                <c:pt idx="23">
                  <c:v>52.5</c:v>
                </c:pt>
                <c:pt idx="24">
                  <c:v>53.2</c:v>
                </c:pt>
                <c:pt idx="25">
                  <c:v>64.67</c:v>
                </c:pt>
                <c:pt idx="26">
                  <c:v>54.412222222222226</c:v>
                </c:pt>
                <c:pt idx="27">
                  <c:v>61.11</c:v>
                </c:pt>
                <c:pt idx="28">
                  <c:v>57.94</c:v>
                </c:pt>
                <c:pt idx="29">
                  <c:v>58.93</c:v>
                </c:pt>
                <c:pt idx="30">
                  <c:v>63.47</c:v>
                </c:pt>
                <c:pt idx="31">
                  <c:v>58.45</c:v>
                </c:pt>
                <c:pt idx="32">
                  <c:v>57.43</c:v>
                </c:pt>
                <c:pt idx="33">
                  <c:v>59</c:v>
                </c:pt>
                <c:pt idx="34">
                  <c:v>49.75</c:v>
                </c:pt>
                <c:pt idx="35">
                  <c:v>44.67</c:v>
                </c:pt>
                <c:pt idx="36">
                  <c:v>59.4</c:v>
                </c:pt>
                <c:pt idx="38">
                  <c:v>50.27</c:v>
                </c:pt>
                <c:pt idx="39">
                  <c:v>71.849999999999994</c:v>
                </c:pt>
                <c:pt idx="40">
                  <c:v>40.200000000000003</c:v>
                </c:pt>
                <c:pt idx="41">
                  <c:v>52.6</c:v>
                </c:pt>
                <c:pt idx="42">
                  <c:v>47.27</c:v>
                </c:pt>
                <c:pt idx="43">
                  <c:v>53.75</c:v>
                </c:pt>
                <c:pt idx="44">
                  <c:v>45.52</c:v>
                </c:pt>
                <c:pt idx="45">
                  <c:v>47.81</c:v>
                </c:pt>
                <c:pt idx="46">
                  <c:v>56.424117647058836</c:v>
                </c:pt>
                <c:pt idx="47">
                  <c:v>56.2</c:v>
                </c:pt>
                <c:pt idx="48">
                  <c:v>64</c:v>
                </c:pt>
                <c:pt idx="49">
                  <c:v>70.61</c:v>
                </c:pt>
                <c:pt idx="50">
                  <c:v>58.05</c:v>
                </c:pt>
                <c:pt idx="51">
                  <c:v>61.09</c:v>
                </c:pt>
                <c:pt idx="52">
                  <c:v>70.47</c:v>
                </c:pt>
                <c:pt idx="53">
                  <c:v>60.4</c:v>
                </c:pt>
                <c:pt idx="54">
                  <c:v>55.58</c:v>
                </c:pt>
                <c:pt idx="55">
                  <c:v>34</c:v>
                </c:pt>
                <c:pt idx="56">
                  <c:v>44</c:v>
                </c:pt>
                <c:pt idx="57">
                  <c:v>51.2</c:v>
                </c:pt>
                <c:pt idx="59">
                  <c:v>66.2</c:v>
                </c:pt>
                <c:pt idx="61">
                  <c:v>64.7</c:v>
                </c:pt>
                <c:pt idx="62">
                  <c:v>53.73</c:v>
                </c:pt>
                <c:pt idx="63">
                  <c:v>35.5</c:v>
                </c:pt>
                <c:pt idx="64">
                  <c:v>54.48</c:v>
                </c:pt>
                <c:pt idx="65">
                  <c:v>59</c:v>
                </c:pt>
                <c:pt idx="66">
                  <c:v>55.392000000000003</c:v>
                </c:pt>
                <c:pt idx="67">
                  <c:v>59.81</c:v>
                </c:pt>
                <c:pt idx="68">
                  <c:v>58</c:v>
                </c:pt>
                <c:pt idx="69">
                  <c:v>64</c:v>
                </c:pt>
                <c:pt idx="70">
                  <c:v>49.66</c:v>
                </c:pt>
                <c:pt idx="71">
                  <c:v>57.31</c:v>
                </c:pt>
                <c:pt idx="72">
                  <c:v>46.6</c:v>
                </c:pt>
                <c:pt idx="73">
                  <c:v>52</c:v>
                </c:pt>
                <c:pt idx="74">
                  <c:v>52</c:v>
                </c:pt>
                <c:pt idx="75">
                  <c:v>43</c:v>
                </c:pt>
                <c:pt idx="76">
                  <c:v>54</c:v>
                </c:pt>
                <c:pt idx="77">
                  <c:v>54</c:v>
                </c:pt>
                <c:pt idx="78">
                  <c:v>67</c:v>
                </c:pt>
                <c:pt idx="79">
                  <c:v>57.5</c:v>
                </c:pt>
                <c:pt idx="80">
                  <c:v>58.7</c:v>
                </c:pt>
                <c:pt idx="81">
                  <c:v>57.3</c:v>
                </c:pt>
                <c:pt idx="82">
                  <c:v>54.066964285714285</c:v>
                </c:pt>
                <c:pt idx="83">
                  <c:v>47.3</c:v>
                </c:pt>
                <c:pt idx="84">
                  <c:v>56.6</c:v>
                </c:pt>
                <c:pt idx="85">
                  <c:v>55.524999999999999</c:v>
                </c:pt>
                <c:pt idx="86">
                  <c:v>61.75</c:v>
                </c:pt>
                <c:pt idx="87">
                  <c:v>46</c:v>
                </c:pt>
                <c:pt idx="88">
                  <c:v>53</c:v>
                </c:pt>
                <c:pt idx="89">
                  <c:v>58</c:v>
                </c:pt>
                <c:pt idx="91">
                  <c:v>43.2</c:v>
                </c:pt>
                <c:pt idx="92">
                  <c:v>33</c:v>
                </c:pt>
                <c:pt idx="93">
                  <c:v>51</c:v>
                </c:pt>
                <c:pt idx="94">
                  <c:v>50.08</c:v>
                </c:pt>
                <c:pt idx="95">
                  <c:v>50.45</c:v>
                </c:pt>
                <c:pt idx="96">
                  <c:v>57.3</c:v>
                </c:pt>
                <c:pt idx="97">
                  <c:v>57</c:v>
                </c:pt>
                <c:pt idx="98">
                  <c:v>59</c:v>
                </c:pt>
                <c:pt idx="99">
                  <c:v>53.22</c:v>
                </c:pt>
                <c:pt idx="100">
                  <c:v>42</c:v>
                </c:pt>
                <c:pt idx="101">
                  <c:v>47</c:v>
                </c:pt>
                <c:pt idx="102">
                  <c:v>47.06</c:v>
                </c:pt>
                <c:pt idx="103">
                  <c:v>62</c:v>
                </c:pt>
                <c:pt idx="104">
                  <c:v>59.18</c:v>
                </c:pt>
                <c:pt idx="105">
                  <c:v>61.61</c:v>
                </c:pt>
                <c:pt idx="106">
                  <c:v>64</c:v>
                </c:pt>
                <c:pt idx="107">
                  <c:v>54.6</c:v>
                </c:pt>
                <c:pt idx="108">
                  <c:v>55</c:v>
                </c:pt>
                <c:pt idx="109">
                  <c:v>59</c:v>
                </c:pt>
                <c:pt idx="110">
                  <c:v>62</c:v>
                </c:pt>
                <c:pt idx="111">
                  <c:v>68</c:v>
                </c:pt>
                <c:pt idx="113">
                  <c:v>56.983750000000001</c:v>
                </c:pt>
                <c:pt idx="114">
                  <c:v>65.86</c:v>
                </c:pt>
                <c:pt idx="115">
                  <c:v>58.28</c:v>
                </c:pt>
                <c:pt idx="116">
                  <c:v>63.36</c:v>
                </c:pt>
                <c:pt idx="117">
                  <c:v>46.83</c:v>
                </c:pt>
                <c:pt idx="118">
                  <c:v>66.69</c:v>
                </c:pt>
                <c:pt idx="119">
                  <c:v>51.63</c:v>
                </c:pt>
                <c:pt idx="120">
                  <c:v>53.25</c:v>
                </c:pt>
                <c:pt idx="121">
                  <c:v>49.97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0"/>
          <c:order val="1"/>
          <c:tx>
            <c:v>2019 ср. балл по городу</c:v>
          </c:tx>
          <c:spPr>
            <a:ln w="28575" cap="rnd">
              <a:solidFill>
                <a:srgbClr val="FF99C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'2019 ИТОГИ-4-9-11'!$C$7:$C$128</c:f>
              <c:strCache>
                <c:ptCount val="122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МАОУ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МБОУ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МАОУ СШ "Комплекс Покровский"</c:v>
                </c:pt>
              </c:strCache>
            </c:strRef>
          </c:cat>
          <c:val>
            <c:numRef>
              <c:f>'2019 ИТОГИ-4-9-11'!$AN$7:$AN$128</c:f>
              <c:numCache>
                <c:formatCode>0.00</c:formatCode>
                <c:ptCount val="122"/>
                <c:pt idx="0">
                  <c:v>58.13</c:v>
                </c:pt>
                <c:pt idx="1">
                  <c:v>58.13</c:v>
                </c:pt>
                <c:pt idx="3">
                  <c:v>58.13</c:v>
                </c:pt>
                <c:pt idx="4">
                  <c:v>58.13</c:v>
                </c:pt>
                <c:pt idx="5">
                  <c:v>58.13</c:v>
                </c:pt>
                <c:pt idx="6">
                  <c:v>58.13</c:v>
                </c:pt>
                <c:pt idx="7">
                  <c:v>58.13</c:v>
                </c:pt>
                <c:pt idx="8">
                  <c:v>58.13</c:v>
                </c:pt>
                <c:pt idx="9">
                  <c:v>58.13</c:v>
                </c:pt>
                <c:pt idx="10">
                  <c:v>58.13</c:v>
                </c:pt>
                <c:pt idx="11">
                  <c:v>58.13</c:v>
                </c:pt>
                <c:pt idx="13">
                  <c:v>58.13</c:v>
                </c:pt>
                <c:pt idx="14">
                  <c:v>58.13</c:v>
                </c:pt>
                <c:pt idx="15">
                  <c:v>58.13</c:v>
                </c:pt>
                <c:pt idx="16">
                  <c:v>58.13</c:v>
                </c:pt>
                <c:pt idx="17">
                  <c:v>58.13</c:v>
                </c:pt>
                <c:pt idx="18">
                  <c:v>58.13</c:v>
                </c:pt>
                <c:pt idx="19">
                  <c:v>58.13</c:v>
                </c:pt>
                <c:pt idx="20">
                  <c:v>58.13</c:v>
                </c:pt>
                <c:pt idx="21">
                  <c:v>58.13</c:v>
                </c:pt>
                <c:pt idx="22">
                  <c:v>58.13</c:v>
                </c:pt>
                <c:pt idx="23">
                  <c:v>58.13</c:v>
                </c:pt>
                <c:pt idx="24">
                  <c:v>58.13</c:v>
                </c:pt>
                <c:pt idx="25">
                  <c:v>58.13</c:v>
                </c:pt>
                <c:pt idx="27">
                  <c:v>58.13</c:v>
                </c:pt>
                <c:pt idx="28">
                  <c:v>58.13</c:v>
                </c:pt>
                <c:pt idx="29">
                  <c:v>58.13</c:v>
                </c:pt>
                <c:pt idx="30">
                  <c:v>58.13</c:v>
                </c:pt>
                <c:pt idx="31">
                  <c:v>58.13</c:v>
                </c:pt>
                <c:pt idx="32">
                  <c:v>58.13</c:v>
                </c:pt>
                <c:pt idx="33">
                  <c:v>58.13</c:v>
                </c:pt>
                <c:pt idx="34">
                  <c:v>58.13</c:v>
                </c:pt>
                <c:pt idx="35">
                  <c:v>58.13</c:v>
                </c:pt>
                <c:pt idx="36">
                  <c:v>58.13</c:v>
                </c:pt>
                <c:pt idx="37">
                  <c:v>58.13</c:v>
                </c:pt>
                <c:pt idx="38">
                  <c:v>58.13</c:v>
                </c:pt>
                <c:pt idx="39">
                  <c:v>58.13</c:v>
                </c:pt>
                <c:pt idx="40">
                  <c:v>58.13</c:v>
                </c:pt>
                <c:pt idx="41">
                  <c:v>58.13</c:v>
                </c:pt>
                <c:pt idx="42">
                  <c:v>58.13</c:v>
                </c:pt>
                <c:pt idx="43">
                  <c:v>58.13</c:v>
                </c:pt>
                <c:pt idx="44">
                  <c:v>58.13</c:v>
                </c:pt>
                <c:pt idx="45">
                  <c:v>58.13</c:v>
                </c:pt>
                <c:pt idx="47">
                  <c:v>58.13</c:v>
                </c:pt>
                <c:pt idx="48">
                  <c:v>58.13</c:v>
                </c:pt>
                <c:pt idx="49">
                  <c:v>58.13</c:v>
                </c:pt>
                <c:pt idx="50">
                  <c:v>58.13</c:v>
                </c:pt>
                <c:pt idx="51">
                  <c:v>58.13</c:v>
                </c:pt>
                <c:pt idx="52">
                  <c:v>58.13</c:v>
                </c:pt>
                <c:pt idx="53">
                  <c:v>58.13</c:v>
                </c:pt>
                <c:pt idx="54">
                  <c:v>58.13</c:v>
                </c:pt>
                <c:pt idx="55">
                  <c:v>58.13</c:v>
                </c:pt>
                <c:pt idx="56">
                  <c:v>58.13</c:v>
                </c:pt>
                <c:pt idx="57">
                  <c:v>58.13</c:v>
                </c:pt>
                <c:pt idx="58">
                  <c:v>58.13</c:v>
                </c:pt>
                <c:pt idx="59">
                  <c:v>58.13</c:v>
                </c:pt>
                <c:pt idx="60">
                  <c:v>58.13</c:v>
                </c:pt>
                <c:pt idx="61">
                  <c:v>58.13</c:v>
                </c:pt>
                <c:pt idx="62">
                  <c:v>58.13</c:v>
                </c:pt>
                <c:pt idx="63">
                  <c:v>58.13</c:v>
                </c:pt>
                <c:pt idx="64">
                  <c:v>58.13</c:v>
                </c:pt>
                <c:pt idx="65">
                  <c:v>58.13</c:v>
                </c:pt>
                <c:pt idx="67">
                  <c:v>58.13</c:v>
                </c:pt>
                <c:pt idx="68">
                  <c:v>58.13</c:v>
                </c:pt>
                <c:pt idx="69">
                  <c:v>58.13</c:v>
                </c:pt>
                <c:pt idx="70">
                  <c:v>58.13</c:v>
                </c:pt>
                <c:pt idx="71">
                  <c:v>58.13</c:v>
                </c:pt>
                <c:pt idx="72">
                  <c:v>58.13</c:v>
                </c:pt>
                <c:pt idx="73">
                  <c:v>58.13</c:v>
                </c:pt>
                <c:pt idx="74">
                  <c:v>58.13</c:v>
                </c:pt>
                <c:pt idx="75">
                  <c:v>58.13</c:v>
                </c:pt>
                <c:pt idx="76">
                  <c:v>58.13</c:v>
                </c:pt>
                <c:pt idx="77">
                  <c:v>58.13</c:v>
                </c:pt>
                <c:pt idx="78">
                  <c:v>58.13</c:v>
                </c:pt>
                <c:pt idx="79">
                  <c:v>58.13</c:v>
                </c:pt>
                <c:pt idx="80">
                  <c:v>58.13</c:v>
                </c:pt>
                <c:pt idx="81">
                  <c:v>58.13</c:v>
                </c:pt>
                <c:pt idx="83">
                  <c:v>58.13</c:v>
                </c:pt>
                <c:pt idx="84">
                  <c:v>58.13</c:v>
                </c:pt>
                <c:pt idx="85">
                  <c:v>58.13</c:v>
                </c:pt>
                <c:pt idx="86">
                  <c:v>58.13</c:v>
                </c:pt>
                <c:pt idx="87">
                  <c:v>58.13</c:v>
                </c:pt>
                <c:pt idx="88">
                  <c:v>58.13</c:v>
                </c:pt>
                <c:pt idx="89">
                  <c:v>58.13</c:v>
                </c:pt>
                <c:pt idx="90">
                  <c:v>58.13</c:v>
                </c:pt>
                <c:pt idx="91">
                  <c:v>58.13</c:v>
                </c:pt>
                <c:pt idx="92">
                  <c:v>58.13</c:v>
                </c:pt>
                <c:pt idx="93">
                  <c:v>58.13</c:v>
                </c:pt>
                <c:pt idx="94">
                  <c:v>58.13</c:v>
                </c:pt>
                <c:pt idx="95">
                  <c:v>58.13</c:v>
                </c:pt>
                <c:pt idx="96">
                  <c:v>58.13</c:v>
                </c:pt>
                <c:pt idx="97">
                  <c:v>58.13</c:v>
                </c:pt>
                <c:pt idx="98">
                  <c:v>58.13</c:v>
                </c:pt>
                <c:pt idx="99">
                  <c:v>58.13</c:v>
                </c:pt>
                <c:pt idx="100">
                  <c:v>58.13</c:v>
                </c:pt>
                <c:pt idx="101">
                  <c:v>58.13</c:v>
                </c:pt>
                <c:pt idx="102">
                  <c:v>58.13</c:v>
                </c:pt>
                <c:pt idx="103">
                  <c:v>58.13</c:v>
                </c:pt>
                <c:pt idx="104">
                  <c:v>58.13</c:v>
                </c:pt>
                <c:pt idx="105">
                  <c:v>58.13</c:v>
                </c:pt>
                <c:pt idx="106">
                  <c:v>58.13</c:v>
                </c:pt>
                <c:pt idx="107">
                  <c:v>58.13</c:v>
                </c:pt>
                <c:pt idx="108">
                  <c:v>58.13</c:v>
                </c:pt>
                <c:pt idx="109">
                  <c:v>58.13</c:v>
                </c:pt>
                <c:pt idx="110">
                  <c:v>58.13</c:v>
                </c:pt>
                <c:pt idx="111">
                  <c:v>58.13</c:v>
                </c:pt>
                <c:pt idx="112">
                  <c:v>58.13</c:v>
                </c:pt>
                <c:pt idx="114">
                  <c:v>58.13</c:v>
                </c:pt>
                <c:pt idx="115">
                  <c:v>58.13</c:v>
                </c:pt>
                <c:pt idx="116">
                  <c:v>58.13</c:v>
                </c:pt>
                <c:pt idx="117">
                  <c:v>58.13</c:v>
                </c:pt>
                <c:pt idx="118">
                  <c:v>58.13</c:v>
                </c:pt>
                <c:pt idx="119">
                  <c:v>58.13</c:v>
                </c:pt>
                <c:pt idx="120">
                  <c:v>58.13</c:v>
                </c:pt>
                <c:pt idx="121">
                  <c:v>58.13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035072"/>
        <c:axId val="271035464"/>
      </c:lineChart>
      <c:catAx>
        <c:axId val="271035072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1035464"/>
        <c:crosses val="autoZero"/>
        <c:auto val="1"/>
        <c:lblAlgn val="ctr"/>
        <c:lblOffset val="100"/>
        <c:noMultiLvlLbl val="0"/>
      </c:catAx>
      <c:valAx>
        <c:axId val="271035464"/>
        <c:scaling>
          <c:orientation val="minMax"/>
          <c:max val="10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1035072"/>
        <c:crosses val="autoZero"/>
        <c:crossBetween val="between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38391606863392369"/>
          <c:y val="1.3309764850822218E-2"/>
          <c:w val="0.17780006335909268"/>
          <c:h val="4.19779057468562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1</xdr:row>
      <xdr:rowOff>28575</xdr:rowOff>
    </xdr:from>
    <xdr:to>
      <xdr:col>29</xdr:col>
      <xdr:colOff>104773</xdr:colOff>
      <xdr:row>25</xdr:row>
      <xdr:rowOff>19050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25</xdr:row>
      <xdr:rowOff>142876</xdr:rowOff>
    </xdr:from>
    <xdr:to>
      <xdr:col>29</xdr:col>
      <xdr:colOff>199725</xdr:colOff>
      <xdr:row>50</xdr:row>
      <xdr:rowOff>9526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76199</xdr:colOff>
      <xdr:row>50</xdr:row>
      <xdr:rowOff>85725</xdr:rowOff>
    </xdr:from>
    <xdr:to>
      <xdr:col>29</xdr:col>
      <xdr:colOff>257174</xdr:colOff>
      <xdr:row>74</xdr:row>
      <xdr:rowOff>1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74</xdr:row>
      <xdr:rowOff>76202</xdr:rowOff>
    </xdr:from>
    <xdr:to>
      <xdr:col>29</xdr:col>
      <xdr:colOff>180975</xdr:colOff>
      <xdr:row>99</xdr:row>
      <xdr:rowOff>180976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57150</xdr:colOff>
      <xdr:row>100</xdr:row>
      <xdr:rowOff>57149</xdr:rowOff>
    </xdr:from>
    <xdr:to>
      <xdr:col>29</xdr:col>
      <xdr:colOff>171450</xdr:colOff>
      <xdr:row>125</xdr:row>
      <xdr:rowOff>19051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66675</xdr:colOff>
      <xdr:row>125</xdr:row>
      <xdr:rowOff>85725</xdr:rowOff>
    </xdr:from>
    <xdr:to>
      <xdr:col>29</xdr:col>
      <xdr:colOff>38100</xdr:colOff>
      <xdr:row>150</xdr:row>
      <xdr:rowOff>0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57149</xdr:colOff>
      <xdr:row>150</xdr:row>
      <xdr:rowOff>76200</xdr:rowOff>
    </xdr:from>
    <xdr:to>
      <xdr:col>29</xdr:col>
      <xdr:colOff>9524</xdr:colOff>
      <xdr:row>174</xdr:row>
      <xdr:rowOff>180975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47625</xdr:colOff>
      <xdr:row>175</xdr:row>
      <xdr:rowOff>123825</xdr:rowOff>
    </xdr:from>
    <xdr:to>
      <xdr:col>28</xdr:col>
      <xdr:colOff>600075</xdr:colOff>
      <xdr:row>200</xdr:row>
      <xdr:rowOff>76200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38100</xdr:colOff>
      <xdr:row>201</xdr:row>
      <xdr:rowOff>1</xdr:rowOff>
    </xdr:from>
    <xdr:to>
      <xdr:col>29</xdr:col>
      <xdr:colOff>142875</xdr:colOff>
      <xdr:row>225</xdr:row>
      <xdr:rowOff>1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42335</xdr:colOff>
      <xdr:row>225</xdr:row>
      <xdr:rowOff>93131</xdr:rowOff>
    </xdr:from>
    <xdr:to>
      <xdr:col>29</xdr:col>
      <xdr:colOff>42333</xdr:colOff>
      <xdr:row>250</xdr:row>
      <xdr:rowOff>21166</xdr:rowOff>
    </xdr:to>
    <xdr:graphicFrame macro="">
      <xdr:nvGraphicFramePr>
        <xdr:cNvPr id="11" name="Диаграмма 10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0.04409</cdr:x>
      <cdr:y>0.10582</cdr:y>
    </cdr:from>
    <cdr:to>
      <cdr:x>0.04469</cdr:x>
      <cdr:y>0.59507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789529" y="483829"/>
          <a:ext cx="10744" cy="22368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0.12485</cdr:x>
      <cdr:y>0.11091</cdr:y>
    </cdr:from>
    <cdr:to>
      <cdr:x>0.12503</cdr:x>
      <cdr:y>0.60016</cdr:y>
    </cdr:to>
    <cdr:cxnSp macro="">
      <cdr:nvCxnSpPr>
        <cdr:cNvPr id="10" name="Прямая соединительная линия 9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2235509" y="507075"/>
          <a:ext cx="3223" cy="22368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0.23536</cdr:x>
      <cdr:y>0.11091</cdr:y>
    </cdr:from>
    <cdr:to>
      <cdr:x>0.2361</cdr:x>
      <cdr:y>0.60387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4214295" y="507075"/>
          <a:ext cx="13250" cy="225381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0.3957</cdr:x>
      <cdr:y>0.11417</cdr:y>
    </cdr:from>
    <cdr:to>
      <cdr:x>0.39604</cdr:x>
      <cdr:y>0.5997</cdr:y>
    </cdr:to>
    <cdr:cxnSp macro="">
      <cdr:nvCxnSpPr>
        <cdr:cNvPr id="12" name="Прямая соединительная линия 11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7085428" y="522003"/>
          <a:ext cx="6088" cy="221984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0.55582</cdr:x>
      <cdr:y>0.10999</cdr:y>
    </cdr:from>
    <cdr:to>
      <cdr:x>0.55619</cdr:x>
      <cdr:y>0.59924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9952443" y="502871"/>
          <a:ext cx="6625" cy="22368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0.68344</cdr:x>
      <cdr:y>0.11001</cdr:y>
    </cdr:from>
    <cdr:to>
      <cdr:x>0.68432</cdr:x>
      <cdr:y>0.59553</cdr:y>
    </cdr:to>
    <cdr:cxnSp macro="">
      <cdr:nvCxnSpPr>
        <cdr:cNvPr id="14" name="Прямая соединительная линия 13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12237637" y="502962"/>
          <a:ext cx="15758" cy="221979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0.93118</cdr:x>
      <cdr:y>0.11188</cdr:y>
    </cdr:from>
    <cdr:to>
      <cdr:x>0.93222</cdr:x>
      <cdr:y>0.59368</cdr:y>
    </cdr:to>
    <cdr:cxnSp macro="">
      <cdr:nvCxnSpPr>
        <cdr:cNvPr id="15" name="Прямая соединительная линия 14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6673608" y="511513"/>
          <a:ext cx="18622" cy="220278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0.04495</cdr:x>
      <cdr:y>0.13017</cdr:y>
    </cdr:from>
    <cdr:to>
      <cdr:x>0.04541</cdr:x>
      <cdr:y>0.61884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800194" y="610584"/>
          <a:ext cx="8188" cy="229212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0.12438</cdr:x>
      <cdr:y>0.13655</cdr:y>
    </cdr:from>
    <cdr:to>
      <cdr:x>0.12506</cdr:x>
      <cdr:y>0.62336</cdr:y>
    </cdr:to>
    <cdr:cxnSp macro="">
      <cdr:nvCxnSpPr>
        <cdr:cNvPr id="10" name="Прямая соединительная линия 9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2214139" y="640476"/>
          <a:ext cx="12105" cy="228339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0.23685</cdr:x>
      <cdr:y>0.13507</cdr:y>
    </cdr:from>
    <cdr:to>
      <cdr:x>0.23726</cdr:x>
      <cdr:y>0.63262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4216122" y="633563"/>
          <a:ext cx="7298" cy="233377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0.39408</cdr:x>
      <cdr:y>0.13879</cdr:y>
    </cdr:from>
    <cdr:to>
      <cdr:x>0.39575</cdr:x>
      <cdr:y>0.62736</cdr:y>
    </cdr:to>
    <cdr:cxnSp macro="">
      <cdr:nvCxnSpPr>
        <cdr:cNvPr id="12" name="Прямая соединительная линия 11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7015161" y="651012"/>
          <a:ext cx="29728" cy="229165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0.55528</cdr:x>
      <cdr:y>0.13655</cdr:y>
    </cdr:from>
    <cdr:to>
      <cdr:x>0.55585</cdr:x>
      <cdr:y>0.62511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9884676" y="640475"/>
          <a:ext cx="10146" cy="229160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0.68266</cdr:x>
      <cdr:y>0.14203</cdr:y>
    </cdr:from>
    <cdr:to>
      <cdr:x>0.68418</cdr:x>
      <cdr:y>0.62336</cdr:y>
    </cdr:to>
    <cdr:cxnSp macro="">
      <cdr:nvCxnSpPr>
        <cdr:cNvPr id="14" name="Прямая соединительная линия 13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2152091" y="666179"/>
          <a:ext cx="27057" cy="225769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0.93119</cdr:x>
      <cdr:y>0.12566</cdr:y>
    </cdr:from>
    <cdr:to>
      <cdr:x>0.93151</cdr:x>
      <cdr:y>0.61783</cdr:y>
    </cdr:to>
    <cdr:cxnSp macro="">
      <cdr:nvCxnSpPr>
        <cdr:cNvPr id="15" name="Прямая соединительная линия 14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6576325" y="589417"/>
          <a:ext cx="5696" cy="230854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0.0414</cdr:x>
      <cdr:y>0.06889</cdr:y>
    </cdr:from>
    <cdr:to>
      <cdr:x>0.0414</cdr:x>
      <cdr:y>0.6096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733426" y="314325"/>
          <a:ext cx="0" cy="24669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0.12046</cdr:x>
      <cdr:y>0.07933</cdr:y>
    </cdr:from>
    <cdr:to>
      <cdr:x>0.12258</cdr:x>
      <cdr:y>0.6166</cdr:y>
    </cdr:to>
    <cdr:cxnSp macro="">
      <cdr:nvCxnSpPr>
        <cdr:cNvPr id="16" name="Прямая соединительная линия 15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2134130" y="361950"/>
          <a:ext cx="37571" cy="245127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0.23333</cdr:x>
      <cdr:y>0.07933</cdr:y>
    </cdr:from>
    <cdr:to>
      <cdr:x>0.23336</cdr:x>
      <cdr:y>0.61892</cdr:y>
    </cdr:to>
    <cdr:cxnSp macro="">
      <cdr:nvCxnSpPr>
        <cdr:cNvPr id="17" name="Прямая соединительная линия 16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4133851" y="361950"/>
          <a:ext cx="471" cy="246185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0.39434</cdr:x>
      <cdr:y>0.06889</cdr:y>
    </cdr:from>
    <cdr:to>
      <cdr:x>0.39462</cdr:x>
      <cdr:y>0.61287</cdr:y>
    </cdr:to>
    <cdr:cxnSp macro="">
      <cdr:nvCxnSpPr>
        <cdr:cNvPr id="18" name="Прямая соединительная линия 17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6986324" y="314325"/>
          <a:ext cx="5027" cy="248187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0.55479</cdr:x>
      <cdr:y>0.06889</cdr:y>
    </cdr:from>
    <cdr:to>
      <cdr:x>0.55484</cdr:x>
      <cdr:y>0.61216</cdr:y>
    </cdr:to>
    <cdr:cxnSp macro="">
      <cdr:nvCxnSpPr>
        <cdr:cNvPr id="19" name="Прямая соединительная линия 18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9828936" y="314325"/>
          <a:ext cx="865" cy="247864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0.6828</cdr:x>
      <cdr:y>0.07098</cdr:y>
    </cdr:from>
    <cdr:to>
      <cdr:x>0.68282</cdr:x>
      <cdr:y>0.61442</cdr:y>
    </cdr:to>
    <cdr:cxnSp macro="">
      <cdr:nvCxnSpPr>
        <cdr:cNvPr id="20" name="Прямая соединительная линия 19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2096751" y="323850"/>
          <a:ext cx="429" cy="247942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0.93131</cdr:x>
      <cdr:y>0.07307</cdr:y>
    </cdr:from>
    <cdr:to>
      <cdr:x>0.93226</cdr:x>
      <cdr:y>0.61012</cdr:y>
    </cdr:to>
    <cdr:cxnSp macro="">
      <cdr:nvCxnSpPr>
        <cdr:cNvPr id="21" name="Прямая соединительная линия 20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16499553" y="333375"/>
          <a:ext cx="16798" cy="245028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0.04011</cdr:x>
      <cdr:y>0.08357</cdr:y>
    </cdr:from>
    <cdr:to>
      <cdr:x>0.04064</cdr:x>
      <cdr:y>0.62551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714375" y="386880"/>
          <a:ext cx="9551" cy="250871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0.12031</cdr:x>
      <cdr:y>0.08975</cdr:y>
    </cdr:from>
    <cdr:to>
      <cdr:x>0.12086</cdr:x>
      <cdr:y>0.6214</cdr:y>
    </cdr:to>
    <cdr:cxnSp macro="">
      <cdr:nvCxnSpPr>
        <cdr:cNvPr id="10" name="Прямая соединительная линия 9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2142880" y="415455"/>
          <a:ext cx="9770" cy="246109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0.23262</cdr:x>
      <cdr:y>0.08975</cdr:y>
    </cdr:from>
    <cdr:to>
      <cdr:x>0.23298</cdr:x>
      <cdr:y>0.61934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4143375" y="415455"/>
          <a:ext cx="6397" cy="245156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0.39303</cdr:x>
      <cdr:y>0.07934</cdr:y>
    </cdr:from>
    <cdr:to>
      <cdr:x>0.39412</cdr:x>
      <cdr:y>0.61934</cdr:y>
    </cdr:to>
    <cdr:cxnSp macro="">
      <cdr:nvCxnSpPr>
        <cdr:cNvPr id="12" name="Прямая соединительная линия 11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7000470" y="367275"/>
          <a:ext cx="19455" cy="249974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0.55375</cdr:x>
      <cdr:y>0.08093</cdr:y>
    </cdr:from>
    <cdr:to>
      <cdr:x>0.55402</cdr:x>
      <cdr:y>0.62346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9863109" y="374657"/>
          <a:ext cx="4791" cy="251141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0.68216</cdr:x>
      <cdr:y>0.08113</cdr:y>
    </cdr:from>
    <cdr:to>
      <cdr:x>0.68236</cdr:x>
      <cdr:y>0.61934</cdr:y>
    </cdr:to>
    <cdr:cxnSp macro="">
      <cdr:nvCxnSpPr>
        <cdr:cNvPr id="14" name="Прямая соединительная линия 13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2150261" y="375572"/>
          <a:ext cx="3639" cy="249145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0.93103</cdr:x>
      <cdr:y>0.08789</cdr:y>
    </cdr:from>
    <cdr:to>
      <cdr:x>0.93137</cdr:x>
      <cdr:y>0.61934</cdr:y>
    </cdr:to>
    <cdr:cxnSp macro="">
      <cdr:nvCxnSpPr>
        <cdr:cNvPr id="15" name="Прямая соединительная линия 14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16583025" y="406845"/>
          <a:ext cx="6004" cy="246017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0.0428</cdr:x>
      <cdr:y>0.07637</cdr:y>
    </cdr:from>
    <cdr:to>
      <cdr:x>0.04373</cdr:x>
      <cdr:y>0.59448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764322" y="342639"/>
          <a:ext cx="16729" cy="232436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0.12246</cdr:x>
      <cdr:y>0.08273</cdr:y>
    </cdr:from>
    <cdr:to>
      <cdr:x>0.12267</cdr:x>
      <cdr:y>0.59873</cdr:y>
    </cdr:to>
    <cdr:cxnSp macro="">
      <cdr:nvCxnSpPr>
        <cdr:cNvPr id="10" name="Прямая соединительная линия 9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2187059" y="371169"/>
          <a:ext cx="3692" cy="231488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0.23405</cdr:x>
      <cdr:y>0.07396</cdr:y>
    </cdr:from>
    <cdr:to>
      <cdr:x>0.23467</cdr:x>
      <cdr:y>0.59873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4180046" y="331799"/>
          <a:ext cx="10955" cy="23542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0.39253</cdr:x>
      <cdr:y>0.08009</cdr:y>
    </cdr:from>
    <cdr:to>
      <cdr:x>0.39289</cdr:x>
      <cdr:y>0.60085</cdr:y>
    </cdr:to>
    <cdr:cxnSp macro="">
      <cdr:nvCxnSpPr>
        <cdr:cNvPr id="12" name="Прямая соединительная линия 11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7010401" y="359328"/>
          <a:ext cx="6369" cy="233624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0.55219</cdr:x>
      <cdr:y>0.07636</cdr:y>
    </cdr:from>
    <cdr:to>
      <cdr:x>0.55307</cdr:x>
      <cdr:y>0.60934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9861768" y="342594"/>
          <a:ext cx="15658" cy="239108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0.67901</cdr:x>
      <cdr:y>0.08065</cdr:y>
    </cdr:from>
    <cdr:to>
      <cdr:x>0.68</cdr:x>
      <cdr:y>0.60085</cdr:y>
    </cdr:to>
    <cdr:cxnSp macro="">
      <cdr:nvCxnSpPr>
        <cdr:cNvPr id="14" name="Прямая соединительная линия 13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2126754" y="361823"/>
          <a:ext cx="17622" cy="233375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0.92597</cdr:x>
      <cdr:y>0.08132</cdr:y>
    </cdr:from>
    <cdr:to>
      <cdr:x>0.92693</cdr:x>
      <cdr:y>0.60085</cdr:y>
    </cdr:to>
    <cdr:cxnSp macro="">
      <cdr:nvCxnSpPr>
        <cdr:cNvPr id="15" name="Прямая соединительная линия 14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6537305" y="364827"/>
          <a:ext cx="17146" cy="233074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0.04537</cdr:x>
      <cdr:y>0.08769</cdr:y>
    </cdr:from>
    <cdr:to>
      <cdr:x>0.04556</cdr:x>
      <cdr:y>0.64384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800327" y="447670"/>
          <a:ext cx="3352" cy="283936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0.12614</cdr:x>
      <cdr:y>0.09338</cdr:y>
    </cdr:from>
    <cdr:to>
      <cdr:x>0.12633</cdr:x>
      <cdr:y>0.64953</cdr:y>
    </cdr:to>
    <cdr:cxnSp macro="">
      <cdr:nvCxnSpPr>
        <cdr:cNvPr id="10" name="Прямая соединительная линия 9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2244312" y="454491"/>
          <a:ext cx="3380" cy="270693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0.23731</cdr:x>
      <cdr:y>0.08946</cdr:y>
    </cdr:from>
    <cdr:to>
      <cdr:x>0.2375</cdr:x>
      <cdr:y>0.64561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4222445" y="435441"/>
          <a:ext cx="3380" cy="270693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0.39725</cdr:x>
      <cdr:y>0.09711</cdr:y>
    </cdr:from>
    <cdr:to>
      <cdr:x>0.39744</cdr:x>
      <cdr:y>0.65326</cdr:y>
    </cdr:to>
    <cdr:cxnSp macro="">
      <cdr:nvCxnSpPr>
        <cdr:cNvPr id="12" name="Прямая соединительная линия 11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7068233" y="472646"/>
          <a:ext cx="3380" cy="270693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0.55717</cdr:x>
      <cdr:y>0.0972</cdr:y>
    </cdr:from>
    <cdr:to>
      <cdr:x>0.55735</cdr:x>
      <cdr:y>0.65335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9913582" y="473118"/>
          <a:ext cx="3203" cy="270693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0.68461</cdr:x>
      <cdr:y>0.09915</cdr:y>
    </cdr:from>
    <cdr:to>
      <cdr:x>0.6848</cdr:x>
      <cdr:y>0.6553</cdr:y>
    </cdr:to>
    <cdr:cxnSp macro="">
      <cdr:nvCxnSpPr>
        <cdr:cNvPr id="14" name="Прямая соединительная линия 13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2181084" y="482594"/>
          <a:ext cx="3380" cy="270693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0.93087</cdr:x>
      <cdr:y>0.0998</cdr:y>
    </cdr:from>
    <cdr:to>
      <cdr:x>0.93255</cdr:x>
      <cdr:y>0.65354</cdr:y>
    </cdr:to>
    <cdr:cxnSp macro="">
      <cdr:nvCxnSpPr>
        <cdr:cNvPr id="15" name="Прямая соединительная линия 14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16562761" y="485773"/>
          <a:ext cx="29789" cy="269517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0.04571</cdr:x>
      <cdr:y>0.08482</cdr:y>
    </cdr:from>
    <cdr:to>
      <cdr:x>0.0459</cdr:x>
      <cdr:y>0.64097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813304" y="400725"/>
          <a:ext cx="3381" cy="262747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0.12382</cdr:x>
      <cdr:y>0.08614</cdr:y>
    </cdr:from>
    <cdr:to>
      <cdr:x>0.12401</cdr:x>
      <cdr:y>0.64229</cdr:y>
    </cdr:to>
    <cdr:cxnSp macro="">
      <cdr:nvCxnSpPr>
        <cdr:cNvPr id="10" name="Прямая соединительная линия 9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2203104" y="406951"/>
          <a:ext cx="3381" cy="262747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0.2366</cdr:x>
      <cdr:y>0.08946</cdr:y>
    </cdr:from>
    <cdr:to>
      <cdr:x>0.23679</cdr:x>
      <cdr:y>0.64561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4209705" y="422650"/>
          <a:ext cx="3381" cy="262747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0.39658</cdr:x>
      <cdr:y>0.0883</cdr:y>
    </cdr:from>
    <cdr:to>
      <cdr:x>0.39677</cdr:x>
      <cdr:y>0.64445</cdr:y>
    </cdr:to>
    <cdr:cxnSp macro="">
      <cdr:nvCxnSpPr>
        <cdr:cNvPr id="12" name="Прямая соединительная линия 11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7056205" y="417166"/>
          <a:ext cx="3381" cy="262747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0.55602</cdr:x>
      <cdr:y>0.0869</cdr:y>
    </cdr:from>
    <cdr:to>
      <cdr:x>0.5562</cdr:x>
      <cdr:y>0.64305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9893014" y="410563"/>
          <a:ext cx="3202" cy="262747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0.68454</cdr:x>
      <cdr:y>0.08457</cdr:y>
    </cdr:from>
    <cdr:to>
      <cdr:x>0.68473</cdr:x>
      <cdr:y>0.64072</cdr:y>
    </cdr:to>
    <cdr:cxnSp macro="">
      <cdr:nvCxnSpPr>
        <cdr:cNvPr id="14" name="Прямая соединительная линия 13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2179755" y="399549"/>
          <a:ext cx="3381" cy="262747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0.93228</cdr:x>
      <cdr:y>0.08404</cdr:y>
    </cdr:from>
    <cdr:to>
      <cdr:x>0.93246</cdr:x>
      <cdr:y>0.64019</cdr:y>
    </cdr:to>
    <cdr:cxnSp macro="">
      <cdr:nvCxnSpPr>
        <cdr:cNvPr id="15" name="Прямая соединительная линия 14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6587754" y="397048"/>
          <a:ext cx="3203" cy="262747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0.04209</cdr:x>
      <cdr:y>0.06953</cdr:y>
    </cdr:from>
    <cdr:to>
      <cdr:x>0.04227</cdr:x>
      <cdr:y>0.67006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742950" y="325161"/>
          <a:ext cx="3067" cy="280856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0.12139</cdr:x>
      <cdr:y>0.07156</cdr:y>
    </cdr:from>
    <cdr:to>
      <cdr:x>0.12196</cdr:x>
      <cdr:y>0.67006</cdr:y>
    </cdr:to>
    <cdr:cxnSp macro="">
      <cdr:nvCxnSpPr>
        <cdr:cNvPr id="10" name="Прямая соединительная линия 9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2142477" y="334686"/>
          <a:ext cx="10173" cy="279903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0.23356</cdr:x>
      <cdr:y>0.0714</cdr:y>
    </cdr:from>
    <cdr:to>
      <cdr:x>0.23368</cdr:x>
      <cdr:y>0.66599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4122252" y="333906"/>
          <a:ext cx="2073" cy="278076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0.39345</cdr:x>
      <cdr:y>0.08106</cdr:y>
    </cdr:from>
    <cdr:to>
      <cdr:x>0.39396</cdr:x>
      <cdr:y>0.66802</cdr:y>
    </cdr:to>
    <cdr:cxnSp macro="">
      <cdr:nvCxnSpPr>
        <cdr:cNvPr id="12" name="Прямая соединительная линия 11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6944276" y="379100"/>
          <a:ext cx="8974" cy="27451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0.5537</cdr:x>
      <cdr:y>0.07733</cdr:y>
    </cdr:from>
    <cdr:to>
      <cdr:x>0.55386</cdr:x>
      <cdr:y>0.6721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9772650" y="361655"/>
          <a:ext cx="2829" cy="278159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0.68229</cdr:x>
      <cdr:y>0.07954</cdr:y>
    </cdr:from>
    <cdr:to>
      <cdr:x>0.68268</cdr:x>
      <cdr:y>0.67006</cdr:y>
    </cdr:to>
    <cdr:cxnSp macro="">
      <cdr:nvCxnSpPr>
        <cdr:cNvPr id="14" name="Прямая соединительная линия 13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2042228" y="372006"/>
          <a:ext cx="6897" cy="276171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0.93045</cdr:x>
      <cdr:y>0.07327</cdr:y>
    </cdr:from>
    <cdr:to>
      <cdr:x>0.93146</cdr:x>
      <cdr:y>0.66599</cdr:y>
    </cdr:to>
    <cdr:cxnSp macro="">
      <cdr:nvCxnSpPr>
        <cdr:cNvPr id="15" name="Прямая соединительная линия 14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6422291" y="342652"/>
          <a:ext cx="17859" cy="277202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0.04066</cdr:x>
      <cdr:y>0.09142</cdr:y>
    </cdr:from>
    <cdr:to>
      <cdr:x>0.04085</cdr:x>
      <cdr:y>0.64757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716885" y="427551"/>
          <a:ext cx="3350" cy="260098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0.12086</cdr:x>
      <cdr:y>0.08887</cdr:y>
    </cdr:from>
    <cdr:to>
      <cdr:x>0.12105</cdr:x>
      <cdr:y>0.64502</cdr:y>
    </cdr:to>
    <cdr:cxnSp macro="">
      <cdr:nvCxnSpPr>
        <cdr:cNvPr id="10" name="Прямая соединительная линия 9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2130886" y="415641"/>
          <a:ext cx="3350" cy="260098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0.23302</cdr:x>
      <cdr:y>0.08735</cdr:y>
    </cdr:from>
    <cdr:to>
      <cdr:x>0.23321</cdr:x>
      <cdr:y>0.6435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4108367" y="408501"/>
          <a:ext cx="3350" cy="260098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0.39345</cdr:x>
      <cdr:y>0.09328</cdr:y>
    </cdr:from>
    <cdr:to>
      <cdr:x>0.39364</cdr:x>
      <cdr:y>0.64943</cdr:y>
    </cdr:to>
    <cdr:cxnSp macro="">
      <cdr:nvCxnSpPr>
        <cdr:cNvPr id="12" name="Прямая соединительная линия 11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6936885" y="436250"/>
          <a:ext cx="3350" cy="260098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0.55385</cdr:x>
      <cdr:y>0.09498</cdr:y>
    </cdr:from>
    <cdr:to>
      <cdr:x>0.55403</cdr:x>
      <cdr:y>0.65113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9764888" y="444216"/>
          <a:ext cx="3174" cy="260098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0.68174</cdr:x>
      <cdr:y>0.09142</cdr:y>
    </cdr:from>
    <cdr:to>
      <cdr:x>0.68193</cdr:x>
      <cdr:y>0.64757</cdr:y>
    </cdr:to>
    <cdr:cxnSp macro="">
      <cdr:nvCxnSpPr>
        <cdr:cNvPr id="14" name="Прямая соединительная линия 13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2019679" y="427551"/>
          <a:ext cx="3350" cy="260098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0.93045</cdr:x>
      <cdr:y>0.0916</cdr:y>
    </cdr:from>
    <cdr:to>
      <cdr:x>0.93063</cdr:x>
      <cdr:y>0.64775</cdr:y>
    </cdr:to>
    <cdr:cxnSp macro="">
      <cdr:nvCxnSpPr>
        <cdr:cNvPr id="15" name="Прямая соединительная линия 14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6404501" y="428377"/>
          <a:ext cx="3174" cy="260098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0.03836</cdr:x>
      <cdr:y>0.08592</cdr:y>
    </cdr:from>
    <cdr:to>
      <cdr:x>0.0389</cdr:x>
      <cdr:y>0.57404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676275" y="447675"/>
          <a:ext cx="9525" cy="25431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0.11872</cdr:x>
      <cdr:y>0.0894</cdr:y>
    </cdr:from>
    <cdr:to>
      <cdr:x>0.11885</cdr:x>
      <cdr:y>0.57385</cdr:y>
    </cdr:to>
    <cdr:cxnSp macro="">
      <cdr:nvCxnSpPr>
        <cdr:cNvPr id="10" name="Прямая соединительная линия 9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2092033" y="421509"/>
          <a:ext cx="2291" cy="228412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0.23122</cdr:x>
      <cdr:y>0.08936</cdr:y>
    </cdr:from>
    <cdr:to>
      <cdr:x>0.23141</cdr:x>
      <cdr:y>0.5775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4074452" y="421320"/>
          <a:ext cx="3348" cy="230151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0.39184</cdr:x>
      <cdr:y>0.08909</cdr:y>
    </cdr:from>
    <cdr:to>
      <cdr:x>0.39223</cdr:x>
      <cdr:y>0.57346</cdr:y>
    </cdr:to>
    <cdr:cxnSp macro="">
      <cdr:nvCxnSpPr>
        <cdr:cNvPr id="12" name="Прямая соединительная линия 11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6904630" y="420045"/>
          <a:ext cx="6872" cy="228374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0.55277</cdr:x>
      <cdr:y>0.08349</cdr:y>
    </cdr:from>
    <cdr:to>
      <cdr:x>0.55322</cdr:x>
      <cdr:y>0.56798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9740475" y="393642"/>
          <a:ext cx="7929" cy="228431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0.68173</cdr:x>
      <cdr:y>0.08734</cdr:y>
    </cdr:from>
    <cdr:to>
      <cdr:x>0.6818</cdr:x>
      <cdr:y>0.57</cdr:y>
    </cdr:to>
    <cdr:cxnSp macro="">
      <cdr:nvCxnSpPr>
        <cdr:cNvPr id="14" name="Прямая соединительная линия 13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2012940" y="411795"/>
          <a:ext cx="1233" cy="227568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0.93085</cdr:x>
      <cdr:y>0.08952</cdr:y>
    </cdr:from>
    <cdr:to>
      <cdr:x>0.93095</cdr:x>
      <cdr:y>0.5777</cdr:y>
    </cdr:to>
    <cdr:cxnSp macro="">
      <cdr:nvCxnSpPr>
        <cdr:cNvPr id="15" name="Прямая соединительная линия 14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16402812" y="422076"/>
          <a:ext cx="1762" cy="230170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137"/>
  <sheetViews>
    <sheetView tabSelected="1" zoomScale="90" zoomScaleNormal="90" workbookViewId="0">
      <pane xSplit="3" ySplit="7" topLeftCell="D8" activePane="bottomRight" state="frozen"/>
      <selection pane="topRight" activeCell="D1" sqref="D1"/>
      <selection pane="bottomLeft" activeCell="A6" sqref="A6"/>
      <selection pane="bottomRight" activeCell="C5" sqref="C5:C6"/>
    </sheetView>
  </sheetViews>
  <sheetFormatPr defaultRowHeight="15" x14ac:dyDescent="0.25"/>
  <cols>
    <col min="1" max="1" width="3.28515625" style="28" customWidth="1"/>
    <col min="2" max="2" width="8.7109375" style="28" customWidth="1"/>
    <col min="3" max="3" width="32.85546875" style="28" customWidth="1"/>
    <col min="4" max="5" width="8.7109375" style="28" customWidth="1"/>
    <col min="6" max="6" width="10" style="28" customWidth="1"/>
    <col min="7" max="8" width="8.7109375" style="28" customWidth="1"/>
    <col min="9" max="9" width="10" style="28" customWidth="1"/>
    <col min="10" max="11" width="8.7109375" style="28" customWidth="1"/>
    <col min="12" max="12" width="10" style="28" customWidth="1"/>
    <col min="13" max="14" width="8.7109375" style="28" customWidth="1"/>
    <col min="15" max="15" width="10" style="28" customWidth="1"/>
    <col min="16" max="17" width="8.7109375" style="28" customWidth="1"/>
    <col min="18" max="18" width="10" style="28" customWidth="1"/>
    <col min="19" max="19" width="8.7109375" style="28" customWidth="1"/>
    <col min="20" max="20" width="0.140625" style="28" customWidth="1"/>
    <col min="21" max="22" width="0.140625" style="28" hidden="1" customWidth="1"/>
    <col min="23" max="24" width="0.140625" style="28" customWidth="1"/>
    <col min="25" max="25" width="0.140625" style="28" hidden="1" customWidth="1"/>
    <col min="26" max="27" width="8.7109375" style="28" customWidth="1"/>
    <col min="28" max="28" width="10" style="28" customWidth="1"/>
    <col min="29" max="30" width="8.7109375" style="28" customWidth="1"/>
    <col min="31" max="31" width="10" style="28" customWidth="1"/>
    <col min="32" max="32" width="8.7109375" style="28" customWidth="1"/>
    <col min="33" max="35" width="0.140625" style="28" customWidth="1"/>
    <col min="36" max="37" width="8.7109375" style="28" customWidth="1"/>
    <col min="38" max="38" width="10" style="28" customWidth="1"/>
    <col min="39" max="40" width="8.7109375" style="28" customWidth="1"/>
    <col min="41" max="41" width="10" style="28" customWidth="1"/>
    <col min="42" max="43" width="8.7109375" style="28" customWidth="1"/>
    <col min="44" max="44" width="10" style="28" customWidth="1"/>
    <col min="45" max="45" width="8.7109375" style="28" customWidth="1"/>
    <col min="46" max="46" width="0.140625" style="28" customWidth="1"/>
    <col min="47" max="49" width="8.7109375" style="28" hidden="1" customWidth="1"/>
    <col min="50" max="50" width="8.7109375" style="28" customWidth="1"/>
    <col min="51" max="54" width="0.140625" style="28" customWidth="1"/>
    <col min="55" max="55" width="8.7109375" style="28" customWidth="1"/>
    <col min="56" max="16384" width="9.140625" style="28"/>
  </cols>
  <sheetData>
    <row r="1" spans="1:54" ht="15" customHeight="1" x14ac:dyDescent="0.25">
      <c r="A1" s="38" t="s">
        <v>135</v>
      </c>
    </row>
    <row r="2" spans="1:54" ht="15" customHeight="1" x14ac:dyDescent="0.25">
      <c r="D2" s="34" t="s">
        <v>120</v>
      </c>
      <c r="E2" s="35" t="s">
        <v>121</v>
      </c>
      <c r="G2" s="36" t="s">
        <v>122</v>
      </c>
      <c r="H2" s="35" t="s">
        <v>123</v>
      </c>
      <c r="AJ2" s="34" t="s">
        <v>120</v>
      </c>
      <c r="AK2" s="35" t="s">
        <v>121</v>
      </c>
      <c r="AM2" s="36" t="s">
        <v>122</v>
      </c>
      <c r="AN2" s="35" t="s">
        <v>123</v>
      </c>
    </row>
    <row r="3" spans="1:54" ht="15" customHeight="1" x14ac:dyDescent="0.25">
      <c r="C3" s="159" t="s">
        <v>231</v>
      </c>
      <c r="D3" s="451" t="s">
        <v>124</v>
      </c>
      <c r="E3" s="35" t="s">
        <v>125</v>
      </c>
      <c r="G3" s="37" t="s">
        <v>126</v>
      </c>
      <c r="H3" s="35" t="s">
        <v>127</v>
      </c>
      <c r="AJ3" s="451" t="s">
        <v>124</v>
      </c>
      <c r="AK3" s="35" t="s">
        <v>125</v>
      </c>
      <c r="AM3" s="37" t="s">
        <v>126</v>
      </c>
      <c r="AN3" s="35" t="s">
        <v>127</v>
      </c>
    </row>
    <row r="4" spans="1:54" ht="9" customHeight="1" thickBot="1" x14ac:dyDescent="0.3">
      <c r="C4" s="159"/>
      <c r="D4" s="247"/>
      <c r="E4" s="248"/>
      <c r="F4" s="249"/>
      <c r="G4" s="247"/>
      <c r="H4" s="35"/>
    </row>
    <row r="5" spans="1:54" ht="15" customHeight="1" thickBot="1" x14ac:dyDescent="0.3">
      <c r="A5" s="674" t="s">
        <v>0</v>
      </c>
      <c r="B5" s="676" t="s">
        <v>9</v>
      </c>
      <c r="C5" s="678" t="s">
        <v>11</v>
      </c>
      <c r="D5" s="680" t="s">
        <v>204</v>
      </c>
      <c r="E5" s="681"/>
      <c r="F5" s="682"/>
      <c r="G5" s="680" t="s">
        <v>205</v>
      </c>
      <c r="H5" s="681"/>
      <c r="I5" s="682"/>
      <c r="J5" s="663" t="s">
        <v>206</v>
      </c>
      <c r="K5" s="664"/>
      <c r="L5" s="665"/>
      <c r="M5" s="663" t="s">
        <v>207</v>
      </c>
      <c r="N5" s="664"/>
      <c r="O5" s="665"/>
      <c r="P5" s="663" t="s">
        <v>208</v>
      </c>
      <c r="Q5" s="664"/>
      <c r="R5" s="665"/>
      <c r="S5" s="666" t="s">
        <v>165</v>
      </c>
      <c r="T5" s="671"/>
      <c r="U5" s="672"/>
      <c r="V5" s="672"/>
      <c r="W5" s="672"/>
      <c r="X5" s="672"/>
      <c r="Y5" s="673"/>
      <c r="Z5" s="663" t="s">
        <v>218</v>
      </c>
      <c r="AA5" s="664"/>
      <c r="AB5" s="665"/>
      <c r="AC5" s="663" t="s">
        <v>217</v>
      </c>
      <c r="AD5" s="664"/>
      <c r="AE5" s="664"/>
      <c r="AF5" s="666" t="s">
        <v>209</v>
      </c>
      <c r="AG5" s="668"/>
      <c r="AH5" s="669"/>
      <c r="AI5" s="670"/>
      <c r="AJ5" s="663" t="s">
        <v>210</v>
      </c>
      <c r="AK5" s="664"/>
      <c r="AL5" s="665"/>
      <c r="AM5" s="663" t="s">
        <v>211</v>
      </c>
      <c r="AN5" s="664"/>
      <c r="AO5" s="665"/>
      <c r="AP5" s="663" t="s">
        <v>212</v>
      </c>
      <c r="AQ5" s="664"/>
      <c r="AR5" s="665"/>
      <c r="AS5" s="666" t="s">
        <v>213</v>
      </c>
      <c r="AT5" s="289"/>
      <c r="AU5" s="289"/>
      <c r="AV5" s="289"/>
      <c r="AW5" s="289"/>
      <c r="AX5" s="666" t="s">
        <v>182</v>
      </c>
      <c r="AY5" s="344"/>
      <c r="AZ5" s="344"/>
      <c r="BA5" s="344"/>
      <c r="BB5" s="344"/>
    </row>
    <row r="6" spans="1:54" ht="66.95" customHeight="1" thickBot="1" x14ac:dyDescent="0.3">
      <c r="A6" s="675"/>
      <c r="B6" s="677"/>
      <c r="C6" s="679"/>
      <c r="D6" s="250" t="s">
        <v>144</v>
      </c>
      <c r="E6" s="251" t="s">
        <v>145</v>
      </c>
      <c r="F6" s="252" t="s">
        <v>146</v>
      </c>
      <c r="G6" s="253" t="s">
        <v>147</v>
      </c>
      <c r="H6" s="251" t="s">
        <v>151</v>
      </c>
      <c r="I6" s="252" t="s">
        <v>152</v>
      </c>
      <c r="J6" s="251" t="s">
        <v>148</v>
      </c>
      <c r="K6" s="251" t="s">
        <v>149</v>
      </c>
      <c r="L6" s="252" t="s">
        <v>150</v>
      </c>
      <c r="M6" s="250" t="s">
        <v>153</v>
      </c>
      <c r="N6" s="251" t="s">
        <v>154</v>
      </c>
      <c r="O6" s="254" t="s">
        <v>155</v>
      </c>
      <c r="P6" s="250" t="s">
        <v>156</v>
      </c>
      <c r="Q6" s="251" t="s">
        <v>157</v>
      </c>
      <c r="R6" s="252" t="s">
        <v>158</v>
      </c>
      <c r="S6" s="667"/>
      <c r="T6" s="290" t="s">
        <v>159</v>
      </c>
      <c r="U6" s="284" t="s">
        <v>160</v>
      </c>
      <c r="V6" s="284" t="s">
        <v>161</v>
      </c>
      <c r="W6" s="284" t="s">
        <v>162</v>
      </c>
      <c r="X6" s="284" t="s">
        <v>164</v>
      </c>
      <c r="Y6" s="291" t="s">
        <v>163</v>
      </c>
      <c r="Z6" s="250" t="s">
        <v>167</v>
      </c>
      <c r="AA6" s="251" t="s">
        <v>166</v>
      </c>
      <c r="AB6" s="252" t="s">
        <v>168</v>
      </c>
      <c r="AC6" s="250" t="s">
        <v>169</v>
      </c>
      <c r="AD6" s="251" t="s">
        <v>170</v>
      </c>
      <c r="AE6" s="254" t="s">
        <v>171</v>
      </c>
      <c r="AF6" s="667"/>
      <c r="AG6" s="283" t="s">
        <v>159</v>
      </c>
      <c r="AH6" s="284" t="s">
        <v>160</v>
      </c>
      <c r="AI6" s="285" t="s">
        <v>163</v>
      </c>
      <c r="AJ6" s="250" t="s">
        <v>176</v>
      </c>
      <c r="AK6" s="251" t="s">
        <v>175</v>
      </c>
      <c r="AL6" s="252" t="s">
        <v>177</v>
      </c>
      <c r="AM6" s="250" t="s">
        <v>172</v>
      </c>
      <c r="AN6" s="251" t="s">
        <v>173</v>
      </c>
      <c r="AO6" s="252" t="s">
        <v>174</v>
      </c>
      <c r="AP6" s="253" t="s">
        <v>178</v>
      </c>
      <c r="AQ6" s="251" t="s">
        <v>179</v>
      </c>
      <c r="AR6" s="252" t="s">
        <v>180</v>
      </c>
      <c r="AS6" s="667"/>
      <c r="AT6" s="290" t="s">
        <v>159</v>
      </c>
      <c r="AU6" s="284" t="s">
        <v>160</v>
      </c>
      <c r="AV6" s="284" t="s">
        <v>161</v>
      </c>
      <c r="AW6" s="291" t="s">
        <v>214</v>
      </c>
      <c r="AX6" s="667"/>
      <c r="AY6" s="465" t="s">
        <v>227</v>
      </c>
      <c r="AZ6" s="466" t="s">
        <v>228</v>
      </c>
      <c r="BA6" s="466" t="s">
        <v>229</v>
      </c>
      <c r="BB6" s="467" t="s">
        <v>163</v>
      </c>
    </row>
    <row r="7" spans="1:54" ht="15" customHeight="1" thickBot="1" x14ac:dyDescent="0.3">
      <c r="A7" s="160"/>
      <c r="B7" s="161"/>
      <c r="C7" s="167" t="s">
        <v>202</v>
      </c>
      <c r="D7" s="162">
        <f>AVERAGE(D8,D10:D18,D20:D32,D34:D52,D54:D72,D74:D88,D90:D119,D121:D128)</f>
        <v>4.2683656150233089</v>
      </c>
      <c r="E7" s="73">
        <f>$D$130</f>
        <v>4.2969999999999997</v>
      </c>
      <c r="F7" s="225" t="str">
        <f t="shared" ref="F7:F38" si="0">IF(D7&gt;=$D$131,"A",IF(D7&gt;=$D$132,"B",IF(D7&gt;=$D$133,"C","D")))</f>
        <v>B</v>
      </c>
      <c r="G7" s="165">
        <f>AVERAGE(G8,G10:G18,G20:G32,G34:G52,G54:G72,G74:G88,G90:G119,G121:G128)</f>
        <v>3.9594834501408487</v>
      </c>
      <c r="H7" s="73">
        <f>$G$130</f>
        <v>4.01</v>
      </c>
      <c r="I7" s="71" t="str">
        <f t="shared" ref="I7:I70" si="1">IF(G7&gt;=$G$131,"A",IF(G7&gt;=$G$132,"B",IF(G7&gt;=$G$133,"C","D")))</f>
        <v>B</v>
      </c>
      <c r="J7" s="75">
        <f>AVERAGE(J8,J10:J18,J20:J32,J34:J52,J54:J72,J74:J88,J90:J119,J121:J128)</f>
        <v>4.1474695940254787</v>
      </c>
      <c r="K7" s="73">
        <f>$J$130</f>
        <v>4.173</v>
      </c>
      <c r="L7" s="72" t="str">
        <f t="shared" ref="L7:L70" si="2">IF(J7&gt;=$J$131,"A",IF(J7&gt;=$J$132,"B",IF(J7&gt;=$J$133,"C","D")))</f>
        <v>B</v>
      </c>
      <c r="M7" s="234">
        <f>AVERAGE(M8,M10:M18,M20:M32,M34:M52,M54:M72,M74:M88,M90:M119,M121:M128)</f>
        <v>95.428128225627887</v>
      </c>
      <c r="N7" s="73">
        <f>$M$130</f>
        <v>96.28</v>
      </c>
      <c r="O7" s="71" t="str">
        <f t="shared" ref="O7:O38" si="3">IF(M7&gt;=$M$131,"A",IF(M7&gt;=$M$132,"B",IF(M7&gt;=$M$133,"C","D")))</f>
        <v>A</v>
      </c>
      <c r="P7" s="75">
        <f>AVERAGE(P8,P10:P18,P20:P32,P34:P52,P54:P72,P74:P88,P90:P119,P121:P128)</f>
        <v>96.95202942745334</v>
      </c>
      <c r="Q7" s="73">
        <f>$P$130</f>
        <v>96.99</v>
      </c>
      <c r="R7" s="72" t="str">
        <f t="shared" ref="R7:R70" si="4">IF(P7&gt;=$P$131,"A",IF(P7&gt;=$P$132,"B",IF(P7&gt;=$P$133,"C","D")))</f>
        <v>A</v>
      </c>
      <c r="S7" s="454" t="str">
        <f>IF(Y7&gt;=3.5,"A",IF(Y7&gt;=2.5,"B",IF(Y7&gt;=1.5,"C","D")))</f>
        <v>B</v>
      </c>
      <c r="T7" s="163">
        <f>IF(F7="A",4.2,IF(F7="B",2.5,IF(F7="C",2,1)))</f>
        <v>2.5</v>
      </c>
      <c r="U7" s="163">
        <f>IF(I7="A",4.2,IF(I7="B",2.5,IF(I7="C",2,1)))</f>
        <v>2.5</v>
      </c>
      <c r="V7" s="163">
        <f>IF(L7="A",4.2,IF(L7="B",2.5,IF(L7="C",2,1)))</f>
        <v>2.5</v>
      </c>
      <c r="W7" s="163">
        <f>IF(O7="A",4.2,IF(O7="B",2.5,IF(O7="C",2,1)))</f>
        <v>4.2</v>
      </c>
      <c r="X7" s="163">
        <f>IF(R7="A",4.2,IF(R7="B",2.5,IF(R7="C",2,1)))</f>
        <v>4.2</v>
      </c>
      <c r="Y7" s="164">
        <f>AVERAGE(T7:X7)</f>
        <v>3.1799999999999997</v>
      </c>
      <c r="Z7" s="162">
        <f>AVERAGE(Z8,Z10:Z18,Z20:Z32,Z34:Z52,Z54:Z72,Z74:Z88,Z90:Z118,Z121:Z128)</f>
        <v>3.8613674363651209</v>
      </c>
      <c r="AA7" s="73">
        <f>$Z$130</f>
        <v>3.91</v>
      </c>
      <c r="AB7" s="72" t="str">
        <f t="shared" ref="AB7:AB70" si="5">IF(Z7&gt;=$Z$131,"A",IF(Z7&gt;=$Z$132,"B",IF(Z7&gt;=$Z$133,"C","D")))</f>
        <v>B</v>
      </c>
      <c r="AC7" s="165">
        <f>AVERAGE(AC8,AC10:AC18,AC20:AC32,AC34:AC52,AC54:AC72,AC74:AC88,AC90:AC118,AC121:AC128)</f>
        <v>3.8099234466723031</v>
      </c>
      <c r="AD7" s="73">
        <f>$AC$130</f>
        <v>3.85</v>
      </c>
      <c r="AE7" s="71" t="str">
        <f t="shared" ref="AE7:AE70" si="6">IF(AC7&gt;=$AC$131,"A",IF(AC7&gt;=$AC$132,"B",IF(AC7&gt;=$AC$133,"C","D")))</f>
        <v>B</v>
      </c>
      <c r="AF7" s="255" t="str">
        <f>IF(AI7&gt;=3.5,"A",IF(AI7&gt;=2.5,"B",IF(AI7&gt;=1.5,"C","D")))</f>
        <v>B</v>
      </c>
      <c r="AG7" s="286">
        <f>IF(AB7="A",4.2,IF(AB7="B",2.5,IF(AB7="C",2,1)))</f>
        <v>2.5</v>
      </c>
      <c r="AH7" s="287">
        <f>IF(AE7="A",4.2,IF(AE7="B",2.5,IF(AE7="C",2,1)))</f>
        <v>2.5</v>
      </c>
      <c r="AI7" s="288">
        <f>AVERAGE(AG7:AH7)</f>
        <v>2.5</v>
      </c>
      <c r="AJ7" s="162">
        <f>AVERAGE(AJ8,AJ10:AJ18,AJ20:AJ32,AJ34:AJ52,AJ54:AJ72,AJ74:AJ88,AJ90:AJ118,AJ121:AJ128)</f>
        <v>4.1593264137819608</v>
      </c>
      <c r="AK7" s="73">
        <f>$AJ$130</f>
        <v>4.17</v>
      </c>
      <c r="AL7" s="72" t="str">
        <f t="shared" ref="AL7:AL70" si="7">IF(AJ7&gt;=$AJ$131,"A",IF(AJ7&gt;=$AJ$132,"B",IF(AJ7&gt;=$AJ$133,"C","D")))</f>
        <v>B</v>
      </c>
      <c r="AM7" s="165">
        <f>AVERAGE(AM8,AM10:AM18,AM20:AM32,AM34:AM52,AM54:AM72,AM74:AM88,AM90:AM119,AM121:AM128)</f>
        <v>55.088657407407396</v>
      </c>
      <c r="AN7" s="73">
        <f>$AM$130</f>
        <v>58.13</v>
      </c>
      <c r="AO7" s="71" t="str">
        <f>IF(AM7&gt;=$AM$131,"A",IF(AM7&gt;=$AM$132,"B",IF(AM7&gt;=$AM$133,"C","D")))</f>
        <v>B</v>
      </c>
      <c r="AP7" s="162">
        <f>AVERAGE(AP8,AP10:AP18,AP20:AP32,AP34:AP52,AP54:AP72,AP74:AP88,AP90:AP118,AP121:AP128)</f>
        <v>67.429912373502958</v>
      </c>
      <c r="AQ7" s="73">
        <f>$AP$130</f>
        <v>69.290000000000006</v>
      </c>
      <c r="AR7" s="71" t="str">
        <f>IF(AP7&gt;=$AP$131,"A",IF(AP7&gt;=$AP$132,"B",IF(AP7&gt;=$AP$133,"C","D")))</f>
        <v>B</v>
      </c>
      <c r="AS7" s="166" t="str">
        <f>IF(AW7&gt;=3.5,"A",IF(AW7&gt;=2.3,"B",IF(AW7&gt;=1.5,"C","D")))</f>
        <v>B</v>
      </c>
      <c r="AT7" s="163">
        <f>IF(AL7="A",4.2,IF(AL7="B",2.5,IF(AL7="C",2,1)))</f>
        <v>2.5</v>
      </c>
      <c r="AU7" s="163">
        <f>IF(AO7="A",4.2,IF(AO7="B",2.5,IF(AO7="C",2,1)))</f>
        <v>2.5</v>
      </c>
      <c r="AV7" s="163">
        <f>IF(AR7="A",4.2,IF(AR7="B",2.5,IF(AR7="C",2,1)))</f>
        <v>2.5</v>
      </c>
      <c r="AW7" s="315">
        <f>AVERAGE(AT7:AV7)</f>
        <v>2.5</v>
      </c>
      <c r="AX7" s="166" t="str">
        <f>IF(BB7&gt;=3.5,"A",IF(BB7&gt;=2.33,"B",IF(BB7&gt;=1.5,"C","D")))</f>
        <v>B</v>
      </c>
      <c r="AY7" s="470">
        <f>IF(S7="A",4.2,IF(S7="B",2.5,IF(S7="C",2,1)))</f>
        <v>2.5</v>
      </c>
      <c r="AZ7" s="468">
        <f>IF(AF7="A",4.2,IF(AF7="B",2.5,IF(AF7="C",2,1)))</f>
        <v>2.5</v>
      </c>
      <c r="BA7" s="468">
        <f>IF(AS7="A",4.2,IF(AS7="B",2.5,IF(AS7="C",2,1)))</f>
        <v>2.5</v>
      </c>
      <c r="BB7" s="469">
        <f>AVERAGE(AY7:BA7)</f>
        <v>2.5</v>
      </c>
    </row>
    <row r="8" spans="1:54" ht="15.75" thickBot="1" x14ac:dyDescent="0.3">
      <c r="A8" s="201">
        <v>1</v>
      </c>
      <c r="B8" s="202">
        <v>50050</v>
      </c>
      <c r="C8" s="203" t="s">
        <v>71</v>
      </c>
      <c r="D8" s="205">
        <f>'2019 Расклад'!J7</f>
        <v>4.2673000000000005</v>
      </c>
      <c r="E8" s="204">
        <f>$D$130</f>
        <v>4.2969999999999997</v>
      </c>
      <c r="F8" s="226" t="str">
        <f t="shared" si="0"/>
        <v>C</v>
      </c>
      <c r="G8" s="213">
        <f>'2019 Расклад'!P7</f>
        <v>3.8940999999999999</v>
      </c>
      <c r="H8" s="204">
        <f>$G$130</f>
        <v>4.01</v>
      </c>
      <c r="I8" s="206" t="str">
        <f t="shared" si="1"/>
        <v>C</v>
      </c>
      <c r="J8" s="207">
        <f>'2019 Расклад'!V7</f>
        <v>4.2496</v>
      </c>
      <c r="K8" s="204">
        <f>$J$130</f>
        <v>4.173</v>
      </c>
      <c r="L8" s="209" t="str">
        <f t="shared" si="2"/>
        <v>B</v>
      </c>
      <c r="M8" s="235">
        <f>'2019 Расклад'!AF7</f>
        <v>94.047619047619051</v>
      </c>
      <c r="N8" s="208">
        <f>$M$130</f>
        <v>96.28</v>
      </c>
      <c r="O8" s="206" t="str">
        <f t="shared" si="3"/>
        <v>A</v>
      </c>
      <c r="P8" s="207">
        <f>'2019 Расклад'!AN7</f>
        <v>96.428571428571431</v>
      </c>
      <c r="Q8" s="447">
        <f>$P$130</f>
        <v>96.99</v>
      </c>
      <c r="R8" s="209" t="str">
        <f t="shared" si="4"/>
        <v>A</v>
      </c>
      <c r="S8" s="455" t="str">
        <f>IF(Y8&gt;=3.5,"A",IF(Y8&gt;=2.5,"B",IF(Y8&gt;=1.5,"C","D")))</f>
        <v>B</v>
      </c>
      <c r="T8" s="96">
        <f>IF(F8="A",4.2,IF(F8="B",2.5,IF(F8="C",2,1)))</f>
        <v>2</v>
      </c>
      <c r="U8" s="96">
        <f>IF(I8="A",4.2,IF(I8="B",2.5,IF(I8="C",2,1)))</f>
        <v>2</v>
      </c>
      <c r="V8" s="96">
        <f>IF(L8="A",4.2,IF(L8="B",2.5,IF(L8="C",2,1)))</f>
        <v>2.5</v>
      </c>
      <c r="W8" s="96">
        <f>IF(O8="A",4.2,IF(O8="B",2.5,IF(O8="C",2,1)))</f>
        <v>4.2</v>
      </c>
      <c r="X8" s="96">
        <f>IF(R8="A",4.2,IF(R8="B",2.5,IF(R8="C",2,1)))</f>
        <v>4.2</v>
      </c>
      <c r="Y8" s="210">
        <f>AVERAGE(T8:X8)</f>
        <v>2.9799999999999995</v>
      </c>
      <c r="Z8" s="205">
        <f>'2019 Расклад'!AT7</f>
        <v>4.0235294117647058</v>
      </c>
      <c r="AA8" s="211">
        <f>$Z$130</f>
        <v>3.91</v>
      </c>
      <c r="AB8" s="209" t="str">
        <f t="shared" si="5"/>
        <v>B</v>
      </c>
      <c r="AC8" s="213">
        <f>'2019 Расклад'!AZ7</f>
        <v>3.9882352941176471</v>
      </c>
      <c r="AD8" s="211">
        <f>$AC$130</f>
        <v>3.85</v>
      </c>
      <c r="AE8" s="206" t="str">
        <f t="shared" si="6"/>
        <v>B</v>
      </c>
      <c r="AF8" s="256" t="str">
        <f t="shared" ref="AF8:AF71" si="8">IF(AI8&gt;=3.5,"A",IF(AI8&gt;=2.5,"B",IF(AI8&gt;=1.5,"C","D")))</f>
        <v>B</v>
      </c>
      <c r="AG8" s="263">
        <f t="shared" ref="AG8:AG71" si="9">IF(AB8="A",4.2,IF(AB8="B",2.5,IF(AB8="C",2,1)))</f>
        <v>2.5</v>
      </c>
      <c r="AH8" s="277">
        <f t="shared" ref="AH8:AH71" si="10">IF(AE8="A",4.2,IF(AE8="B",2.5,IF(AE8="C",2,1)))</f>
        <v>2.5</v>
      </c>
      <c r="AI8" s="270">
        <f t="shared" ref="AI8:AI71" si="11">AVERAGE(AG8:AH8)</f>
        <v>2.5</v>
      </c>
      <c r="AJ8" s="205">
        <f>'2019 Расклад'!BF7</f>
        <v>4.833333333333333</v>
      </c>
      <c r="AK8" s="212">
        <f>$AJ$130</f>
        <v>4.17</v>
      </c>
      <c r="AL8" s="209" t="str">
        <f t="shared" si="7"/>
        <v>A</v>
      </c>
      <c r="AM8" s="213">
        <f>'2019 Расклад'!BM7</f>
        <v>62.63</v>
      </c>
      <c r="AN8" s="214">
        <f>$AM$130</f>
        <v>58.13</v>
      </c>
      <c r="AO8" s="206" t="str">
        <f>IF(AM8&gt;=$AM$131,"A",IF(AM8&gt;=$AM$132,"B",IF(AM8&gt;=$AM$133,"C","D")))</f>
        <v>B</v>
      </c>
      <c r="AP8" s="205">
        <f>'2019 Расклад'!BU7</f>
        <v>76.81</v>
      </c>
      <c r="AQ8" s="363">
        <f>$AP$130</f>
        <v>69.290000000000006</v>
      </c>
      <c r="AR8" s="206" t="str">
        <f>IF(AP8&gt;=$AP$131,"A",IF(AP8&gt;=$AP$132,"B",IF(AP8&gt;=$AP$133,"C","D")))</f>
        <v>A</v>
      </c>
      <c r="AS8" s="76" t="str">
        <f t="shared" ref="AS8:AS71" si="12">IF(AW8&gt;=3.5,"A",IF(AW8&gt;=2.3,"B",IF(AW8&gt;=1.5,"C","D")))</f>
        <v>A</v>
      </c>
      <c r="AT8" s="96">
        <f t="shared" ref="AT8:AT71" si="13">IF(AL8="A",4.2,IF(AL8="B",2.5,IF(AL8="C",2,1)))</f>
        <v>4.2</v>
      </c>
      <c r="AU8" s="96">
        <f t="shared" ref="AU8:AU71" si="14">IF(AO8="A",4.2,IF(AO8="B",2.5,IF(AO8="C",2,1)))</f>
        <v>2.5</v>
      </c>
      <c r="AV8" s="96">
        <f t="shared" ref="AV8:AV71" si="15">IF(AR8="A",4.2,IF(AR8="B",2.5,IF(AR8="C",2,1)))</f>
        <v>4.2</v>
      </c>
      <c r="AW8" s="316">
        <f t="shared" ref="AW8:AW71" si="16">AVERAGE(AT8:AV8)</f>
        <v>3.6333333333333333</v>
      </c>
      <c r="AX8" s="76" t="str">
        <f t="shared" ref="AX8:AX71" si="17">IF(BB8&gt;=3.5,"A",IF(BB8&gt;=2.33,"B",IF(BB8&gt;=1.5,"C","D")))</f>
        <v>B</v>
      </c>
      <c r="AY8" s="470">
        <f t="shared" ref="AY8:AY71" si="18">IF(S8="A",4.2,IF(S8="B",2.5,IF(S8="C",2,1)))</f>
        <v>2.5</v>
      </c>
      <c r="AZ8" s="468">
        <f t="shared" ref="AZ8:AZ71" si="19">IF(AF8="A",4.2,IF(AF8="B",2.5,IF(AF8="C",2,1)))</f>
        <v>2.5</v>
      </c>
      <c r="BA8" s="468">
        <f t="shared" ref="BA8:BA71" si="20">IF(AS8="A",4.2,IF(AS8="B",2.5,IF(AS8="C",2,1)))</f>
        <v>4.2</v>
      </c>
      <c r="BB8" s="469">
        <f t="shared" ref="BB8:BB71" si="21">AVERAGE(AY8:BA8)</f>
        <v>3.0666666666666664</v>
      </c>
    </row>
    <row r="9" spans="1:54" ht="15.75" thickBot="1" x14ac:dyDescent="0.3">
      <c r="A9" s="40"/>
      <c r="B9" s="47"/>
      <c r="C9" s="39" t="s">
        <v>137</v>
      </c>
      <c r="D9" s="75">
        <f>AVERAGE(D10:D18)</f>
        <v>4.379777777777778</v>
      </c>
      <c r="E9" s="73"/>
      <c r="F9" s="225" t="str">
        <f t="shared" si="0"/>
        <v>B</v>
      </c>
      <c r="G9" s="220">
        <f>AVERAGE(G10:G18)</f>
        <v>4.0559222222222218</v>
      </c>
      <c r="H9" s="182"/>
      <c r="I9" s="71" t="str">
        <f t="shared" si="1"/>
        <v>B</v>
      </c>
      <c r="J9" s="75">
        <f>AVERAGE(J10:J18)</f>
        <v>4.2784444444444443</v>
      </c>
      <c r="K9" s="182"/>
      <c r="L9" s="72" t="str">
        <f t="shared" si="2"/>
        <v>B</v>
      </c>
      <c r="M9" s="220">
        <f>AVERAGE(M10:M18)</f>
        <v>97.530660128610691</v>
      </c>
      <c r="N9" s="183"/>
      <c r="O9" s="71" t="str">
        <f t="shared" si="3"/>
        <v>A</v>
      </c>
      <c r="P9" s="74">
        <f>AVERAGE(P10:P18)</f>
        <v>97.573079113276833</v>
      </c>
      <c r="Q9" s="448"/>
      <c r="R9" s="72" t="str">
        <f t="shared" si="4"/>
        <v>A</v>
      </c>
      <c r="S9" s="454" t="str">
        <f t="shared" ref="S9:S72" si="22">IF(Y9&gt;=3.5,"A",IF(Y9&gt;=2.5,"B",IF(Y9&gt;=1.5,"C","D")))</f>
        <v>B</v>
      </c>
      <c r="T9" s="94">
        <f t="shared" ref="T9:T72" si="23">IF(F9="A",4.2,IF(F9="B",2.5,IF(F9="C",2,1)))</f>
        <v>2.5</v>
      </c>
      <c r="U9" s="95">
        <f t="shared" ref="U9:U72" si="24">IF(I9="A",4.2,IF(I9="B",2.5,IF(I9="C",2,1)))</f>
        <v>2.5</v>
      </c>
      <c r="V9" s="95">
        <f t="shared" ref="V9:V72" si="25">IF(L9="A",4.2,IF(L9="B",2.5,IF(L9="C",2,1)))</f>
        <v>2.5</v>
      </c>
      <c r="W9" s="95">
        <f t="shared" ref="W9:W72" si="26">IF(O9="A",4.2,IF(O9="B",2.5,IF(O9="C",2,1)))</f>
        <v>4.2</v>
      </c>
      <c r="X9" s="95">
        <f t="shared" ref="X9:X72" si="27">IF(R9="A",4.2,IF(R9="B",2.5,IF(R9="C",2,1)))</f>
        <v>4.2</v>
      </c>
      <c r="Y9" s="237">
        <f t="shared" ref="Y9:Y72" si="28">AVERAGE(T9:X9)</f>
        <v>3.1799999999999997</v>
      </c>
      <c r="Z9" s="74">
        <f>AVERAGE(Z10:Z18)</f>
        <v>3.9417908137895274</v>
      </c>
      <c r="AA9" s="185"/>
      <c r="AB9" s="72" t="str">
        <f t="shared" si="5"/>
        <v>B</v>
      </c>
      <c r="AC9" s="220">
        <f>AVERAGE(AC10:AC18)</f>
        <v>3.9571555087977339</v>
      </c>
      <c r="AD9" s="185"/>
      <c r="AE9" s="71" t="str">
        <f t="shared" si="6"/>
        <v>B</v>
      </c>
      <c r="AF9" s="255" t="str">
        <f t="shared" si="8"/>
        <v>B</v>
      </c>
      <c r="AG9" s="262">
        <f t="shared" si="9"/>
        <v>2.5</v>
      </c>
      <c r="AH9" s="276">
        <f t="shared" si="10"/>
        <v>2.5</v>
      </c>
      <c r="AI9" s="269">
        <f t="shared" si="11"/>
        <v>2.5</v>
      </c>
      <c r="AJ9" s="90">
        <f>AVERAGE(AJ10:AJ18)</f>
        <v>4.1636446886446885</v>
      </c>
      <c r="AK9" s="186"/>
      <c r="AL9" s="72" t="str">
        <f t="shared" si="7"/>
        <v>B</v>
      </c>
      <c r="AM9" s="91">
        <f>AVERAGE(AM10:AM18)</f>
        <v>53.881250000000001</v>
      </c>
      <c r="AN9" s="187"/>
      <c r="AO9" s="71" t="str">
        <f>IF(AM9&gt;=$AM$131,"A",IF(AM9&gt;=$AM$132,"B",IF(AM9&gt;=$AM$133,"C","D")))</f>
        <v>B</v>
      </c>
      <c r="AP9" s="90">
        <f>AVERAGE(AP10:AP18)</f>
        <v>68.940570661673647</v>
      </c>
      <c r="AQ9" s="188"/>
      <c r="AR9" s="71" t="str">
        <f>IF(AP9&gt;=$AP$131,"A",IF(AP9&gt;=$AP$132,"B",IF(AP9&gt;=$AP$133,"C","D")))</f>
        <v>B</v>
      </c>
      <c r="AS9" s="166" t="str">
        <f t="shared" si="12"/>
        <v>B</v>
      </c>
      <c r="AT9" s="95">
        <f t="shared" si="13"/>
        <v>2.5</v>
      </c>
      <c r="AU9" s="95">
        <f t="shared" si="14"/>
        <v>2.5</v>
      </c>
      <c r="AV9" s="95">
        <f t="shared" si="15"/>
        <v>2.5</v>
      </c>
      <c r="AW9" s="317">
        <f t="shared" si="16"/>
        <v>2.5</v>
      </c>
      <c r="AX9" s="166" t="str">
        <f t="shared" si="17"/>
        <v>B</v>
      </c>
      <c r="AY9" s="470">
        <f t="shared" si="18"/>
        <v>2.5</v>
      </c>
      <c r="AZ9" s="468">
        <f t="shared" si="19"/>
        <v>2.5</v>
      </c>
      <c r="BA9" s="468">
        <f t="shared" si="20"/>
        <v>2.5</v>
      </c>
      <c r="BB9" s="469">
        <f t="shared" si="21"/>
        <v>2.5</v>
      </c>
    </row>
    <row r="10" spans="1:54" x14ac:dyDescent="0.25">
      <c r="A10" s="32">
        <v>1</v>
      </c>
      <c r="B10" s="48">
        <v>10003</v>
      </c>
      <c r="C10" s="16" t="s">
        <v>17</v>
      </c>
      <c r="D10" s="57">
        <f>'2019 Расклад'!J8</f>
        <v>4.4932999999999996</v>
      </c>
      <c r="E10" s="177">
        <f>$D$130</f>
        <v>4.2969999999999997</v>
      </c>
      <c r="F10" s="227" t="str">
        <f t="shared" si="0"/>
        <v>B</v>
      </c>
      <c r="G10" s="221">
        <f>'2019 Расклад'!P8</f>
        <v>4.3467000000000002</v>
      </c>
      <c r="H10" s="177">
        <f t="shared" ref="H10:H72" si="29">$G$130</f>
        <v>4.01</v>
      </c>
      <c r="I10" s="58" t="str">
        <f t="shared" si="1"/>
        <v>B</v>
      </c>
      <c r="J10" s="57">
        <f>'2019 Расклад'!V8</f>
        <v>4.8666999999999998</v>
      </c>
      <c r="K10" s="177">
        <f t="shared" ref="K10:K72" si="30">$J$130</f>
        <v>4.173</v>
      </c>
      <c r="L10" s="59" t="str">
        <f t="shared" si="2"/>
        <v>A</v>
      </c>
      <c r="M10" s="437">
        <f>'2019 Расклад'!AF8</f>
        <v>100</v>
      </c>
      <c r="N10" s="178">
        <f t="shared" ref="N10:N72" si="31">$M$130</f>
        <v>96.28</v>
      </c>
      <c r="O10" s="58" t="str">
        <f t="shared" si="3"/>
        <v>A</v>
      </c>
      <c r="P10" s="460">
        <f>'2019 Расклад'!AN8</f>
        <v>100</v>
      </c>
      <c r="Q10" s="439">
        <f t="shared" ref="Q10:Q72" si="32">$P$130</f>
        <v>96.99</v>
      </c>
      <c r="R10" s="59" t="str">
        <f t="shared" si="4"/>
        <v>A</v>
      </c>
      <c r="S10" s="456" t="str">
        <f t="shared" si="22"/>
        <v>A</v>
      </c>
      <c r="T10" s="70">
        <f t="shared" si="23"/>
        <v>2.5</v>
      </c>
      <c r="U10" s="70">
        <f t="shared" si="24"/>
        <v>2.5</v>
      </c>
      <c r="V10" s="70">
        <f t="shared" si="25"/>
        <v>4.2</v>
      </c>
      <c r="W10" s="70">
        <f t="shared" si="26"/>
        <v>4.2</v>
      </c>
      <c r="X10" s="70">
        <f t="shared" si="27"/>
        <v>4.2</v>
      </c>
      <c r="Y10" s="84">
        <f t="shared" si="28"/>
        <v>3.5199999999999996</v>
      </c>
      <c r="Z10" s="86"/>
      <c r="AA10" s="179">
        <v>3.91</v>
      </c>
      <c r="AB10" s="59"/>
      <c r="AC10" s="238"/>
      <c r="AD10" s="179">
        <v>3.85</v>
      </c>
      <c r="AE10" s="58"/>
      <c r="AF10" s="257"/>
      <c r="AG10" s="264"/>
      <c r="AH10" s="278"/>
      <c r="AI10" s="271"/>
      <c r="AJ10" s="32"/>
      <c r="AK10" s="180">
        <v>4.17</v>
      </c>
      <c r="AL10" s="59"/>
      <c r="AM10" s="431"/>
      <c r="AN10" s="181">
        <v>58.13</v>
      </c>
      <c r="AO10" s="58"/>
      <c r="AP10" s="434"/>
      <c r="AQ10" s="367">
        <v>69.290000000000006</v>
      </c>
      <c r="AR10" s="58"/>
      <c r="AS10" s="199"/>
      <c r="AT10" s="92"/>
      <c r="AU10" s="92"/>
      <c r="AV10" s="92"/>
      <c r="AW10" s="318"/>
      <c r="AX10" s="199" t="str">
        <f t="shared" si="17"/>
        <v>A</v>
      </c>
      <c r="AY10" s="470">
        <f t="shared" si="18"/>
        <v>4.2</v>
      </c>
      <c r="AZ10" s="468"/>
      <c r="BA10" s="468"/>
      <c r="BB10" s="469">
        <f t="shared" si="21"/>
        <v>4.2</v>
      </c>
    </row>
    <row r="11" spans="1:54" ht="15" customHeight="1" x14ac:dyDescent="0.25">
      <c r="A11" s="30">
        <v>2</v>
      </c>
      <c r="B11" s="49">
        <v>10002</v>
      </c>
      <c r="C11" s="26" t="s">
        <v>16</v>
      </c>
      <c r="D11" s="57">
        <f>'2019 Расклад'!J9</f>
        <v>4.5817000000000005</v>
      </c>
      <c r="E11" s="60">
        <f t="shared" ref="E11:E18" si="33">$D$130</f>
        <v>4.2969999999999997</v>
      </c>
      <c r="F11" s="228" t="str">
        <f t="shared" si="0"/>
        <v>A</v>
      </c>
      <c r="G11" s="221">
        <f>'2019 Расклад'!P9</f>
        <v>4.0500999999999996</v>
      </c>
      <c r="H11" s="60">
        <f t="shared" si="29"/>
        <v>4.01</v>
      </c>
      <c r="I11" s="61" t="str">
        <f t="shared" si="1"/>
        <v>B</v>
      </c>
      <c r="J11" s="57">
        <f>'2019 Расклад'!V9</f>
        <v>4.0516000000000005</v>
      </c>
      <c r="K11" s="60">
        <f t="shared" si="30"/>
        <v>4.173</v>
      </c>
      <c r="L11" s="62" t="str">
        <f t="shared" si="2"/>
        <v>C</v>
      </c>
      <c r="M11" s="437">
        <f>'2019 Расклад'!AF9</f>
        <v>96.938775510204081</v>
      </c>
      <c r="N11" s="55">
        <f t="shared" si="31"/>
        <v>96.28</v>
      </c>
      <c r="O11" s="61" t="str">
        <f t="shared" si="3"/>
        <v>A</v>
      </c>
      <c r="P11" s="67">
        <f>'2019 Расклад'!AN9</f>
        <v>100</v>
      </c>
      <c r="Q11" s="442">
        <f t="shared" si="32"/>
        <v>96.99</v>
      </c>
      <c r="R11" s="62" t="str">
        <f t="shared" si="4"/>
        <v>A</v>
      </c>
      <c r="S11" s="456" t="str">
        <f t="shared" si="22"/>
        <v>B</v>
      </c>
      <c r="T11" s="70">
        <f t="shared" si="23"/>
        <v>4.2</v>
      </c>
      <c r="U11" s="70">
        <f t="shared" si="24"/>
        <v>2.5</v>
      </c>
      <c r="V11" s="70">
        <f t="shared" si="25"/>
        <v>2</v>
      </c>
      <c r="W11" s="70">
        <f t="shared" si="26"/>
        <v>4.2</v>
      </c>
      <c r="X11" s="70">
        <f t="shared" si="27"/>
        <v>4.2</v>
      </c>
      <c r="Y11" s="84">
        <f t="shared" si="28"/>
        <v>3.4199999999999995</v>
      </c>
      <c r="Z11" s="85">
        <f>'2019 Расклад'!AT9</f>
        <v>3.9658119658119659</v>
      </c>
      <c r="AA11" s="56">
        <f t="shared" ref="AA11:AA72" si="34">$Z$130</f>
        <v>3.91</v>
      </c>
      <c r="AB11" s="62" t="str">
        <f t="shared" si="5"/>
        <v>B</v>
      </c>
      <c r="AC11" s="239">
        <f>'2019 Расклад'!AZ9</f>
        <v>3.8974358974358974</v>
      </c>
      <c r="AD11" s="56">
        <f t="shared" ref="AD11:AD72" si="35">$AC$130</f>
        <v>3.85</v>
      </c>
      <c r="AE11" s="61" t="str">
        <f t="shared" si="6"/>
        <v>B</v>
      </c>
      <c r="AF11" s="258" t="str">
        <f t="shared" si="8"/>
        <v>B</v>
      </c>
      <c r="AG11" s="265">
        <f t="shared" si="9"/>
        <v>2.5</v>
      </c>
      <c r="AH11" s="279">
        <f t="shared" si="10"/>
        <v>2.5</v>
      </c>
      <c r="AI11" s="272">
        <f t="shared" si="11"/>
        <v>2.5</v>
      </c>
      <c r="AJ11" s="361">
        <f>'2019 Расклад'!BF9</f>
        <v>4.0857142857142854</v>
      </c>
      <c r="AK11" s="175">
        <f t="shared" ref="AK11:AK72" si="36">$AJ$130</f>
        <v>4.17</v>
      </c>
      <c r="AL11" s="62" t="str">
        <f t="shared" si="7"/>
        <v>C</v>
      </c>
      <c r="AM11" s="432">
        <f>'2019 Расклад'!BM9</f>
        <v>56.02</v>
      </c>
      <c r="AN11" s="176">
        <f t="shared" ref="AN11:AN72" si="37">$AM$130</f>
        <v>58.13</v>
      </c>
      <c r="AO11" s="61" t="str">
        <f t="shared" ref="AO11:AO43" si="38">IF(AM11&gt;=$AM$131,"A",IF(AM11&gt;=$AM$132,"B",IF(AM11&gt;=$AM$133,"C","D")))</f>
        <v>B</v>
      </c>
      <c r="AP11" s="381">
        <f>'2019 Расклад'!BU9</f>
        <v>71.987499999999997</v>
      </c>
      <c r="AQ11" s="368">
        <f t="shared" ref="AQ11:AQ72" si="39">$AP$130</f>
        <v>69.290000000000006</v>
      </c>
      <c r="AR11" s="61" t="str">
        <f t="shared" ref="AR11:AR43" si="40">IF(AP11&gt;=$AP$131,"A",IF(AP11&gt;=$AP$132,"B",IF(AP11&gt;=$AP$133,"C","D")))</f>
        <v>B</v>
      </c>
      <c r="AS11" s="98" t="str">
        <f t="shared" si="12"/>
        <v>B</v>
      </c>
      <c r="AT11" s="92">
        <f t="shared" si="13"/>
        <v>2</v>
      </c>
      <c r="AU11" s="92">
        <f t="shared" si="14"/>
        <v>2.5</v>
      </c>
      <c r="AV11" s="92">
        <f t="shared" si="15"/>
        <v>2.5</v>
      </c>
      <c r="AW11" s="318">
        <f t="shared" si="16"/>
        <v>2.3333333333333335</v>
      </c>
      <c r="AX11" s="98" t="str">
        <f t="shared" si="17"/>
        <v>B</v>
      </c>
      <c r="AY11" s="470">
        <f t="shared" si="18"/>
        <v>2.5</v>
      </c>
      <c r="AZ11" s="468">
        <f t="shared" si="19"/>
        <v>2.5</v>
      </c>
      <c r="BA11" s="468">
        <f t="shared" si="20"/>
        <v>2.5</v>
      </c>
      <c r="BB11" s="469">
        <f t="shared" si="21"/>
        <v>2.5</v>
      </c>
    </row>
    <row r="12" spans="1:54" x14ac:dyDescent="0.25">
      <c r="A12" s="30">
        <v>3</v>
      </c>
      <c r="B12" s="49">
        <v>10090</v>
      </c>
      <c r="C12" s="26" t="s">
        <v>19</v>
      </c>
      <c r="D12" s="57">
        <f>'2019 Расклад'!J10</f>
        <v>4.4001000000000001</v>
      </c>
      <c r="E12" s="60">
        <f t="shared" si="33"/>
        <v>4.2969999999999997</v>
      </c>
      <c r="F12" s="228" t="str">
        <f t="shared" si="0"/>
        <v>B</v>
      </c>
      <c r="G12" s="221">
        <f>'2019 Расклад'!P10</f>
        <v>3.9855999999999998</v>
      </c>
      <c r="H12" s="60">
        <f t="shared" si="29"/>
        <v>4.01</v>
      </c>
      <c r="I12" s="61" t="str">
        <f t="shared" si="1"/>
        <v>B</v>
      </c>
      <c r="J12" s="57">
        <f>'2019 Расклад'!V10</f>
        <v>4.1662999999999997</v>
      </c>
      <c r="K12" s="60">
        <f t="shared" si="30"/>
        <v>4.173</v>
      </c>
      <c r="L12" s="62" t="str">
        <f t="shared" si="2"/>
        <v>B</v>
      </c>
      <c r="M12" s="437">
        <f>'2019 Расклад'!AF10</f>
        <v>95.8041958041958</v>
      </c>
      <c r="N12" s="55">
        <f t="shared" si="31"/>
        <v>96.28</v>
      </c>
      <c r="O12" s="61" t="str">
        <f t="shared" si="3"/>
        <v>A</v>
      </c>
      <c r="P12" s="67">
        <f>'2019 Расклад'!AN10</f>
        <v>90.140845070422529</v>
      </c>
      <c r="Q12" s="442">
        <f t="shared" si="32"/>
        <v>96.99</v>
      </c>
      <c r="R12" s="62" t="str">
        <f t="shared" si="4"/>
        <v>A</v>
      </c>
      <c r="S12" s="456" t="str">
        <f t="shared" si="22"/>
        <v>B</v>
      </c>
      <c r="T12" s="70">
        <f t="shared" si="23"/>
        <v>2.5</v>
      </c>
      <c r="U12" s="70">
        <f t="shared" si="24"/>
        <v>2.5</v>
      </c>
      <c r="V12" s="70">
        <f t="shared" si="25"/>
        <v>2.5</v>
      </c>
      <c r="W12" s="70">
        <f t="shared" si="26"/>
        <v>4.2</v>
      </c>
      <c r="X12" s="70">
        <f t="shared" si="27"/>
        <v>4.2</v>
      </c>
      <c r="Y12" s="84">
        <f t="shared" si="28"/>
        <v>3.1799999999999997</v>
      </c>
      <c r="Z12" s="85">
        <f>'2019 Расклад'!AT10</f>
        <v>4.032</v>
      </c>
      <c r="AA12" s="56">
        <f t="shared" si="34"/>
        <v>3.91</v>
      </c>
      <c r="AB12" s="62" t="str">
        <f t="shared" si="5"/>
        <v>B</v>
      </c>
      <c r="AC12" s="239">
        <f>'2019 Расклад'!AZ10</f>
        <v>4.064516129032258</v>
      </c>
      <c r="AD12" s="56">
        <f t="shared" si="35"/>
        <v>3.85</v>
      </c>
      <c r="AE12" s="61" t="str">
        <f t="shared" si="6"/>
        <v>B</v>
      </c>
      <c r="AF12" s="258" t="str">
        <f t="shared" si="8"/>
        <v>B</v>
      </c>
      <c r="AG12" s="265">
        <f t="shared" si="9"/>
        <v>2.5</v>
      </c>
      <c r="AH12" s="279">
        <f t="shared" si="10"/>
        <v>2.5</v>
      </c>
      <c r="AI12" s="272">
        <f t="shared" si="11"/>
        <v>2.5</v>
      </c>
      <c r="AJ12" s="361">
        <f>'2019 Расклад'!BF10</f>
        <v>4.4285714285714288</v>
      </c>
      <c r="AK12" s="175">
        <f t="shared" si="36"/>
        <v>4.17</v>
      </c>
      <c r="AL12" s="62" t="str">
        <f t="shared" si="7"/>
        <v>B</v>
      </c>
      <c r="AM12" s="432">
        <f>'2019 Расклад'!BM10</f>
        <v>56.65</v>
      </c>
      <c r="AN12" s="176">
        <f t="shared" si="37"/>
        <v>58.13</v>
      </c>
      <c r="AO12" s="61" t="str">
        <f t="shared" si="38"/>
        <v>B</v>
      </c>
      <c r="AP12" s="381">
        <f>'2019 Расклад'!BU10</f>
        <v>68.903614457831324</v>
      </c>
      <c r="AQ12" s="368">
        <f t="shared" si="39"/>
        <v>69.290000000000006</v>
      </c>
      <c r="AR12" s="61" t="str">
        <f t="shared" si="40"/>
        <v>B</v>
      </c>
      <c r="AS12" s="98" t="str">
        <f t="shared" si="12"/>
        <v>B</v>
      </c>
      <c r="AT12" s="92">
        <f t="shared" si="13"/>
        <v>2.5</v>
      </c>
      <c r="AU12" s="92">
        <f t="shared" si="14"/>
        <v>2.5</v>
      </c>
      <c r="AV12" s="92">
        <f t="shared" si="15"/>
        <v>2.5</v>
      </c>
      <c r="AW12" s="318">
        <f t="shared" si="16"/>
        <v>2.5</v>
      </c>
      <c r="AX12" s="98" t="str">
        <f t="shared" si="17"/>
        <v>B</v>
      </c>
      <c r="AY12" s="470">
        <f t="shared" si="18"/>
        <v>2.5</v>
      </c>
      <c r="AZ12" s="468">
        <f t="shared" si="19"/>
        <v>2.5</v>
      </c>
      <c r="BA12" s="468">
        <f t="shared" si="20"/>
        <v>2.5</v>
      </c>
      <c r="BB12" s="469">
        <f t="shared" si="21"/>
        <v>2.5</v>
      </c>
    </row>
    <row r="13" spans="1:54" x14ac:dyDescent="0.25">
      <c r="A13" s="30">
        <v>4</v>
      </c>
      <c r="B13" s="49">
        <v>10004</v>
      </c>
      <c r="C13" s="26" t="s">
        <v>18</v>
      </c>
      <c r="D13" s="57">
        <f>'2019 Расклад'!J11</f>
        <v>4.7981999999999996</v>
      </c>
      <c r="E13" s="60">
        <f t="shared" si="33"/>
        <v>4.2969999999999997</v>
      </c>
      <c r="F13" s="228" t="str">
        <f t="shared" si="0"/>
        <v>A</v>
      </c>
      <c r="G13" s="221">
        <f>'2019 Расклад'!P11</f>
        <v>4.3595999999999995</v>
      </c>
      <c r="H13" s="60">
        <f t="shared" si="29"/>
        <v>4.01</v>
      </c>
      <c r="I13" s="61" t="str">
        <f t="shared" si="1"/>
        <v>B</v>
      </c>
      <c r="J13" s="57">
        <f>'2019 Расклад'!V11</f>
        <v>4.5663999999999998</v>
      </c>
      <c r="K13" s="60">
        <f t="shared" si="30"/>
        <v>4.173</v>
      </c>
      <c r="L13" s="62" t="str">
        <f t="shared" si="2"/>
        <v>A</v>
      </c>
      <c r="M13" s="437">
        <f>'2019 Расклад'!AF11</f>
        <v>100</v>
      </c>
      <c r="N13" s="55">
        <f t="shared" si="31"/>
        <v>96.28</v>
      </c>
      <c r="O13" s="61" t="str">
        <f t="shared" si="3"/>
        <v>A</v>
      </c>
      <c r="P13" s="67">
        <f>'2019 Расклад'!AN11</f>
        <v>99.090909090909093</v>
      </c>
      <c r="Q13" s="442">
        <f t="shared" si="32"/>
        <v>96.99</v>
      </c>
      <c r="R13" s="62" t="str">
        <f t="shared" si="4"/>
        <v>A</v>
      </c>
      <c r="S13" s="456" t="str">
        <f t="shared" si="22"/>
        <v>A</v>
      </c>
      <c r="T13" s="70">
        <f t="shared" si="23"/>
        <v>4.2</v>
      </c>
      <c r="U13" s="70">
        <f t="shared" si="24"/>
        <v>2.5</v>
      </c>
      <c r="V13" s="70">
        <f t="shared" si="25"/>
        <v>4.2</v>
      </c>
      <c r="W13" s="70">
        <f t="shared" si="26"/>
        <v>4.2</v>
      </c>
      <c r="X13" s="70">
        <f t="shared" si="27"/>
        <v>4.2</v>
      </c>
      <c r="Y13" s="84">
        <f t="shared" si="28"/>
        <v>3.8600000000000003</v>
      </c>
      <c r="Z13" s="85">
        <f>'2019 Расклад'!AT11</f>
        <v>4.3185840707964598</v>
      </c>
      <c r="AA13" s="56">
        <f t="shared" si="34"/>
        <v>3.91</v>
      </c>
      <c r="AB13" s="62" t="str">
        <f t="shared" si="5"/>
        <v>B</v>
      </c>
      <c r="AC13" s="239">
        <f>'2019 Расклад'!AZ11</f>
        <v>4.336283185840708</v>
      </c>
      <c r="AD13" s="56">
        <f t="shared" si="35"/>
        <v>3.85</v>
      </c>
      <c r="AE13" s="61" t="str">
        <f t="shared" si="6"/>
        <v>B</v>
      </c>
      <c r="AF13" s="258" t="str">
        <f t="shared" si="8"/>
        <v>B</v>
      </c>
      <c r="AG13" s="265">
        <f t="shared" si="9"/>
        <v>2.5</v>
      </c>
      <c r="AH13" s="279">
        <f t="shared" si="10"/>
        <v>2.5</v>
      </c>
      <c r="AI13" s="272">
        <f t="shared" si="11"/>
        <v>2.5</v>
      </c>
      <c r="AJ13" s="361">
        <f>'2019 Расклад'!BF11</f>
        <v>4.666666666666667</v>
      </c>
      <c r="AK13" s="175">
        <f t="shared" si="36"/>
        <v>4.17</v>
      </c>
      <c r="AL13" s="62" t="str">
        <f t="shared" si="7"/>
        <v>A</v>
      </c>
      <c r="AM13" s="432">
        <f>'2019 Расклад'!BM11</f>
        <v>68.739999999999995</v>
      </c>
      <c r="AN13" s="176">
        <f t="shared" si="37"/>
        <v>58.13</v>
      </c>
      <c r="AO13" s="61" t="str">
        <f t="shared" si="38"/>
        <v>A</v>
      </c>
      <c r="AP13" s="381">
        <f>'2019 Расклад'!BU11</f>
        <v>74.269565217391303</v>
      </c>
      <c r="AQ13" s="368">
        <f t="shared" si="39"/>
        <v>69.290000000000006</v>
      </c>
      <c r="AR13" s="61" t="str">
        <f t="shared" si="40"/>
        <v>A</v>
      </c>
      <c r="AS13" s="98" t="str">
        <f t="shared" si="12"/>
        <v>A</v>
      </c>
      <c r="AT13" s="92">
        <f t="shared" si="13"/>
        <v>4.2</v>
      </c>
      <c r="AU13" s="92">
        <f t="shared" si="14"/>
        <v>4.2</v>
      </c>
      <c r="AV13" s="92">
        <f t="shared" si="15"/>
        <v>4.2</v>
      </c>
      <c r="AW13" s="318">
        <f t="shared" si="16"/>
        <v>4.2</v>
      </c>
      <c r="AX13" s="98" t="str">
        <f t="shared" si="17"/>
        <v>A</v>
      </c>
      <c r="AY13" s="470">
        <f t="shared" si="18"/>
        <v>4.2</v>
      </c>
      <c r="AZ13" s="468">
        <f t="shared" si="19"/>
        <v>2.5</v>
      </c>
      <c r="BA13" s="468">
        <f t="shared" si="20"/>
        <v>4.2</v>
      </c>
      <c r="BB13" s="469">
        <f t="shared" si="21"/>
        <v>3.6333333333333333</v>
      </c>
    </row>
    <row r="14" spans="1:54" x14ac:dyDescent="0.25">
      <c r="A14" s="30">
        <v>5</v>
      </c>
      <c r="B14" s="49">
        <v>10001</v>
      </c>
      <c r="C14" s="26" t="s">
        <v>15</v>
      </c>
      <c r="D14" s="57">
        <f>'2019 Расклад'!J12</f>
        <v>4.7084000000000001</v>
      </c>
      <c r="E14" s="60">
        <f t="shared" si="33"/>
        <v>4.2969999999999997</v>
      </c>
      <c r="F14" s="228" t="str">
        <f t="shared" si="0"/>
        <v>A</v>
      </c>
      <c r="G14" s="221">
        <f>'2019 Расклад'!P12</f>
        <v>4.3542000000000005</v>
      </c>
      <c r="H14" s="60">
        <f t="shared" si="29"/>
        <v>4.01</v>
      </c>
      <c r="I14" s="61" t="str">
        <f t="shared" si="1"/>
        <v>B</v>
      </c>
      <c r="J14" s="57">
        <f>'2019 Расклад'!V12</f>
        <v>4.5832999999999995</v>
      </c>
      <c r="K14" s="60">
        <f t="shared" si="30"/>
        <v>4.173</v>
      </c>
      <c r="L14" s="62" t="str">
        <f t="shared" si="2"/>
        <v>A</v>
      </c>
      <c r="M14" s="437">
        <f>'2019 Расклад'!AF12</f>
        <v>100</v>
      </c>
      <c r="N14" s="55">
        <f t="shared" si="31"/>
        <v>96.28</v>
      </c>
      <c r="O14" s="61" t="str">
        <f t="shared" si="3"/>
        <v>A</v>
      </c>
      <c r="P14" s="67">
        <f>'2019 Расклад'!AN12</f>
        <v>100</v>
      </c>
      <c r="Q14" s="442">
        <f t="shared" si="32"/>
        <v>96.99</v>
      </c>
      <c r="R14" s="62" t="str">
        <f t="shared" si="4"/>
        <v>A</v>
      </c>
      <c r="S14" s="456" t="str">
        <f t="shared" si="22"/>
        <v>A</v>
      </c>
      <c r="T14" s="70">
        <f t="shared" si="23"/>
        <v>4.2</v>
      </c>
      <c r="U14" s="70">
        <f t="shared" si="24"/>
        <v>2.5</v>
      </c>
      <c r="V14" s="70">
        <f t="shared" si="25"/>
        <v>4.2</v>
      </c>
      <c r="W14" s="70">
        <f t="shared" si="26"/>
        <v>4.2</v>
      </c>
      <c r="X14" s="70">
        <f t="shared" si="27"/>
        <v>4.2</v>
      </c>
      <c r="Y14" s="84">
        <f t="shared" si="28"/>
        <v>3.8600000000000003</v>
      </c>
      <c r="Z14" s="85">
        <f>'2019 Расклад'!AT12</f>
        <v>4.0750000000000002</v>
      </c>
      <c r="AA14" s="56">
        <f t="shared" si="34"/>
        <v>3.91</v>
      </c>
      <c r="AB14" s="62" t="str">
        <f t="shared" si="5"/>
        <v>B</v>
      </c>
      <c r="AC14" s="239">
        <f>'2019 Расклад'!AZ12</f>
        <v>4.3</v>
      </c>
      <c r="AD14" s="56">
        <f t="shared" si="35"/>
        <v>3.85</v>
      </c>
      <c r="AE14" s="61" t="str">
        <f t="shared" si="6"/>
        <v>B</v>
      </c>
      <c r="AF14" s="258" t="str">
        <f t="shared" si="8"/>
        <v>B</v>
      </c>
      <c r="AG14" s="265">
        <f t="shared" si="9"/>
        <v>2.5</v>
      </c>
      <c r="AH14" s="279">
        <f t="shared" si="10"/>
        <v>2.5</v>
      </c>
      <c r="AI14" s="272">
        <f t="shared" si="11"/>
        <v>2.5</v>
      </c>
      <c r="AJ14" s="361">
        <f>'2019 Расклад'!BF12</f>
        <v>4.416666666666667</v>
      </c>
      <c r="AK14" s="175">
        <f t="shared" si="36"/>
        <v>4.17</v>
      </c>
      <c r="AL14" s="62" t="str">
        <f t="shared" si="7"/>
        <v>B</v>
      </c>
      <c r="AM14" s="432">
        <f>'2019 Расклад'!BM12</f>
        <v>56.53</v>
      </c>
      <c r="AN14" s="176">
        <f t="shared" si="37"/>
        <v>58.13</v>
      </c>
      <c r="AO14" s="61" t="str">
        <f t="shared" si="38"/>
        <v>B</v>
      </c>
      <c r="AP14" s="381">
        <f>'2019 Расклад'!BU12</f>
        <v>71.69</v>
      </c>
      <c r="AQ14" s="368">
        <f t="shared" si="39"/>
        <v>69.290000000000006</v>
      </c>
      <c r="AR14" s="61" t="str">
        <f t="shared" si="40"/>
        <v>B</v>
      </c>
      <c r="AS14" s="98" t="str">
        <f t="shared" si="12"/>
        <v>B</v>
      </c>
      <c r="AT14" s="92">
        <f t="shared" si="13"/>
        <v>2.5</v>
      </c>
      <c r="AU14" s="92">
        <f t="shared" si="14"/>
        <v>2.5</v>
      </c>
      <c r="AV14" s="92">
        <f t="shared" si="15"/>
        <v>2.5</v>
      </c>
      <c r="AW14" s="318">
        <f t="shared" si="16"/>
        <v>2.5</v>
      </c>
      <c r="AX14" s="98" t="str">
        <f t="shared" si="17"/>
        <v>B</v>
      </c>
      <c r="AY14" s="470">
        <f t="shared" si="18"/>
        <v>4.2</v>
      </c>
      <c r="AZ14" s="468">
        <f t="shared" si="19"/>
        <v>2.5</v>
      </c>
      <c r="BA14" s="468">
        <f t="shared" si="20"/>
        <v>2.5</v>
      </c>
      <c r="BB14" s="469">
        <f t="shared" si="21"/>
        <v>3.0666666666666664</v>
      </c>
    </row>
    <row r="15" spans="1:54" x14ac:dyDescent="0.25">
      <c r="A15" s="30">
        <v>6</v>
      </c>
      <c r="B15" s="49">
        <v>10120</v>
      </c>
      <c r="C15" s="26" t="s">
        <v>20</v>
      </c>
      <c r="D15" s="57">
        <f>'2019 Расклад'!J13</f>
        <v>4.2874999999999996</v>
      </c>
      <c r="E15" s="60">
        <f t="shared" si="33"/>
        <v>4.2969999999999997</v>
      </c>
      <c r="F15" s="228" t="str">
        <f t="shared" si="0"/>
        <v>B</v>
      </c>
      <c r="G15" s="221">
        <f>'2019 Расклад'!P13</f>
        <v>4.2468000000000004</v>
      </c>
      <c r="H15" s="60">
        <f t="shared" si="29"/>
        <v>4.01</v>
      </c>
      <c r="I15" s="61" t="str">
        <f t="shared" si="1"/>
        <v>B</v>
      </c>
      <c r="J15" s="57">
        <f>'2019 Расклад'!V13</f>
        <v>4.2</v>
      </c>
      <c r="K15" s="60">
        <f t="shared" si="30"/>
        <v>4.173</v>
      </c>
      <c r="L15" s="62" t="str">
        <f t="shared" si="2"/>
        <v>B</v>
      </c>
      <c r="M15" s="437">
        <f>'2019 Расклад'!AF13</f>
        <v>100</v>
      </c>
      <c r="N15" s="55">
        <f t="shared" si="31"/>
        <v>96.28</v>
      </c>
      <c r="O15" s="61" t="str">
        <f t="shared" si="3"/>
        <v>A</v>
      </c>
      <c r="P15" s="67">
        <f>'2019 Расклад'!AN13</f>
        <v>98.684210526315795</v>
      </c>
      <c r="Q15" s="442">
        <f t="shared" si="32"/>
        <v>96.99</v>
      </c>
      <c r="R15" s="62" t="str">
        <f t="shared" si="4"/>
        <v>A</v>
      </c>
      <c r="S15" s="456" t="str">
        <f t="shared" si="22"/>
        <v>B</v>
      </c>
      <c r="T15" s="70">
        <f t="shared" si="23"/>
        <v>2.5</v>
      </c>
      <c r="U15" s="70">
        <f t="shared" si="24"/>
        <v>2.5</v>
      </c>
      <c r="V15" s="70">
        <f t="shared" si="25"/>
        <v>2.5</v>
      </c>
      <c r="W15" s="70">
        <f t="shared" si="26"/>
        <v>4.2</v>
      </c>
      <c r="X15" s="70">
        <f t="shared" si="27"/>
        <v>4.2</v>
      </c>
      <c r="Y15" s="84">
        <f t="shared" si="28"/>
        <v>3.1799999999999997</v>
      </c>
      <c r="Z15" s="85">
        <f>'2019 Расклад'!AT13</f>
        <v>3.8734177215189876</v>
      </c>
      <c r="AA15" s="56">
        <f t="shared" si="34"/>
        <v>3.91</v>
      </c>
      <c r="AB15" s="62" t="str">
        <f t="shared" si="5"/>
        <v>B</v>
      </c>
      <c r="AC15" s="239">
        <f>'2019 Расклад'!AZ13</f>
        <v>3.721518987341772</v>
      </c>
      <c r="AD15" s="56">
        <f t="shared" si="35"/>
        <v>3.85</v>
      </c>
      <c r="AE15" s="61" t="str">
        <f t="shared" si="6"/>
        <v>C</v>
      </c>
      <c r="AF15" s="258" t="str">
        <f t="shared" si="8"/>
        <v>C</v>
      </c>
      <c r="AG15" s="265">
        <f t="shared" si="9"/>
        <v>2.5</v>
      </c>
      <c r="AH15" s="279">
        <f t="shared" si="10"/>
        <v>2</v>
      </c>
      <c r="AI15" s="272">
        <f t="shared" si="11"/>
        <v>2.25</v>
      </c>
      <c r="AJ15" s="361">
        <f>'2019 Расклад'!BF13</f>
        <v>4</v>
      </c>
      <c r="AK15" s="175">
        <f t="shared" si="36"/>
        <v>4.17</v>
      </c>
      <c r="AL15" s="62" t="str">
        <f t="shared" si="7"/>
        <v>C</v>
      </c>
      <c r="AM15" s="432">
        <f>'2019 Расклад'!BM13</f>
        <v>44.5</v>
      </c>
      <c r="AN15" s="176">
        <f t="shared" si="37"/>
        <v>58.13</v>
      </c>
      <c r="AO15" s="61" t="str">
        <f t="shared" si="38"/>
        <v>C</v>
      </c>
      <c r="AP15" s="381">
        <f>'2019 Расклад'!BU13</f>
        <v>66</v>
      </c>
      <c r="AQ15" s="368">
        <f t="shared" si="39"/>
        <v>69.290000000000006</v>
      </c>
      <c r="AR15" s="61" t="str">
        <f t="shared" si="40"/>
        <v>B</v>
      </c>
      <c r="AS15" s="98" t="str">
        <f t="shared" si="12"/>
        <v>C</v>
      </c>
      <c r="AT15" s="92">
        <f t="shared" si="13"/>
        <v>2</v>
      </c>
      <c r="AU15" s="92">
        <f t="shared" si="14"/>
        <v>2</v>
      </c>
      <c r="AV15" s="92">
        <f t="shared" si="15"/>
        <v>2.5</v>
      </c>
      <c r="AW15" s="318">
        <f t="shared" si="16"/>
        <v>2.1666666666666665</v>
      </c>
      <c r="AX15" s="98" t="str">
        <f t="shared" si="17"/>
        <v>C</v>
      </c>
      <c r="AY15" s="470">
        <f t="shared" si="18"/>
        <v>2.5</v>
      </c>
      <c r="AZ15" s="468">
        <f t="shared" si="19"/>
        <v>2</v>
      </c>
      <c r="BA15" s="468">
        <f t="shared" si="20"/>
        <v>2</v>
      </c>
      <c r="BB15" s="469">
        <f t="shared" si="21"/>
        <v>2.1666666666666665</v>
      </c>
    </row>
    <row r="16" spans="1:54" x14ac:dyDescent="0.25">
      <c r="A16" s="30">
        <v>7</v>
      </c>
      <c r="B16" s="49">
        <v>10190</v>
      </c>
      <c r="C16" s="26" t="s">
        <v>21</v>
      </c>
      <c r="D16" s="57">
        <f>'2019 Расклад'!J14</f>
        <v>3.8624000000000001</v>
      </c>
      <c r="E16" s="60">
        <f t="shared" si="33"/>
        <v>4.2969999999999997</v>
      </c>
      <c r="F16" s="228" t="str">
        <f t="shared" si="0"/>
        <v>C</v>
      </c>
      <c r="G16" s="221">
        <f>'2019 Расклад'!P14</f>
        <v>3.8613999999999997</v>
      </c>
      <c r="H16" s="60">
        <f t="shared" si="29"/>
        <v>4.01</v>
      </c>
      <c r="I16" s="61" t="str">
        <f t="shared" si="1"/>
        <v>C</v>
      </c>
      <c r="J16" s="57">
        <f>'2019 Расклад'!V14</f>
        <v>4.0196000000000005</v>
      </c>
      <c r="K16" s="60">
        <f t="shared" si="30"/>
        <v>4.173</v>
      </c>
      <c r="L16" s="62" t="str">
        <f t="shared" si="2"/>
        <v>C</v>
      </c>
      <c r="M16" s="437">
        <f>'2019 Расклад'!AF14</f>
        <v>98.98989898989899</v>
      </c>
      <c r="N16" s="55">
        <f t="shared" si="31"/>
        <v>96.28</v>
      </c>
      <c r="O16" s="61" t="str">
        <f t="shared" si="3"/>
        <v>A</v>
      </c>
      <c r="P16" s="67">
        <f>'2019 Расклад'!AN14</f>
        <v>98.039215686274517</v>
      </c>
      <c r="Q16" s="442">
        <f t="shared" si="32"/>
        <v>96.99</v>
      </c>
      <c r="R16" s="62" t="str">
        <f t="shared" si="4"/>
        <v>A</v>
      </c>
      <c r="S16" s="456" t="str">
        <f t="shared" si="22"/>
        <v>B</v>
      </c>
      <c r="T16" s="70">
        <f t="shared" si="23"/>
        <v>2</v>
      </c>
      <c r="U16" s="70">
        <f t="shared" si="24"/>
        <v>2</v>
      </c>
      <c r="V16" s="70">
        <f t="shared" si="25"/>
        <v>2</v>
      </c>
      <c r="W16" s="70">
        <f t="shared" si="26"/>
        <v>4.2</v>
      </c>
      <c r="X16" s="70">
        <f t="shared" si="27"/>
        <v>4.2</v>
      </c>
      <c r="Y16" s="84">
        <f t="shared" si="28"/>
        <v>2.88</v>
      </c>
      <c r="Z16" s="85">
        <f>'2019 Расклад'!AT14</f>
        <v>3.63</v>
      </c>
      <c r="AA16" s="56">
        <f t="shared" si="34"/>
        <v>3.91</v>
      </c>
      <c r="AB16" s="62" t="str">
        <f t="shared" si="5"/>
        <v>C</v>
      </c>
      <c r="AC16" s="239">
        <f>'2019 Расклад'!AZ14</f>
        <v>3.87</v>
      </c>
      <c r="AD16" s="56">
        <f t="shared" si="35"/>
        <v>3.85</v>
      </c>
      <c r="AE16" s="61" t="str">
        <f t="shared" si="6"/>
        <v>B</v>
      </c>
      <c r="AF16" s="258" t="str">
        <f t="shared" si="8"/>
        <v>C</v>
      </c>
      <c r="AG16" s="265">
        <f t="shared" si="9"/>
        <v>2</v>
      </c>
      <c r="AH16" s="279">
        <f t="shared" si="10"/>
        <v>2.5</v>
      </c>
      <c r="AI16" s="272">
        <f t="shared" si="11"/>
        <v>2.25</v>
      </c>
      <c r="AJ16" s="361">
        <f>'2019 Расклад'!BF14</f>
        <v>3.9615384615384617</v>
      </c>
      <c r="AK16" s="175">
        <f t="shared" si="36"/>
        <v>4.17</v>
      </c>
      <c r="AL16" s="62" t="str">
        <f t="shared" si="7"/>
        <v>C</v>
      </c>
      <c r="AM16" s="432">
        <f>'2019 Расклад'!BM14</f>
        <v>49.2</v>
      </c>
      <c r="AN16" s="176">
        <f t="shared" si="37"/>
        <v>58.13</v>
      </c>
      <c r="AO16" s="61" t="str">
        <f t="shared" si="38"/>
        <v>C</v>
      </c>
      <c r="AP16" s="381">
        <f>'2019 Расклад'!BU14</f>
        <v>66.975609756097555</v>
      </c>
      <c r="AQ16" s="368">
        <f t="shared" si="39"/>
        <v>69.290000000000006</v>
      </c>
      <c r="AR16" s="61" t="str">
        <f t="shared" si="40"/>
        <v>B</v>
      </c>
      <c r="AS16" s="98" t="str">
        <f t="shared" si="12"/>
        <v>C</v>
      </c>
      <c r="AT16" s="92">
        <f t="shared" si="13"/>
        <v>2</v>
      </c>
      <c r="AU16" s="92">
        <f t="shared" si="14"/>
        <v>2</v>
      </c>
      <c r="AV16" s="92">
        <f t="shared" si="15"/>
        <v>2.5</v>
      </c>
      <c r="AW16" s="318">
        <f t="shared" si="16"/>
        <v>2.1666666666666665</v>
      </c>
      <c r="AX16" s="98" t="str">
        <f t="shared" si="17"/>
        <v>C</v>
      </c>
      <c r="AY16" s="470">
        <f t="shared" si="18"/>
        <v>2.5</v>
      </c>
      <c r="AZ16" s="468">
        <f t="shared" si="19"/>
        <v>2</v>
      </c>
      <c r="BA16" s="468">
        <f t="shared" si="20"/>
        <v>2</v>
      </c>
      <c r="BB16" s="469">
        <f t="shared" si="21"/>
        <v>2.1666666666666665</v>
      </c>
    </row>
    <row r="17" spans="1:54" x14ac:dyDescent="0.25">
      <c r="A17" s="30">
        <v>8</v>
      </c>
      <c r="B17" s="49">
        <v>10320</v>
      </c>
      <c r="C17" s="26" t="s">
        <v>22</v>
      </c>
      <c r="D17" s="57">
        <f>'2019 Расклад'!J15</f>
        <v>4.0114000000000001</v>
      </c>
      <c r="E17" s="60">
        <f t="shared" si="33"/>
        <v>4.2969999999999997</v>
      </c>
      <c r="F17" s="228" t="str">
        <f t="shared" si="0"/>
        <v>C</v>
      </c>
      <c r="G17" s="221">
        <f>'2019 Расклад'!P15</f>
        <v>3.3374999999999999</v>
      </c>
      <c r="H17" s="60">
        <f t="shared" si="29"/>
        <v>4.01</v>
      </c>
      <c r="I17" s="61" t="str">
        <f t="shared" si="1"/>
        <v>D</v>
      </c>
      <c r="J17" s="57">
        <f>'2019 Расклад'!V15</f>
        <v>3.9109999999999996</v>
      </c>
      <c r="K17" s="60">
        <f t="shared" si="30"/>
        <v>4.173</v>
      </c>
      <c r="L17" s="62" t="str">
        <f t="shared" si="2"/>
        <v>C</v>
      </c>
      <c r="M17" s="437">
        <f>'2019 Расклад'!AF15</f>
        <v>87.341772151898738</v>
      </c>
      <c r="N17" s="55">
        <f t="shared" si="31"/>
        <v>96.28</v>
      </c>
      <c r="O17" s="61" t="str">
        <f t="shared" si="3"/>
        <v>B</v>
      </c>
      <c r="P17" s="67">
        <f>'2019 Расклад'!AN15</f>
        <v>96.202531645569621</v>
      </c>
      <c r="Q17" s="442">
        <f t="shared" si="32"/>
        <v>96.99</v>
      </c>
      <c r="R17" s="62" t="str">
        <f t="shared" si="4"/>
        <v>A</v>
      </c>
      <c r="S17" s="456" t="str">
        <f t="shared" si="22"/>
        <v>C</v>
      </c>
      <c r="T17" s="70">
        <f t="shared" si="23"/>
        <v>2</v>
      </c>
      <c r="U17" s="70">
        <f t="shared" si="24"/>
        <v>1</v>
      </c>
      <c r="V17" s="70">
        <f t="shared" si="25"/>
        <v>2</v>
      </c>
      <c r="W17" s="70">
        <f t="shared" si="26"/>
        <v>2.5</v>
      </c>
      <c r="X17" s="70">
        <f t="shared" si="27"/>
        <v>4.2</v>
      </c>
      <c r="Y17" s="84">
        <f t="shared" si="28"/>
        <v>2.34</v>
      </c>
      <c r="Z17" s="85">
        <f>'2019 Расклад'!AT15</f>
        <v>3.7746478873239435</v>
      </c>
      <c r="AA17" s="56">
        <f t="shared" si="34"/>
        <v>3.91</v>
      </c>
      <c r="AB17" s="62" t="str">
        <f t="shared" si="5"/>
        <v>C</v>
      </c>
      <c r="AC17" s="239">
        <f>'2019 Расклад'!AZ15</f>
        <v>3.563380281690141</v>
      </c>
      <c r="AD17" s="56">
        <f t="shared" si="35"/>
        <v>3.85</v>
      </c>
      <c r="AE17" s="61" t="str">
        <f t="shared" si="6"/>
        <v>C</v>
      </c>
      <c r="AF17" s="258" t="str">
        <f t="shared" si="8"/>
        <v>C</v>
      </c>
      <c r="AG17" s="265">
        <f t="shared" si="9"/>
        <v>2</v>
      </c>
      <c r="AH17" s="279">
        <f t="shared" si="10"/>
        <v>2</v>
      </c>
      <c r="AI17" s="272">
        <f t="shared" si="11"/>
        <v>2</v>
      </c>
      <c r="AJ17" s="361">
        <f>'2019 Расклад'!BF15</f>
        <v>3.5833333333333335</v>
      </c>
      <c r="AK17" s="175">
        <f t="shared" si="36"/>
        <v>4.17</v>
      </c>
      <c r="AL17" s="62" t="str">
        <f t="shared" si="7"/>
        <v>C</v>
      </c>
      <c r="AM17" s="432">
        <f>'2019 Расклад'!BM15</f>
        <v>43.68</v>
      </c>
      <c r="AN17" s="176">
        <f t="shared" si="37"/>
        <v>58.13</v>
      </c>
      <c r="AO17" s="61" t="str">
        <f t="shared" si="38"/>
        <v>C</v>
      </c>
      <c r="AP17" s="381">
        <f>'2019 Расклад'!BU15</f>
        <v>63.448275862068968</v>
      </c>
      <c r="AQ17" s="368">
        <f t="shared" si="39"/>
        <v>69.290000000000006</v>
      </c>
      <c r="AR17" s="61" t="str">
        <f t="shared" si="40"/>
        <v>B</v>
      </c>
      <c r="AS17" s="98" t="str">
        <f t="shared" si="12"/>
        <v>C</v>
      </c>
      <c r="AT17" s="92">
        <f t="shared" si="13"/>
        <v>2</v>
      </c>
      <c r="AU17" s="92">
        <f t="shared" si="14"/>
        <v>2</v>
      </c>
      <c r="AV17" s="92">
        <f t="shared" si="15"/>
        <v>2.5</v>
      </c>
      <c r="AW17" s="318">
        <f t="shared" si="16"/>
        <v>2.1666666666666665</v>
      </c>
      <c r="AX17" s="98" t="str">
        <f t="shared" si="17"/>
        <v>C</v>
      </c>
      <c r="AY17" s="470">
        <f t="shared" si="18"/>
        <v>2</v>
      </c>
      <c r="AZ17" s="468">
        <f t="shared" si="19"/>
        <v>2</v>
      </c>
      <c r="BA17" s="468">
        <f t="shared" si="20"/>
        <v>2</v>
      </c>
      <c r="BB17" s="469">
        <f t="shared" si="21"/>
        <v>2</v>
      </c>
    </row>
    <row r="18" spans="1:54" ht="15.75" thickBot="1" x14ac:dyDescent="0.3">
      <c r="A18" s="33">
        <v>9</v>
      </c>
      <c r="B18" s="50">
        <v>10860</v>
      </c>
      <c r="C18" s="27" t="s">
        <v>143</v>
      </c>
      <c r="D18" s="83">
        <f>'2019 Расклад'!J16</f>
        <v>4.2750000000000004</v>
      </c>
      <c r="E18" s="189">
        <f t="shared" si="33"/>
        <v>4.2969999999999997</v>
      </c>
      <c r="F18" s="229" t="str">
        <f t="shared" si="0"/>
        <v>B</v>
      </c>
      <c r="G18" s="222">
        <f>'2019 Расклад'!P16</f>
        <v>3.9613999999999998</v>
      </c>
      <c r="H18" s="189">
        <f t="shared" si="29"/>
        <v>4.01</v>
      </c>
      <c r="I18" s="63" t="str">
        <f t="shared" si="1"/>
        <v>B</v>
      </c>
      <c r="J18" s="83">
        <f>'2019 Расклад'!V16</f>
        <v>4.1410999999999998</v>
      </c>
      <c r="K18" s="189">
        <f t="shared" si="30"/>
        <v>4.173</v>
      </c>
      <c r="L18" s="64" t="str">
        <f t="shared" si="2"/>
        <v>C</v>
      </c>
      <c r="M18" s="446">
        <f>'2019 Расклад'!AF16</f>
        <v>98.701298701298697</v>
      </c>
      <c r="N18" s="190">
        <f t="shared" si="31"/>
        <v>96.28</v>
      </c>
      <c r="O18" s="63" t="str">
        <f t="shared" si="3"/>
        <v>A</v>
      </c>
      <c r="P18" s="191">
        <f>'2019 Расклад'!AN16</f>
        <v>96</v>
      </c>
      <c r="Q18" s="449">
        <f t="shared" si="32"/>
        <v>96.99</v>
      </c>
      <c r="R18" s="64" t="str">
        <f t="shared" si="4"/>
        <v>A</v>
      </c>
      <c r="S18" s="457" t="str">
        <f t="shared" si="22"/>
        <v>B</v>
      </c>
      <c r="T18" s="92">
        <f t="shared" si="23"/>
        <v>2.5</v>
      </c>
      <c r="U18" s="92">
        <f t="shared" si="24"/>
        <v>2.5</v>
      </c>
      <c r="V18" s="92">
        <f t="shared" si="25"/>
        <v>2</v>
      </c>
      <c r="W18" s="92">
        <f t="shared" si="26"/>
        <v>4.2</v>
      </c>
      <c r="X18" s="92">
        <f t="shared" si="27"/>
        <v>4.2</v>
      </c>
      <c r="Y18" s="93">
        <f t="shared" si="28"/>
        <v>3.0799999999999996</v>
      </c>
      <c r="Z18" s="87">
        <f>'2019 Расклад'!AT16</f>
        <v>3.8648648648648649</v>
      </c>
      <c r="AA18" s="192">
        <f t="shared" si="34"/>
        <v>3.91</v>
      </c>
      <c r="AB18" s="64" t="str">
        <f t="shared" si="5"/>
        <v>B</v>
      </c>
      <c r="AC18" s="240">
        <f>'2019 Расклад'!AZ16</f>
        <v>3.904109589041096</v>
      </c>
      <c r="AD18" s="192">
        <f t="shared" si="35"/>
        <v>3.85</v>
      </c>
      <c r="AE18" s="63" t="str">
        <f t="shared" si="6"/>
        <v>B</v>
      </c>
      <c r="AF18" s="259" t="str">
        <f t="shared" si="8"/>
        <v>B</v>
      </c>
      <c r="AG18" s="266">
        <f t="shared" si="9"/>
        <v>2.5</v>
      </c>
      <c r="AH18" s="280">
        <f t="shared" si="10"/>
        <v>2.5</v>
      </c>
      <c r="AI18" s="273">
        <f t="shared" si="11"/>
        <v>2.5</v>
      </c>
      <c r="AJ18" s="362">
        <f>'2019 Расклад'!BF16</f>
        <v>4.166666666666667</v>
      </c>
      <c r="AK18" s="193">
        <f t="shared" si="36"/>
        <v>4.17</v>
      </c>
      <c r="AL18" s="64" t="str">
        <f t="shared" si="7"/>
        <v>B</v>
      </c>
      <c r="AM18" s="433">
        <f>'2019 Расклад'!BM16</f>
        <v>55.73</v>
      </c>
      <c r="AN18" s="194">
        <f t="shared" si="37"/>
        <v>58.13</v>
      </c>
      <c r="AO18" s="63" t="str">
        <f t="shared" si="38"/>
        <v>B</v>
      </c>
      <c r="AP18" s="435">
        <f>'2019 Расклад'!BU16</f>
        <v>68.25</v>
      </c>
      <c r="AQ18" s="372">
        <f t="shared" si="39"/>
        <v>69.290000000000006</v>
      </c>
      <c r="AR18" s="63" t="str">
        <f t="shared" si="40"/>
        <v>B</v>
      </c>
      <c r="AS18" s="197" t="str">
        <f t="shared" si="12"/>
        <v>B</v>
      </c>
      <c r="AT18" s="92">
        <f t="shared" si="13"/>
        <v>2.5</v>
      </c>
      <c r="AU18" s="92">
        <f t="shared" si="14"/>
        <v>2.5</v>
      </c>
      <c r="AV18" s="92">
        <f t="shared" si="15"/>
        <v>2.5</v>
      </c>
      <c r="AW18" s="318">
        <f t="shared" si="16"/>
        <v>2.5</v>
      </c>
      <c r="AX18" s="197" t="str">
        <f t="shared" si="17"/>
        <v>B</v>
      </c>
      <c r="AY18" s="470">
        <f t="shared" si="18"/>
        <v>2.5</v>
      </c>
      <c r="AZ18" s="468">
        <f t="shared" si="19"/>
        <v>2.5</v>
      </c>
      <c r="BA18" s="468">
        <f t="shared" si="20"/>
        <v>2.5</v>
      </c>
      <c r="BB18" s="469">
        <f t="shared" si="21"/>
        <v>2.5</v>
      </c>
    </row>
    <row r="19" spans="1:54" ht="15.75" thickBot="1" x14ac:dyDescent="0.3">
      <c r="A19" s="40"/>
      <c r="B19" s="51"/>
      <c r="C19" s="39" t="s">
        <v>138</v>
      </c>
      <c r="D19" s="75">
        <f>AVERAGE(D20:D32)</f>
        <v>4.3743181712044983</v>
      </c>
      <c r="E19" s="73"/>
      <c r="F19" s="225" t="str">
        <f t="shared" si="0"/>
        <v>B</v>
      </c>
      <c r="G19" s="220">
        <f>AVERAGE(G20:G32)</f>
        <v>4.0944972984771262</v>
      </c>
      <c r="H19" s="182"/>
      <c r="I19" s="71" t="str">
        <f t="shared" si="1"/>
        <v>B</v>
      </c>
      <c r="J19" s="75">
        <f>AVERAGE(J20:J32)</f>
        <v>4.2654923954285202</v>
      </c>
      <c r="K19" s="182"/>
      <c r="L19" s="72" t="str">
        <f t="shared" si="2"/>
        <v>B</v>
      </c>
      <c r="M19" s="220">
        <f>AVERAGE(M20:M32)</f>
        <v>96.505673028288058</v>
      </c>
      <c r="N19" s="183"/>
      <c r="O19" s="71" t="str">
        <f t="shared" si="3"/>
        <v>A</v>
      </c>
      <c r="P19" s="74">
        <f>AVERAGE(P20:P32)</f>
        <v>97.199108279630593</v>
      </c>
      <c r="Q19" s="448"/>
      <c r="R19" s="72" t="str">
        <f t="shared" si="4"/>
        <v>A</v>
      </c>
      <c r="S19" s="454" t="str">
        <f t="shared" si="22"/>
        <v>B</v>
      </c>
      <c r="T19" s="94">
        <f t="shared" si="23"/>
        <v>2.5</v>
      </c>
      <c r="U19" s="95">
        <f t="shared" si="24"/>
        <v>2.5</v>
      </c>
      <c r="V19" s="95">
        <f t="shared" si="25"/>
        <v>2.5</v>
      </c>
      <c r="W19" s="95">
        <f t="shared" si="26"/>
        <v>4.2</v>
      </c>
      <c r="X19" s="95">
        <f t="shared" si="27"/>
        <v>4.2</v>
      </c>
      <c r="Y19" s="237">
        <f t="shared" si="28"/>
        <v>3.1799999999999997</v>
      </c>
      <c r="Z19" s="74">
        <f>AVERAGE(Z20:Z32)</f>
        <v>3.7766648756869285</v>
      </c>
      <c r="AA19" s="185"/>
      <c r="AB19" s="72" t="str">
        <f t="shared" si="5"/>
        <v>C</v>
      </c>
      <c r="AC19" s="220">
        <f>AVERAGE(AC20:AC32)</f>
        <v>3.8217976043941992</v>
      </c>
      <c r="AD19" s="185"/>
      <c r="AE19" s="71" t="str">
        <f t="shared" si="6"/>
        <v>B</v>
      </c>
      <c r="AF19" s="255" t="str">
        <f t="shared" si="8"/>
        <v>C</v>
      </c>
      <c r="AG19" s="262">
        <f t="shared" si="9"/>
        <v>2</v>
      </c>
      <c r="AH19" s="276">
        <f t="shared" si="10"/>
        <v>2.5</v>
      </c>
      <c r="AI19" s="269">
        <f t="shared" si="11"/>
        <v>2.25</v>
      </c>
      <c r="AJ19" s="90">
        <f>AVERAGE(AJ20:AJ32)</f>
        <v>4.1307696628452595</v>
      </c>
      <c r="AK19" s="186"/>
      <c r="AL19" s="72" t="str">
        <f t="shared" si="7"/>
        <v>C</v>
      </c>
      <c r="AM19" s="91">
        <f>AVERAGE(AM20:AM32)</f>
        <v>55.126153846153848</v>
      </c>
      <c r="AN19" s="187"/>
      <c r="AO19" s="71" t="str">
        <f t="shared" si="38"/>
        <v>B</v>
      </c>
      <c r="AP19" s="90">
        <f>AVERAGE(AP20:AP32)</f>
        <v>67.194615384615389</v>
      </c>
      <c r="AQ19" s="188"/>
      <c r="AR19" s="71" t="str">
        <f t="shared" si="40"/>
        <v>B</v>
      </c>
      <c r="AS19" s="166" t="str">
        <f t="shared" si="12"/>
        <v>B</v>
      </c>
      <c r="AT19" s="95">
        <f t="shared" si="13"/>
        <v>2</v>
      </c>
      <c r="AU19" s="95">
        <f t="shared" si="14"/>
        <v>2.5</v>
      </c>
      <c r="AV19" s="95">
        <f t="shared" si="15"/>
        <v>2.5</v>
      </c>
      <c r="AW19" s="317">
        <f t="shared" si="16"/>
        <v>2.3333333333333335</v>
      </c>
      <c r="AX19" s="166" t="str">
        <f t="shared" si="17"/>
        <v>B</v>
      </c>
      <c r="AY19" s="470">
        <f t="shared" si="18"/>
        <v>2.5</v>
      </c>
      <c r="AZ19" s="468">
        <f t="shared" si="19"/>
        <v>2</v>
      </c>
      <c r="BA19" s="468">
        <f t="shared" si="20"/>
        <v>2.5</v>
      </c>
      <c r="BB19" s="469">
        <f t="shared" si="21"/>
        <v>2.3333333333333335</v>
      </c>
    </row>
    <row r="20" spans="1:54" x14ac:dyDescent="0.25">
      <c r="A20" s="32">
        <v>1</v>
      </c>
      <c r="B20" s="48">
        <v>20040</v>
      </c>
      <c r="C20" s="16" t="s">
        <v>23</v>
      </c>
      <c r="D20" s="57">
        <f>'2019 Расклад'!J17</f>
        <v>4.7441999999999993</v>
      </c>
      <c r="E20" s="177">
        <f>$D$130</f>
        <v>4.2969999999999997</v>
      </c>
      <c r="F20" s="227" t="str">
        <f t="shared" si="0"/>
        <v>A</v>
      </c>
      <c r="G20" s="221">
        <f>'2019 Расклад'!P17</f>
        <v>4.3254999999999999</v>
      </c>
      <c r="H20" s="177">
        <f t="shared" si="29"/>
        <v>4.01</v>
      </c>
      <c r="I20" s="58" t="str">
        <f t="shared" si="1"/>
        <v>B</v>
      </c>
      <c r="J20" s="57">
        <f>'2019 Расклад'!V17</f>
        <v>4.5411000000000001</v>
      </c>
      <c r="K20" s="177">
        <f t="shared" si="30"/>
        <v>4.173</v>
      </c>
      <c r="L20" s="59" t="str">
        <f t="shared" si="2"/>
        <v>A</v>
      </c>
      <c r="M20" s="437">
        <f>'2019 Расклад'!AF17</f>
        <v>100</v>
      </c>
      <c r="N20" s="178">
        <f t="shared" si="31"/>
        <v>96.28</v>
      </c>
      <c r="O20" s="58" t="str">
        <f t="shared" si="3"/>
        <v>A</v>
      </c>
      <c r="P20" s="67">
        <f>'2019 Расклад'!AN17</f>
        <v>97.560975609756099</v>
      </c>
      <c r="Q20" s="439">
        <f t="shared" si="32"/>
        <v>96.99</v>
      </c>
      <c r="R20" s="59" t="str">
        <f t="shared" si="4"/>
        <v>A</v>
      </c>
      <c r="S20" s="456" t="str">
        <f t="shared" si="22"/>
        <v>A</v>
      </c>
      <c r="T20" s="70">
        <f t="shared" si="23"/>
        <v>4.2</v>
      </c>
      <c r="U20" s="70">
        <f t="shared" si="24"/>
        <v>2.5</v>
      </c>
      <c r="V20" s="70">
        <f t="shared" si="25"/>
        <v>4.2</v>
      </c>
      <c r="W20" s="70">
        <f t="shared" si="26"/>
        <v>4.2</v>
      </c>
      <c r="X20" s="70">
        <f t="shared" si="27"/>
        <v>4.2</v>
      </c>
      <c r="Y20" s="84">
        <f t="shared" si="28"/>
        <v>3.8600000000000003</v>
      </c>
      <c r="Z20" s="88">
        <f>'2019 Расклад'!AT17</f>
        <v>3.9903846153846154</v>
      </c>
      <c r="AA20" s="179">
        <f t="shared" si="34"/>
        <v>3.91</v>
      </c>
      <c r="AB20" s="59" t="str">
        <f t="shared" si="5"/>
        <v>B</v>
      </c>
      <c r="AC20" s="241">
        <f>'2019 Расклад'!AZ17</f>
        <v>4.1057692307692308</v>
      </c>
      <c r="AD20" s="179">
        <f t="shared" si="35"/>
        <v>3.85</v>
      </c>
      <c r="AE20" s="58" t="str">
        <f t="shared" si="6"/>
        <v>B</v>
      </c>
      <c r="AF20" s="257" t="str">
        <f t="shared" si="8"/>
        <v>B</v>
      </c>
      <c r="AG20" s="264">
        <f t="shared" si="9"/>
        <v>2.5</v>
      </c>
      <c r="AH20" s="278">
        <f t="shared" si="10"/>
        <v>2.5</v>
      </c>
      <c r="AI20" s="271">
        <f t="shared" si="11"/>
        <v>2.5</v>
      </c>
      <c r="AJ20" s="364">
        <f>'2019 Расклад'!BF17</f>
        <v>4.384615384615385</v>
      </c>
      <c r="AK20" s="180">
        <f t="shared" si="36"/>
        <v>4.17</v>
      </c>
      <c r="AL20" s="59" t="str">
        <f t="shared" si="7"/>
        <v>B</v>
      </c>
      <c r="AM20" s="365">
        <f>'2019 Расклад'!BM17</f>
        <v>56</v>
      </c>
      <c r="AN20" s="181">
        <f t="shared" si="37"/>
        <v>58.13</v>
      </c>
      <c r="AO20" s="58" t="str">
        <f t="shared" si="38"/>
        <v>B</v>
      </c>
      <c r="AP20" s="366">
        <f>'2019 Расклад'!BU17</f>
        <v>72</v>
      </c>
      <c r="AQ20" s="367">
        <f t="shared" si="39"/>
        <v>69.290000000000006</v>
      </c>
      <c r="AR20" s="58" t="str">
        <f t="shared" si="40"/>
        <v>A</v>
      </c>
      <c r="AS20" s="199" t="str">
        <f t="shared" si="12"/>
        <v>B</v>
      </c>
      <c r="AT20" s="92">
        <f t="shared" si="13"/>
        <v>2.5</v>
      </c>
      <c r="AU20" s="92">
        <f t="shared" si="14"/>
        <v>2.5</v>
      </c>
      <c r="AV20" s="92">
        <f t="shared" si="15"/>
        <v>4.2</v>
      </c>
      <c r="AW20" s="318">
        <f t="shared" si="16"/>
        <v>3.0666666666666664</v>
      </c>
      <c r="AX20" s="199" t="str">
        <f t="shared" si="17"/>
        <v>B</v>
      </c>
      <c r="AY20" s="470">
        <f t="shared" si="18"/>
        <v>4.2</v>
      </c>
      <c r="AZ20" s="468">
        <f t="shared" si="19"/>
        <v>2.5</v>
      </c>
      <c r="BA20" s="468">
        <f t="shared" si="20"/>
        <v>2.5</v>
      </c>
      <c r="BB20" s="469">
        <f t="shared" si="21"/>
        <v>3.0666666666666664</v>
      </c>
    </row>
    <row r="21" spans="1:54" x14ac:dyDescent="0.25">
      <c r="A21" s="30">
        <v>2</v>
      </c>
      <c r="B21" s="49">
        <v>20061</v>
      </c>
      <c r="C21" s="26" t="s">
        <v>25</v>
      </c>
      <c r="D21" s="57">
        <f>'2019 Расклад'!J18</f>
        <v>4.6791999999999998</v>
      </c>
      <c r="E21" s="60">
        <f t="shared" ref="E21:E84" si="41">$D$130</f>
        <v>4.2969999999999997</v>
      </c>
      <c r="F21" s="228" t="str">
        <f t="shared" si="0"/>
        <v>A</v>
      </c>
      <c r="G21" s="221">
        <f>'2019 Расклад'!P18</f>
        <v>4.431</v>
      </c>
      <c r="H21" s="60">
        <f t="shared" si="29"/>
        <v>4.01</v>
      </c>
      <c r="I21" s="61" t="str">
        <f t="shared" si="1"/>
        <v>B</v>
      </c>
      <c r="J21" s="57">
        <f>'2019 Расклад'!V18</f>
        <v>4.6226000000000003</v>
      </c>
      <c r="K21" s="60">
        <f t="shared" si="30"/>
        <v>4.173</v>
      </c>
      <c r="L21" s="62" t="str">
        <f t="shared" si="2"/>
        <v>A</v>
      </c>
      <c r="M21" s="437">
        <f>'2019 Расклад'!AF18</f>
        <v>94</v>
      </c>
      <c r="N21" s="55">
        <f t="shared" si="31"/>
        <v>96.28</v>
      </c>
      <c r="O21" s="61" t="str">
        <f t="shared" si="3"/>
        <v>A</v>
      </c>
      <c r="P21" s="67">
        <f>'2019 Расклад'!AN18</f>
        <v>100</v>
      </c>
      <c r="Q21" s="442">
        <f t="shared" si="32"/>
        <v>96.99</v>
      </c>
      <c r="R21" s="62" t="str">
        <f t="shared" si="4"/>
        <v>A</v>
      </c>
      <c r="S21" s="456" t="str">
        <f t="shared" si="22"/>
        <v>A</v>
      </c>
      <c r="T21" s="70">
        <f t="shared" si="23"/>
        <v>4.2</v>
      </c>
      <c r="U21" s="70">
        <f t="shared" si="24"/>
        <v>2.5</v>
      </c>
      <c r="V21" s="70">
        <f t="shared" si="25"/>
        <v>4.2</v>
      </c>
      <c r="W21" s="70">
        <f t="shared" si="26"/>
        <v>4.2</v>
      </c>
      <c r="X21" s="70">
        <f t="shared" si="27"/>
        <v>4.2</v>
      </c>
      <c r="Y21" s="84">
        <f t="shared" si="28"/>
        <v>3.8600000000000003</v>
      </c>
      <c r="Z21" s="88">
        <f>'2019 Расклад'!AT18</f>
        <v>3.955223880597015</v>
      </c>
      <c r="AA21" s="56">
        <f t="shared" si="34"/>
        <v>3.91</v>
      </c>
      <c r="AB21" s="62" t="str">
        <f t="shared" si="5"/>
        <v>B</v>
      </c>
      <c r="AC21" s="241">
        <f>'2019 Расклад'!AZ18</f>
        <v>4.2238805970149258</v>
      </c>
      <c r="AD21" s="56">
        <f t="shared" si="35"/>
        <v>3.85</v>
      </c>
      <c r="AE21" s="61" t="str">
        <f t="shared" si="6"/>
        <v>B</v>
      </c>
      <c r="AF21" s="257" t="str">
        <f t="shared" si="8"/>
        <v>B</v>
      </c>
      <c r="AG21" s="264">
        <f t="shared" si="9"/>
        <v>2.5</v>
      </c>
      <c r="AH21" s="278">
        <f t="shared" si="10"/>
        <v>2.5</v>
      </c>
      <c r="AI21" s="271">
        <f t="shared" si="11"/>
        <v>2.5</v>
      </c>
      <c r="AJ21" s="364">
        <f>'2019 Расклад'!BF18</f>
        <v>3.6875</v>
      </c>
      <c r="AK21" s="175">
        <f t="shared" si="36"/>
        <v>4.17</v>
      </c>
      <c r="AL21" s="62" t="str">
        <f t="shared" si="7"/>
        <v>C</v>
      </c>
      <c r="AM21" s="365">
        <f>'2019 Расклад'!BM18</f>
        <v>48.73</v>
      </c>
      <c r="AN21" s="176">
        <f t="shared" si="37"/>
        <v>58.13</v>
      </c>
      <c r="AO21" s="61" t="str">
        <f t="shared" si="38"/>
        <v>C</v>
      </c>
      <c r="AP21" s="366">
        <f>'2019 Расклад'!BU18</f>
        <v>67</v>
      </c>
      <c r="AQ21" s="368">
        <f t="shared" si="39"/>
        <v>69.290000000000006</v>
      </c>
      <c r="AR21" s="61" t="str">
        <f t="shared" si="40"/>
        <v>B</v>
      </c>
      <c r="AS21" s="98" t="str">
        <f t="shared" si="12"/>
        <v>C</v>
      </c>
      <c r="AT21" s="92">
        <f t="shared" si="13"/>
        <v>2</v>
      </c>
      <c r="AU21" s="92">
        <f t="shared" si="14"/>
        <v>2</v>
      </c>
      <c r="AV21" s="92">
        <f t="shared" si="15"/>
        <v>2.5</v>
      </c>
      <c r="AW21" s="318">
        <f t="shared" si="16"/>
        <v>2.1666666666666665</v>
      </c>
      <c r="AX21" s="98" t="str">
        <f t="shared" si="17"/>
        <v>B</v>
      </c>
      <c r="AY21" s="470">
        <f t="shared" si="18"/>
        <v>4.2</v>
      </c>
      <c r="AZ21" s="468">
        <f t="shared" si="19"/>
        <v>2.5</v>
      </c>
      <c r="BA21" s="468">
        <f t="shared" si="20"/>
        <v>2</v>
      </c>
      <c r="BB21" s="469">
        <f t="shared" si="21"/>
        <v>2.9</v>
      </c>
    </row>
    <row r="22" spans="1:54" x14ac:dyDescent="0.25">
      <c r="A22" s="30">
        <v>3</v>
      </c>
      <c r="B22" s="49">
        <v>21020</v>
      </c>
      <c r="C22" s="26" t="s">
        <v>34</v>
      </c>
      <c r="D22" s="57">
        <f>'2019 Расклад'!J19</f>
        <v>4.5293999999999999</v>
      </c>
      <c r="E22" s="60">
        <f t="shared" si="41"/>
        <v>4.2969999999999997</v>
      </c>
      <c r="F22" s="228" t="str">
        <f t="shared" si="0"/>
        <v>A</v>
      </c>
      <c r="G22" s="221">
        <f>'2019 Расклад'!P19</f>
        <v>4.3757999999999999</v>
      </c>
      <c r="H22" s="60">
        <f t="shared" si="29"/>
        <v>4.01</v>
      </c>
      <c r="I22" s="61" t="str">
        <f t="shared" si="1"/>
        <v>B</v>
      </c>
      <c r="J22" s="57">
        <f>'2019 Расклад'!V19</f>
        <v>4.4376999999999995</v>
      </c>
      <c r="K22" s="60">
        <f t="shared" si="30"/>
        <v>4.173</v>
      </c>
      <c r="L22" s="62" t="str">
        <f t="shared" si="2"/>
        <v>B</v>
      </c>
      <c r="M22" s="437">
        <f>'2019 Расклад'!AF19</f>
        <v>99.019607843137265</v>
      </c>
      <c r="N22" s="55">
        <f t="shared" si="31"/>
        <v>96.28</v>
      </c>
      <c r="O22" s="61" t="str">
        <f t="shared" si="3"/>
        <v>A</v>
      </c>
      <c r="P22" s="67">
        <f>'2019 Расклад'!AN19</f>
        <v>100</v>
      </c>
      <c r="Q22" s="442">
        <f t="shared" si="32"/>
        <v>96.99</v>
      </c>
      <c r="R22" s="62" t="str">
        <f t="shared" si="4"/>
        <v>A</v>
      </c>
      <c r="S22" s="456" t="str">
        <f t="shared" si="22"/>
        <v>A</v>
      </c>
      <c r="T22" s="70">
        <f t="shared" si="23"/>
        <v>4.2</v>
      </c>
      <c r="U22" s="70">
        <f t="shared" si="24"/>
        <v>2.5</v>
      </c>
      <c r="V22" s="70">
        <f t="shared" si="25"/>
        <v>2.5</v>
      </c>
      <c r="W22" s="70">
        <f t="shared" si="26"/>
        <v>4.2</v>
      </c>
      <c r="X22" s="70">
        <f t="shared" si="27"/>
        <v>4.2</v>
      </c>
      <c r="Y22" s="84">
        <f t="shared" si="28"/>
        <v>3.5199999999999996</v>
      </c>
      <c r="Z22" s="88">
        <f>'2019 Расклад'!AT19</f>
        <v>4.0129870129870131</v>
      </c>
      <c r="AA22" s="56">
        <f t="shared" si="34"/>
        <v>3.91</v>
      </c>
      <c r="AB22" s="62" t="str">
        <f t="shared" si="5"/>
        <v>B</v>
      </c>
      <c r="AC22" s="241">
        <f>'2019 Расклад'!AZ19</f>
        <v>4.1038961038961039</v>
      </c>
      <c r="AD22" s="56">
        <f t="shared" si="35"/>
        <v>3.85</v>
      </c>
      <c r="AE22" s="61" t="str">
        <f t="shared" si="6"/>
        <v>B</v>
      </c>
      <c r="AF22" s="257" t="str">
        <f t="shared" si="8"/>
        <v>B</v>
      </c>
      <c r="AG22" s="264">
        <f t="shared" si="9"/>
        <v>2.5</v>
      </c>
      <c r="AH22" s="278">
        <f t="shared" si="10"/>
        <v>2.5</v>
      </c>
      <c r="AI22" s="271">
        <f t="shared" si="11"/>
        <v>2.5</v>
      </c>
      <c r="AJ22" s="364">
        <f>'2019 Расклад'!BF19</f>
        <v>4.28</v>
      </c>
      <c r="AK22" s="175">
        <f t="shared" si="36"/>
        <v>4.17</v>
      </c>
      <c r="AL22" s="62" t="str">
        <f t="shared" si="7"/>
        <v>B</v>
      </c>
      <c r="AM22" s="365">
        <f>'2019 Расклад'!BM19</f>
        <v>55.26</v>
      </c>
      <c r="AN22" s="176">
        <f t="shared" si="37"/>
        <v>58.13</v>
      </c>
      <c r="AO22" s="61" t="str">
        <f t="shared" si="38"/>
        <v>B</v>
      </c>
      <c r="AP22" s="366">
        <f>'2019 Расклад'!BU19</f>
        <v>74</v>
      </c>
      <c r="AQ22" s="368">
        <f t="shared" si="39"/>
        <v>69.290000000000006</v>
      </c>
      <c r="AR22" s="61" t="str">
        <f t="shared" si="40"/>
        <v>A</v>
      </c>
      <c r="AS22" s="98" t="str">
        <f t="shared" si="12"/>
        <v>B</v>
      </c>
      <c r="AT22" s="92">
        <f t="shared" si="13"/>
        <v>2.5</v>
      </c>
      <c r="AU22" s="92">
        <f t="shared" si="14"/>
        <v>2.5</v>
      </c>
      <c r="AV22" s="92">
        <f t="shared" si="15"/>
        <v>4.2</v>
      </c>
      <c r="AW22" s="318">
        <f t="shared" si="16"/>
        <v>3.0666666666666664</v>
      </c>
      <c r="AX22" s="98" t="str">
        <f t="shared" si="17"/>
        <v>B</v>
      </c>
      <c r="AY22" s="470">
        <f t="shared" si="18"/>
        <v>4.2</v>
      </c>
      <c r="AZ22" s="468">
        <f t="shared" si="19"/>
        <v>2.5</v>
      </c>
      <c r="BA22" s="468">
        <f t="shared" si="20"/>
        <v>2.5</v>
      </c>
      <c r="BB22" s="469">
        <f t="shared" si="21"/>
        <v>3.0666666666666664</v>
      </c>
    </row>
    <row r="23" spans="1:54" x14ac:dyDescent="0.25">
      <c r="A23" s="30">
        <v>4</v>
      </c>
      <c r="B23" s="48">
        <v>20060</v>
      </c>
      <c r="C23" s="16" t="s">
        <v>200</v>
      </c>
      <c r="D23" s="57">
        <f>'2019 Расклад'!J20</f>
        <v>4.7306999999999997</v>
      </c>
      <c r="E23" s="60">
        <f t="shared" si="41"/>
        <v>4.2969999999999997</v>
      </c>
      <c r="F23" s="228" t="str">
        <f t="shared" si="0"/>
        <v>A</v>
      </c>
      <c r="G23" s="221">
        <f>'2019 Расклад'!P20</f>
        <v>4.2254000000000005</v>
      </c>
      <c r="H23" s="60">
        <f t="shared" si="29"/>
        <v>4.01</v>
      </c>
      <c r="I23" s="61" t="str">
        <f t="shared" si="1"/>
        <v>B</v>
      </c>
      <c r="J23" s="57">
        <f>'2019 Расклад'!V20</f>
        <v>4.5636999999999999</v>
      </c>
      <c r="K23" s="60">
        <f t="shared" si="30"/>
        <v>4.173</v>
      </c>
      <c r="L23" s="62" t="str">
        <f t="shared" si="2"/>
        <v>A</v>
      </c>
      <c r="M23" s="437">
        <f>'2019 Расклад'!AF20</f>
        <v>99.333333333333343</v>
      </c>
      <c r="N23" s="55">
        <f t="shared" si="31"/>
        <v>96.28</v>
      </c>
      <c r="O23" s="61" t="str">
        <f t="shared" si="3"/>
        <v>A</v>
      </c>
      <c r="P23" s="67">
        <f>'2019 Расклад'!AN20</f>
        <v>100</v>
      </c>
      <c r="Q23" s="442">
        <f t="shared" si="32"/>
        <v>96.99</v>
      </c>
      <c r="R23" s="62" t="str">
        <f t="shared" si="4"/>
        <v>A</v>
      </c>
      <c r="S23" s="456" t="str">
        <f t="shared" si="22"/>
        <v>A</v>
      </c>
      <c r="T23" s="70">
        <f t="shared" si="23"/>
        <v>4.2</v>
      </c>
      <c r="U23" s="70">
        <f t="shared" si="24"/>
        <v>2.5</v>
      </c>
      <c r="V23" s="70">
        <f t="shared" si="25"/>
        <v>4.2</v>
      </c>
      <c r="W23" s="70">
        <f t="shared" si="26"/>
        <v>4.2</v>
      </c>
      <c r="X23" s="70">
        <f t="shared" si="27"/>
        <v>4.2</v>
      </c>
      <c r="Y23" s="84">
        <f t="shared" si="28"/>
        <v>3.8600000000000003</v>
      </c>
      <c r="Z23" s="88">
        <f>'2019 Расклад'!AT20</f>
        <v>4.0931677018633543</v>
      </c>
      <c r="AA23" s="56">
        <f t="shared" si="34"/>
        <v>3.91</v>
      </c>
      <c r="AB23" s="62" t="str">
        <f t="shared" si="5"/>
        <v>B</v>
      </c>
      <c r="AC23" s="241">
        <f>'2019 Расклад'!AZ20</f>
        <v>4.0429447852760738</v>
      </c>
      <c r="AD23" s="56">
        <f t="shared" si="35"/>
        <v>3.85</v>
      </c>
      <c r="AE23" s="61" t="str">
        <f t="shared" si="6"/>
        <v>B</v>
      </c>
      <c r="AF23" s="257" t="str">
        <f t="shared" si="8"/>
        <v>B</v>
      </c>
      <c r="AG23" s="264">
        <f t="shared" si="9"/>
        <v>2.5</v>
      </c>
      <c r="AH23" s="278">
        <f t="shared" si="10"/>
        <v>2.5</v>
      </c>
      <c r="AI23" s="271">
        <f t="shared" si="11"/>
        <v>2.5</v>
      </c>
      <c r="AJ23" s="364">
        <f>'2019 Расклад'!BF20</f>
        <v>4.5454545454545459</v>
      </c>
      <c r="AK23" s="175">
        <f t="shared" si="36"/>
        <v>4.17</v>
      </c>
      <c r="AL23" s="62" t="str">
        <f t="shared" si="7"/>
        <v>A</v>
      </c>
      <c r="AM23" s="365">
        <f>'2019 Расклад'!BM20</f>
        <v>70</v>
      </c>
      <c r="AN23" s="176">
        <f t="shared" si="37"/>
        <v>58.13</v>
      </c>
      <c r="AO23" s="61" t="str">
        <f t="shared" si="38"/>
        <v>A</v>
      </c>
      <c r="AP23" s="366">
        <f>'2019 Расклад'!BU20</f>
        <v>76</v>
      </c>
      <c r="AQ23" s="368">
        <f t="shared" si="39"/>
        <v>69.290000000000006</v>
      </c>
      <c r="AR23" s="61" t="str">
        <f t="shared" si="40"/>
        <v>A</v>
      </c>
      <c r="AS23" s="98" t="str">
        <f t="shared" si="12"/>
        <v>A</v>
      </c>
      <c r="AT23" s="92">
        <f t="shared" si="13"/>
        <v>4.2</v>
      </c>
      <c r="AU23" s="92">
        <f t="shared" si="14"/>
        <v>4.2</v>
      </c>
      <c r="AV23" s="92">
        <f t="shared" si="15"/>
        <v>4.2</v>
      </c>
      <c r="AW23" s="318">
        <f t="shared" si="16"/>
        <v>4.2</v>
      </c>
      <c r="AX23" s="98" t="str">
        <f t="shared" si="17"/>
        <v>A</v>
      </c>
      <c r="AY23" s="470">
        <f t="shared" si="18"/>
        <v>4.2</v>
      </c>
      <c r="AZ23" s="468">
        <f t="shared" si="19"/>
        <v>2.5</v>
      </c>
      <c r="BA23" s="468">
        <f t="shared" si="20"/>
        <v>4.2</v>
      </c>
      <c r="BB23" s="469">
        <f t="shared" si="21"/>
        <v>3.6333333333333333</v>
      </c>
    </row>
    <row r="24" spans="1:54" x14ac:dyDescent="0.25">
      <c r="A24" s="30">
        <v>5</v>
      </c>
      <c r="B24" s="49">
        <v>20400</v>
      </c>
      <c r="C24" s="156" t="s">
        <v>27</v>
      </c>
      <c r="D24" s="57">
        <f>'2019 Расклад'!J21</f>
        <v>4.1615000000000002</v>
      </c>
      <c r="E24" s="60">
        <f t="shared" si="41"/>
        <v>4.2969999999999997</v>
      </c>
      <c r="F24" s="228" t="str">
        <f t="shared" si="0"/>
        <v>C</v>
      </c>
      <c r="G24" s="221">
        <f>'2019 Расклад'!P21</f>
        <v>3.8959999999999995</v>
      </c>
      <c r="H24" s="60">
        <f t="shared" si="29"/>
        <v>4.01</v>
      </c>
      <c r="I24" s="61" t="str">
        <f t="shared" si="1"/>
        <v>C</v>
      </c>
      <c r="J24" s="57">
        <f>'2019 Расклад'!V21</f>
        <v>4.0839999999999996</v>
      </c>
      <c r="K24" s="60">
        <f t="shared" si="30"/>
        <v>4.173</v>
      </c>
      <c r="L24" s="62" t="str">
        <f t="shared" si="2"/>
        <v>C</v>
      </c>
      <c r="M24" s="437">
        <f>'2019 Расклад'!AF21</f>
        <v>95.454545454545453</v>
      </c>
      <c r="N24" s="55">
        <f t="shared" si="31"/>
        <v>96.28</v>
      </c>
      <c r="O24" s="61" t="str">
        <f t="shared" si="3"/>
        <v>A</v>
      </c>
      <c r="P24" s="67">
        <f>'2019 Расклад'!AN21</f>
        <v>99.248120300751879</v>
      </c>
      <c r="Q24" s="442">
        <f t="shared" si="32"/>
        <v>96.99</v>
      </c>
      <c r="R24" s="62" t="str">
        <f t="shared" si="4"/>
        <v>A</v>
      </c>
      <c r="S24" s="456" t="str">
        <f t="shared" si="22"/>
        <v>B</v>
      </c>
      <c r="T24" s="70">
        <f t="shared" si="23"/>
        <v>2</v>
      </c>
      <c r="U24" s="70">
        <f t="shared" si="24"/>
        <v>2</v>
      </c>
      <c r="V24" s="70">
        <f t="shared" si="25"/>
        <v>2</v>
      </c>
      <c r="W24" s="70">
        <f t="shared" si="26"/>
        <v>4.2</v>
      </c>
      <c r="X24" s="70">
        <f t="shared" si="27"/>
        <v>4.2</v>
      </c>
      <c r="Y24" s="84">
        <f t="shared" si="28"/>
        <v>2.88</v>
      </c>
      <c r="Z24" s="88">
        <f>'2019 Расклад'!AT21</f>
        <v>3.9583333333333335</v>
      </c>
      <c r="AA24" s="56">
        <f t="shared" si="34"/>
        <v>3.91</v>
      </c>
      <c r="AB24" s="62" t="str">
        <f t="shared" si="5"/>
        <v>B</v>
      </c>
      <c r="AC24" s="241">
        <f>'2019 Расклад'!AZ21</f>
        <v>4.0084033613445378</v>
      </c>
      <c r="AD24" s="56">
        <f t="shared" si="35"/>
        <v>3.85</v>
      </c>
      <c r="AE24" s="61" t="str">
        <f t="shared" si="6"/>
        <v>B</v>
      </c>
      <c r="AF24" s="257" t="str">
        <f t="shared" si="8"/>
        <v>B</v>
      </c>
      <c r="AG24" s="264">
        <f t="shared" si="9"/>
        <v>2.5</v>
      </c>
      <c r="AH24" s="278">
        <f t="shared" si="10"/>
        <v>2.5</v>
      </c>
      <c r="AI24" s="271">
        <f t="shared" si="11"/>
        <v>2.5</v>
      </c>
      <c r="AJ24" s="364">
        <f>'2019 Расклад'!BF21</f>
        <v>4.6206896551724137</v>
      </c>
      <c r="AK24" s="175">
        <f t="shared" si="36"/>
        <v>4.17</v>
      </c>
      <c r="AL24" s="62" t="str">
        <f t="shared" si="7"/>
        <v>A</v>
      </c>
      <c r="AM24" s="365">
        <f>'2019 Расклад'!BM21</f>
        <v>57</v>
      </c>
      <c r="AN24" s="176">
        <f t="shared" si="37"/>
        <v>58.13</v>
      </c>
      <c r="AO24" s="61" t="str">
        <f t="shared" si="38"/>
        <v>B</v>
      </c>
      <c r="AP24" s="366">
        <f>'2019 Расклад'!BU21</f>
        <v>74</v>
      </c>
      <c r="AQ24" s="368">
        <f t="shared" si="39"/>
        <v>69.290000000000006</v>
      </c>
      <c r="AR24" s="61" t="str">
        <f t="shared" si="40"/>
        <v>A</v>
      </c>
      <c r="AS24" s="98" t="str">
        <f t="shared" si="12"/>
        <v>A</v>
      </c>
      <c r="AT24" s="92">
        <f t="shared" si="13"/>
        <v>4.2</v>
      </c>
      <c r="AU24" s="92">
        <f t="shared" si="14"/>
        <v>2.5</v>
      </c>
      <c r="AV24" s="92">
        <f t="shared" si="15"/>
        <v>4.2</v>
      </c>
      <c r="AW24" s="318">
        <f t="shared" si="16"/>
        <v>3.6333333333333333</v>
      </c>
      <c r="AX24" s="98" t="str">
        <f t="shared" si="17"/>
        <v>B</v>
      </c>
      <c r="AY24" s="470">
        <f t="shared" si="18"/>
        <v>2.5</v>
      </c>
      <c r="AZ24" s="468">
        <f t="shared" si="19"/>
        <v>2.5</v>
      </c>
      <c r="BA24" s="468">
        <f t="shared" si="20"/>
        <v>4.2</v>
      </c>
      <c r="BB24" s="469">
        <f t="shared" si="21"/>
        <v>3.0666666666666664</v>
      </c>
    </row>
    <row r="25" spans="1:54" x14ac:dyDescent="0.25">
      <c r="A25" s="30">
        <v>6</v>
      </c>
      <c r="B25" s="49">
        <v>20080</v>
      </c>
      <c r="C25" s="26" t="s">
        <v>26</v>
      </c>
      <c r="D25" s="57">
        <f>'2019 Расклад'!J22</f>
        <v>4.0196078431372548</v>
      </c>
      <c r="E25" s="60">
        <f t="shared" si="41"/>
        <v>4.2969999999999997</v>
      </c>
      <c r="F25" s="228" t="str">
        <f t="shared" si="0"/>
        <v>C</v>
      </c>
      <c r="G25" s="221">
        <f>'2019 Расклад'!P22</f>
        <v>3.9509803921568625</v>
      </c>
      <c r="H25" s="60">
        <f t="shared" si="29"/>
        <v>4.01</v>
      </c>
      <c r="I25" s="61" t="str">
        <f t="shared" si="1"/>
        <v>C</v>
      </c>
      <c r="J25" s="57">
        <f>'2019 Расклад'!V22</f>
        <v>4.1470588235294112</v>
      </c>
      <c r="K25" s="60">
        <f t="shared" si="30"/>
        <v>4.173</v>
      </c>
      <c r="L25" s="62" t="str">
        <f t="shared" si="2"/>
        <v>C</v>
      </c>
      <c r="M25" s="437">
        <f>'2019 Расклад'!AF22</f>
        <v>95</v>
      </c>
      <c r="N25" s="55">
        <f t="shared" si="31"/>
        <v>96.28</v>
      </c>
      <c r="O25" s="61" t="str">
        <f t="shared" si="3"/>
        <v>A</v>
      </c>
      <c r="P25" s="67">
        <f>'2019 Расклад'!AN22</f>
        <v>100</v>
      </c>
      <c r="Q25" s="442">
        <f t="shared" si="32"/>
        <v>96.99</v>
      </c>
      <c r="R25" s="62" t="str">
        <f t="shared" si="4"/>
        <v>A</v>
      </c>
      <c r="S25" s="456" t="str">
        <f t="shared" si="22"/>
        <v>B</v>
      </c>
      <c r="T25" s="70">
        <f t="shared" si="23"/>
        <v>2</v>
      </c>
      <c r="U25" s="70">
        <f t="shared" si="24"/>
        <v>2</v>
      </c>
      <c r="V25" s="70">
        <f t="shared" si="25"/>
        <v>2</v>
      </c>
      <c r="W25" s="70">
        <f t="shared" si="26"/>
        <v>4.2</v>
      </c>
      <c r="X25" s="70">
        <f t="shared" si="27"/>
        <v>4.2</v>
      </c>
      <c r="Y25" s="84">
        <f t="shared" si="28"/>
        <v>2.88</v>
      </c>
      <c r="Z25" s="88">
        <f>'2019 Расклад'!AT22</f>
        <v>3.591549295774648</v>
      </c>
      <c r="AA25" s="56">
        <f t="shared" si="34"/>
        <v>3.91</v>
      </c>
      <c r="AB25" s="62" t="str">
        <f t="shared" si="5"/>
        <v>C</v>
      </c>
      <c r="AC25" s="241">
        <f>'2019 Расклад'!AZ22</f>
        <v>3.5211267605633805</v>
      </c>
      <c r="AD25" s="56">
        <f t="shared" si="35"/>
        <v>3.85</v>
      </c>
      <c r="AE25" s="61" t="str">
        <f t="shared" si="6"/>
        <v>C</v>
      </c>
      <c r="AF25" s="257" t="str">
        <f t="shared" si="8"/>
        <v>C</v>
      </c>
      <c r="AG25" s="264">
        <f t="shared" si="9"/>
        <v>2</v>
      </c>
      <c r="AH25" s="278">
        <f t="shared" si="10"/>
        <v>2</v>
      </c>
      <c r="AI25" s="271">
        <f t="shared" si="11"/>
        <v>2</v>
      </c>
      <c r="AJ25" s="364">
        <f>'2019 Расклад'!BF22</f>
        <v>3.9047619047619047</v>
      </c>
      <c r="AK25" s="175">
        <f t="shared" si="36"/>
        <v>4.17</v>
      </c>
      <c r="AL25" s="62" t="str">
        <f t="shared" si="7"/>
        <v>C</v>
      </c>
      <c r="AM25" s="365">
        <f>'2019 Расклад'!BM22</f>
        <v>54.5</v>
      </c>
      <c r="AN25" s="176">
        <f t="shared" si="37"/>
        <v>58.13</v>
      </c>
      <c r="AO25" s="61" t="str">
        <f t="shared" si="38"/>
        <v>B</v>
      </c>
      <c r="AP25" s="366">
        <f>'2019 Расклад'!BU22</f>
        <v>63.4</v>
      </c>
      <c r="AQ25" s="368">
        <f t="shared" si="39"/>
        <v>69.290000000000006</v>
      </c>
      <c r="AR25" s="61" t="str">
        <f t="shared" si="40"/>
        <v>B</v>
      </c>
      <c r="AS25" s="98" t="str">
        <f t="shared" si="12"/>
        <v>B</v>
      </c>
      <c r="AT25" s="92">
        <f t="shared" si="13"/>
        <v>2</v>
      </c>
      <c r="AU25" s="92">
        <f t="shared" si="14"/>
        <v>2.5</v>
      </c>
      <c r="AV25" s="92">
        <f t="shared" si="15"/>
        <v>2.5</v>
      </c>
      <c r="AW25" s="318">
        <f t="shared" si="16"/>
        <v>2.3333333333333335</v>
      </c>
      <c r="AX25" s="98" t="str">
        <f t="shared" si="17"/>
        <v>B</v>
      </c>
      <c r="AY25" s="470">
        <f t="shared" si="18"/>
        <v>2.5</v>
      </c>
      <c r="AZ25" s="468">
        <f t="shared" si="19"/>
        <v>2</v>
      </c>
      <c r="BA25" s="468">
        <f t="shared" si="20"/>
        <v>2.5</v>
      </c>
      <c r="BB25" s="469">
        <f t="shared" si="21"/>
        <v>2.3333333333333335</v>
      </c>
    </row>
    <row r="26" spans="1:54" x14ac:dyDescent="0.25">
      <c r="A26" s="30">
        <v>7</v>
      </c>
      <c r="B26" s="49">
        <v>20460</v>
      </c>
      <c r="C26" s="26" t="s">
        <v>28</v>
      </c>
      <c r="D26" s="57">
        <f>'2019 Расклад'!J23</f>
        <v>4.3837209302325588</v>
      </c>
      <c r="E26" s="60">
        <f t="shared" si="41"/>
        <v>4.2969999999999997</v>
      </c>
      <c r="F26" s="228" t="str">
        <f t="shared" si="0"/>
        <v>B</v>
      </c>
      <c r="G26" s="221">
        <f>'2019 Расклад'!P23</f>
        <v>4.0930232558139537</v>
      </c>
      <c r="H26" s="60">
        <f t="shared" si="29"/>
        <v>4.01</v>
      </c>
      <c r="I26" s="61" t="str">
        <f t="shared" si="1"/>
        <v>B</v>
      </c>
      <c r="J26" s="57">
        <f>'2019 Расклад'!V23</f>
        <v>4.1511627906976747</v>
      </c>
      <c r="K26" s="60">
        <f t="shared" si="30"/>
        <v>4.173</v>
      </c>
      <c r="L26" s="62" t="str">
        <f t="shared" si="2"/>
        <v>B</v>
      </c>
      <c r="M26" s="437">
        <f>'2019 Расклад'!AF23</f>
        <v>98.795180722891558</v>
      </c>
      <c r="N26" s="55">
        <f t="shared" si="31"/>
        <v>96.28</v>
      </c>
      <c r="O26" s="61" t="str">
        <f t="shared" si="3"/>
        <v>A</v>
      </c>
      <c r="P26" s="67">
        <f>'2019 Расклад'!AN23</f>
        <v>98.82352941176471</v>
      </c>
      <c r="Q26" s="442">
        <f t="shared" si="32"/>
        <v>96.99</v>
      </c>
      <c r="R26" s="62" t="str">
        <f t="shared" si="4"/>
        <v>A</v>
      </c>
      <c r="S26" s="456" t="str">
        <f t="shared" si="22"/>
        <v>B</v>
      </c>
      <c r="T26" s="70">
        <f t="shared" si="23"/>
        <v>2.5</v>
      </c>
      <c r="U26" s="70">
        <f t="shared" si="24"/>
        <v>2.5</v>
      </c>
      <c r="V26" s="70">
        <f t="shared" si="25"/>
        <v>2.5</v>
      </c>
      <c r="W26" s="70">
        <f t="shared" si="26"/>
        <v>4.2</v>
      </c>
      <c r="X26" s="70">
        <f t="shared" si="27"/>
        <v>4.2</v>
      </c>
      <c r="Y26" s="84">
        <f t="shared" si="28"/>
        <v>3.1799999999999997</v>
      </c>
      <c r="Z26" s="88">
        <f>'2019 Расклад'!AT23</f>
        <v>3.7704918032786887</v>
      </c>
      <c r="AA26" s="56">
        <f t="shared" si="34"/>
        <v>3.91</v>
      </c>
      <c r="AB26" s="62" t="str">
        <f t="shared" si="5"/>
        <v>C</v>
      </c>
      <c r="AC26" s="241">
        <f>'2019 Расклад'!AZ23</f>
        <v>3.7049180327868854</v>
      </c>
      <c r="AD26" s="56">
        <f t="shared" si="35"/>
        <v>3.85</v>
      </c>
      <c r="AE26" s="61" t="str">
        <f t="shared" si="6"/>
        <v>C</v>
      </c>
      <c r="AF26" s="257" t="str">
        <f t="shared" si="8"/>
        <v>C</v>
      </c>
      <c r="AG26" s="264">
        <f t="shared" si="9"/>
        <v>2</v>
      </c>
      <c r="AH26" s="278">
        <f t="shared" si="10"/>
        <v>2</v>
      </c>
      <c r="AI26" s="271">
        <f t="shared" si="11"/>
        <v>2</v>
      </c>
      <c r="AJ26" s="364">
        <f>'2019 Расклад'!BF23</f>
        <v>4.5</v>
      </c>
      <c r="AK26" s="175">
        <f t="shared" si="36"/>
        <v>4.17</v>
      </c>
      <c r="AL26" s="62" t="str">
        <f t="shared" si="7"/>
        <v>A</v>
      </c>
      <c r="AM26" s="365">
        <f>'2019 Расклад'!BM23</f>
        <v>53</v>
      </c>
      <c r="AN26" s="176">
        <f t="shared" si="37"/>
        <v>58.13</v>
      </c>
      <c r="AO26" s="61" t="str">
        <f t="shared" si="38"/>
        <v>B</v>
      </c>
      <c r="AP26" s="366">
        <f>'2019 Расклад'!BU23</f>
        <v>67</v>
      </c>
      <c r="AQ26" s="368">
        <f t="shared" si="39"/>
        <v>69.290000000000006</v>
      </c>
      <c r="AR26" s="61" t="str">
        <f t="shared" si="40"/>
        <v>B</v>
      </c>
      <c r="AS26" s="98" t="str">
        <f t="shared" si="12"/>
        <v>B</v>
      </c>
      <c r="AT26" s="92">
        <f t="shared" si="13"/>
        <v>4.2</v>
      </c>
      <c r="AU26" s="92">
        <f t="shared" si="14"/>
        <v>2.5</v>
      </c>
      <c r="AV26" s="92">
        <f t="shared" si="15"/>
        <v>2.5</v>
      </c>
      <c r="AW26" s="318">
        <f t="shared" si="16"/>
        <v>3.0666666666666664</v>
      </c>
      <c r="AX26" s="98" t="str">
        <f t="shared" si="17"/>
        <v>B</v>
      </c>
      <c r="AY26" s="470">
        <f t="shared" si="18"/>
        <v>2.5</v>
      </c>
      <c r="AZ26" s="468">
        <f t="shared" si="19"/>
        <v>2</v>
      </c>
      <c r="BA26" s="468">
        <f t="shared" si="20"/>
        <v>2.5</v>
      </c>
      <c r="BB26" s="469">
        <f t="shared" si="21"/>
        <v>2.3333333333333335</v>
      </c>
    </row>
    <row r="27" spans="1:54" x14ac:dyDescent="0.25">
      <c r="A27" s="30">
        <v>8</v>
      </c>
      <c r="B27" s="49">
        <v>20490</v>
      </c>
      <c r="C27" s="26" t="s">
        <v>29</v>
      </c>
      <c r="D27" s="57">
        <f>'2019 Расклад'!J24</f>
        <v>4.4047619047619051</v>
      </c>
      <c r="E27" s="60">
        <f t="shared" si="41"/>
        <v>4.2969999999999997</v>
      </c>
      <c r="F27" s="228" t="str">
        <f t="shared" si="0"/>
        <v>B</v>
      </c>
      <c r="G27" s="221">
        <f>'2019 Расклад'!P24</f>
        <v>4</v>
      </c>
      <c r="H27" s="60">
        <f t="shared" si="29"/>
        <v>4.01</v>
      </c>
      <c r="I27" s="61" t="str">
        <f t="shared" si="1"/>
        <v>B</v>
      </c>
      <c r="J27" s="57">
        <f>'2019 Расклад'!V24</f>
        <v>4.0476190476190474</v>
      </c>
      <c r="K27" s="60">
        <f t="shared" si="30"/>
        <v>4.173</v>
      </c>
      <c r="L27" s="62" t="str">
        <f t="shared" si="2"/>
        <v>C</v>
      </c>
      <c r="M27" s="437">
        <f>'2019 Расклад'!AF24</f>
        <v>97.674418604651152</v>
      </c>
      <c r="N27" s="55">
        <f t="shared" si="31"/>
        <v>96.28</v>
      </c>
      <c r="O27" s="61" t="str">
        <f t="shared" si="3"/>
        <v>A</v>
      </c>
      <c r="P27" s="67">
        <f>'2019 Расклад'!AN24</f>
        <v>100</v>
      </c>
      <c r="Q27" s="442">
        <f t="shared" si="32"/>
        <v>96.99</v>
      </c>
      <c r="R27" s="62" t="str">
        <f t="shared" si="4"/>
        <v>A</v>
      </c>
      <c r="S27" s="456" t="str">
        <f t="shared" si="22"/>
        <v>B</v>
      </c>
      <c r="T27" s="70">
        <f t="shared" si="23"/>
        <v>2.5</v>
      </c>
      <c r="U27" s="70">
        <f t="shared" si="24"/>
        <v>2.5</v>
      </c>
      <c r="V27" s="70">
        <f t="shared" si="25"/>
        <v>2</v>
      </c>
      <c r="W27" s="70">
        <f t="shared" si="26"/>
        <v>4.2</v>
      </c>
      <c r="X27" s="70">
        <f t="shared" si="27"/>
        <v>4.2</v>
      </c>
      <c r="Y27" s="84">
        <f t="shared" si="28"/>
        <v>3.0799999999999996</v>
      </c>
      <c r="Z27" s="88">
        <f>'2019 Расклад'!AT24</f>
        <v>3.5192307692307692</v>
      </c>
      <c r="AA27" s="56">
        <f t="shared" si="34"/>
        <v>3.91</v>
      </c>
      <c r="AB27" s="62" t="str">
        <f t="shared" si="5"/>
        <v>C</v>
      </c>
      <c r="AC27" s="241">
        <f>'2019 Расклад'!AZ24</f>
        <v>3.4615384615384617</v>
      </c>
      <c r="AD27" s="56">
        <f t="shared" si="35"/>
        <v>3.85</v>
      </c>
      <c r="AE27" s="61" t="str">
        <f t="shared" si="6"/>
        <v>D</v>
      </c>
      <c r="AF27" s="257" t="str">
        <f t="shared" si="8"/>
        <v>C</v>
      </c>
      <c r="AG27" s="264">
        <f t="shared" si="9"/>
        <v>2</v>
      </c>
      <c r="AH27" s="278">
        <f t="shared" si="10"/>
        <v>1</v>
      </c>
      <c r="AI27" s="271">
        <f t="shared" si="11"/>
        <v>1.5</v>
      </c>
      <c r="AJ27" s="364">
        <f>'2019 Расклад'!BF24</f>
        <v>4.0714285714285712</v>
      </c>
      <c r="AK27" s="175">
        <f t="shared" si="36"/>
        <v>4.17</v>
      </c>
      <c r="AL27" s="62" t="str">
        <f t="shared" si="7"/>
        <v>C</v>
      </c>
      <c r="AM27" s="365">
        <f>'2019 Расклад'!BM24</f>
        <v>46</v>
      </c>
      <c r="AN27" s="176">
        <f t="shared" si="37"/>
        <v>58.13</v>
      </c>
      <c r="AO27" s="61" t="str">
        <f t="shared" si="38"/>
        <v>C</v>
      </c>
      <c r="AP27" s="366">
        <f>'2019 Расклад'!BU24</f>
        <v>71</v>
      </c>
      <c r="AQ27" s="368">
        <f t="shared" si="39"/>
        <v>69.290000000000006</v>
      </c>
      <c r="AR27" s="61" t="str">
        <f t="shared" si="40"/>
        <v>B</v>
      </c>
      <c r="AS27" s="98" t="str">
        <f t="shared" si="12"/>
        <v>C</v>
      </c>
      <c r="AT27" s="92">
        <f t="shared" si="13"/>
        <v>2</v>
      </c>
      <c r="AU27" s="92">
        <f t="shared" si="14"/>
        <v>2</v>
      </c>
      <c r="AV27" s="92">
        <f t="shared" si="15"/>
        <v>2.5</v>
      </c>
      <c r="AW27" s="318">
        <f t="shared" si="16"/>
        <v>2.1666666666666665</v>
      </c>
      <c r="AX27" s="98" t="str">
        <f t="shared" si="17"/>
        <v>C</v>
      </c>
      <c r="AY27" s="470">
        <f t="shared" si="18"/>
        <v>2.5</v>
      </c>
      <c r="AZ27" s="468">
        <f t="shared" si="19"/>
        <v>2</v>
      </c>
      <c r="BA27" s="468">
        <f t="shared" si="20"/>
        <v>2</v>
      </c>
      <c r="BB27" s="469">
        <f t="shared" si="21"/>
        <v>2.1666666666666665</v>
      </c>
    </row>
    <row r="28" spans="1:54" x14ac:dyDescent="0.25">
      <c r="A28" s="30">
        <v>9</v>
      </c>
      <c r="B28" s="49">
        <v>20550</v>
      </c>
      <c r="C28" s="26" t="s">
        <v>30</v>
      </c>
      <c r="D28" s="57">
        <f>'2019 Расклад'!J25</f>
        <v>4.283018867924528</v>
      </c>
      <c r="E28" s="60">
        <f t="shared" si="41"/>
        <v>4.2969999999999997</v>
      </c>
      <c r="F28" s="228" t="str">
        <f t="shared" si="0"/>
        <v>B</v>
      </c>
      <c r="G28" s="221">
        <f>'2019 Расклад'!P25</f>
        <v>4.2307692307692308</v>
      </c>
      <c r="H28" s="60">
        <f t="shared" si="29"/>
        <v>4.01</v>
      </c>
      <c r="I28" s="61" t="str">
        <f t="shared" si="1"/>
        <v>B</v>
      </c>
      <c r="J28" s="57">
        <f>'2019 Расклад'!V25</f>
        <v>4.2075471698113205</v>
      </c>
      <c r="K28" s="60">
        <f t="shared" si="30"/>
        <v>4.173</v>
      </c>
      <c r="L28" s="62" t="str">
        <f t="shared" si="2"/>
        <v>B</v>
      </c>
      <c r="M28" s="437">
        <f>'2019 Расклад'!AF25</f>
        <v>86.538461538461547</v>
      </c>
      <c r="N28" s="55">
        <f t="shared" si="31"/>
        <v>96.28</v>
      </c>
      <c r="O28" s="61" t="str">
        <f t="shared" si="3"/>
        <v>B</v>
      </c>
      <c r="P28" s="67">
        <f>'2019 Расклад'!AN25</f>
        <v>91.836734693877546</v>
      </c>
      <c r="Q28" s="442">
        <f t="shared" si="32"/>
        <v>96.99</v>
      </c>
      <c r="R28" s="62" t="str">
        <f t="shared" si="4"/>
        <v>A</v>
      </c>
      <c r="S28" s="456" t="str">
        <f t="shared" si="22"/>
        <v>B</v>
      </c>
      <c r="T28" s="70">
        <f t="shared" si="23"/>
        <v>2.5</v>
      </c>
      <c r="U28" s="70">
        <f t="shared" si="24"/>
        <v>2.5</v>
      </c>
      <c r="V28" s="70">
        <f t="shared" si="25"/>
        <v>2.5</v>
      </c>
      <c r="W28" s="70">
        <f t="shared" si="26"/>
        <v>2.5</v>
      </c>
      <c r="X28" s="70">
        <f t="shared" si="27"/>
        <v>4.2</v>
      </c>
      <c r="Y28" s="84">
        <f t="shared" si="28"/>
        <v>2.84</v>
      </c>
      <c r="Z28" s="88">
        <f>'2019 Расклад'!AT25</f>
        <v>3.7727272727272729</v>
      </c>
      <c r="AA28" s="56">
        <f t="shared" si="34"/>
        <v>3.91</v>
      </c>
      <c r="AB28" s="62" t="str">
        <f t="shared" si="5"/>
        <v>C</v>
      </c>
      <c r="AC28" s="241">
        <f>'2019 Расклад'!AZ25</f>
        <v>3.7727272727272729</v>
      </c>
      <c r="AD28" s="56">
        <f t="shared" si="35"/>
        <v>3.85</v>
      </c>
      <c r="AE28" s="61" t="str">
        <f t="shared" si="6"/>
        <v>C</v>
      </c>
      <c r="AF28" s="257" t="str">
        <f t="shared" si="8"/>
        <v>C</v>
      </c>
      <c r="AG28" s="264">
        <f t="shared" si="9"/>
        <v>2</v>
      </c>
      <c r="AH28" s="278">
        <f t="shared" si="10"/>
        <v>2</v>
      </c>
      <c r="AI28" s="271">
        <f t="shared" si="11"/>
        <v>2</v>
      </c>
      <c r="AJ28" s="364">
        <f>'2019 Расклад'!BF25</f>
        <v>3.7333333333333334</v>
      </c>
      <c r="AK28" s="175">
        <f t="shared" si="36"/>
        <v>4.17</v>
      </c>
      <c r="AL28" s="62" t="str">
        <f t="shared" si="7"/>
        <v>C</v>
      </c>
      <c r="AM28" s="365">
        <f>'2019 Расклад'!BM25</f>
        <v>55.38</v>
      </c>
      <c r="AN28" s="176">
        <f t="shared" si="37"/>
        <v>58.13</v>
      </c>
      <c r="AO28" s="61" t="str">
        <f t="shared" si="38"/>
        <v>B</v>
      </c>
      <c r="AP28" s="366">
        <f>'2019 Расклад'!BU25</f>
        <v>59</v>
      </c>
      <c r="AQ28" s="368">
        <f t="shared" si="39"/>
        <v>69.290000000000006</v>
      </c>
      <c r="AR28" s="61" t="str">
        <f t="shared" si="40"/>
        <v>B</v>
      </c>
      <c r="AS28" s="98" t="str">
        <f t="shared" si="12"/>
        <v>B</v>
      </c>
      <c r="AT28" s="92">
        <f t="shared" si="13"/>
        <v>2</v>
      </c>
      <c r="AU28" s="92">
        <f t="shared" si="14"/>
        <v>2.5</v>
      </c>
      <c r="AV28" s="92">
        <f t="shared" si="15"/>
        <v>2.5</v>
      </c>
      <c r="AW28" s="318">
        <f t="shared" si="16"/>
        <v>2.3333333333333335</v>
      </c>
      <c r="AX28" s="98" t="str">
        <f t="shared" si="17"/>
        <v>B</v>
      </c>
      <c r="AY28" s="470">
        <f t="shared" si="18"/>
        <v>2.5</v>
      </c>
      <c r="AZ28" s="468">
        <f t="shared" si="19"/>
        <v>2</v>
      </c>
      <c r="BA28" s="468">
        <f t="shared" si="20"/>
        <v>2.5</v>
      </c>
      <c r="BB28" s="469">
        <f t="shared" si="21"/>
        <v>2.3333333333333335</v>
      </c>
    </row>
    <row r="29" spans="1:54" x14ac:dyDescent="0.25">
      <c r="A29" s="30">
        <v>10</v>
      </c>
      <c r="B29" s="49">
        <v>20630</v>
      </c>
      <c r="C29" s="26" t="s">
        <v>31</v>
      </c>
      <c r="D29" s="57">
        <f>'2019 Расклад'!J26</f>
        <v>4.1190476190476195</v>
      </c>
      <c r="E29" s="60">
        <f t="shared" si="41"/>
        <v>4.2969999999999997</v>
      </c>
      <c r="F29" s="228" t="str">
        <f t="shared" si="0"/>
        <v>C</v>
      </c>
      <c r="G29" s="221">
        <f>'2019 Расклад'!P26</f>
        <v>3.6470588235294121</v>
      </c>
      <c r="H29" s="60">
        <f t="shared" si="29"/>
        <v>4.01</v>
      </c>
      <c r="I29" s="61" t="str">
        <f t="shared" si="1"/>
        <v>C</v>
      </c>
      <c r="J29" s="57">
        <f>'2019 Расклад'!V26</f>
        <v>4.0952380952380949</v>
      </c>
      <c r="K29" s="60">
        <f t="shared" si="30"/>
        <v>4.173</v>
      </c>
      <c r="L29" s="62" t="str">
        <f t="shared" si="2"/>
        <v>C</v>
      </c>
      <c r="M29" s="437">
        <f>'2019 Расклад'!AF26</f>
        <v>96.551724137931046</v>
      </c>
      <c r="N29" s="55">
        <f t="shared" si="31"/>
        <v>96.28</v>
      </c>
      <c r="O29" s="61" t="str">
        <f t="shared" si="3"/>
        <v>A</v>
      </c>
      <c r="P29" s="67">
        <f>'2019 Расклад'!AN26</f>
        <v>97.61904761904762</v>
      </c>
      <c r="Q29" s="442">
        <f t="shared" si="32"/>
        <v>96.99</v>
      </c>
      <c r="R29" s="62" t="str">
        <f t="shared" si="4"/>
        <v>A</v>
      </c>
      <c r="S29" s="456" t="str">
        <f t="shared" si="22"/>
        <v>B</v>
      </c>
      <c r="T29" s="70">
        <f t="shared" si="23"/>
        <v>2</v>
      </c>
      <c r="U29" s="70">
        <f t="shared" si="24"/>
        <v>2</v>
      </c>
      <c r="V29" s="70">
        <f t="shared" si="25"/>
        <v>2</v>
      </c>
      <c r="W29" s="70">
        <f t="shared" si="26"/>
        <v>4.2</v>
      </c>
      <c r="X29" s="70">
        <f t="shared" si="27"/>
        <v>4.2</v>
      </c>
      <c r="Y29" s="84">
        <f t="shared" si="28"/>
        <v>2.88</v>
      </c>
      <c r="Z29" s="88">
        <f>'2019 Расклад'!AT26</f>
        <v>3.7241379310344827</v>
      </c>
      <c r="AA29" s="56">
        <f t="shared" si="34"/>
        <v>3.91</v>
      </c>
      <c r="AB29" s="62" t="str">
        <f t="shared" si="5"/>
        <v>C</v>
      </c>
      <c r="AC29" s="241">
        <f>'2019 Расклад'!AZ26</f>
        <v>3.6666666666666665</v>
      </c>
      <c r="AD29" s="56">
        <f t="shared" si="35"/>
        <v>3.85</v>
      </c>
      <c r="AE29" s="61" t="str">
        <f t="shared" si="6"/>
        <v>C</v>
      </c>
      <c r="AF29" s="257" t="str">
        <f t="shared" si="8"/>
        <v>C</v>
      </c>
      <c r="AG29" s="264">
        <f t="shared" si="9"/>
        <v>2</v>
      </c>
      <c r="AH29" s="278">
        <f t="shared" si="10"/>
        <v>2</v>
      </c>
      <c r="AI29" s="271">
        <f t="shared" si="11"/>
        <v>2</v>
      </c>
      <c r="AJ29" s="364">
        <f>'2019 Расклад'!BF26</f>
        <v>4</v>
      </c>
      <c r="AK29" s="175">
        <f t="shared" si="36"/>
        <v>4.17</v>
      </c>
      <c r="AL29" s="62" t="str">
        <f t="shared" si="7"/>
        <v>C</v>
      </c>
      <c r="AM29" s="365">
        <f>'2019 Расклад'!BM26</f>
        <v>50.4</v>
      </c>
      <c r="AN29" s="176">
        <f t="shared" si="37"/>
        <v>58.13</v>
      </c>
      <c r="AO29" s="61" t="str">
        <f t="shared" si="38"/>
        <v>B</v>
      </c>
      <c r="AP29" s="366">
        <f>'2019 Расклад'!BU26</f>
        <v>66.13</v>
      </c>
      <c r="AQ29" s="368">
        <f t="shared" si="39"/>
        <v>69.290000000000006</v>
      </c>
      <c r="AR29" s="61" t="str">
        <f t="shared" si="40"/>
        <v>B</v>
      </c>
      <c r="AS29" s="98" t="str">
        <f t="shared" si="12"/>
        <v>B</v>
      </c>
      <c r="AT29" s="92">
        <f t="shared" si="13"/>
        <v>2</v>
      </c>
      <c r="AU29" s="92">
        <f t="shared" si="14"/>
        <v>2.5</v>
      </c>
      <c r="AV29" s="92">
        <f t="shared" si="15"/>
        <v>2.5</v>
      </c>
      <c r="AW29" s="318">
        <f t="shared" si="16"/>
        <v>2.3333333333333335</v>
      </c>
      <c r="AX29" s="98" t="str">
        <f t="shared" si="17"/>
        <v>B</v>
      </c>
      <c r="AY29" s="470">
        <f t="shared" si="18"/>
        <v>2.5</v>
      </c>
      <c r="AZ29" s="468">
        <f t="shared" si="19"/>
        <v>2</v>
      </c>
      <c r="BA29" s="468">
        <f t="shared" si="20"/>
        <v>2.5</v>
      </c>
      <c r="BB29" s="469">
        <f t="shared" si="21"/>
        <v>2.3333333333333335</v>
      </c>
    </row>
    <row r="30" spans="1:54" x14ac:dyDescent="0.25">
      <c r="A30" s="30">
        <v>11</v>
      </c>
      <c r="B30" s="49">
        <v>20810</v>
      </c>
      <c r="C30" s="26" t="s">
        <v>32</v>
      </c>
      <c r="D30" s="57">
        <f>'2019 Расклад'!J27</f>
        <v>4.021505376344086</v>
      </c>
      <c r="E30" s="60">
        <f t="shared" si="41"/>
        <v>4.2969999999999997</v>
      </c>
      <c r="F30" s="228" t="str">
        <f t="shared" si="0"/>
        <v>C</v>
      </c>
      <c r="G30" s="221">
        <f>'2019 Расклад'!P27</f>
        <v>3.670454545454545</v>
      </c>
      <c r="H30" s="60">
        <f t="shared" si="29"/>
        <v>4.01</v>
      </c>
      <c r="I30" s="61" t="str">
        <f t="shared" si="1"/>
        <v>C</v>
      </c>
      <c r="J30" s="57">
        <f>'2019 Расклад'!V27</f>
        <v>3.7777777777777777</v>
      </c>
      <c r="K30" s="60">
        <f t="shared" si="30"/>
        <v>4.173</v>
      </c>
      <c r="L30" s="62" t="str">
        <f t="shared" si="2"/>
        <v>C</v>
      </c>
      <c r="M30" s="437">
        <f>'2019 Расклад'!AF27</f>
        <v>100</v>
      </c>
      <c r="N30" s="55">
        <f t="shared" si="31"/>
        <v>96.28</v>
      </c>
      <c r="O30" s="61" t="str">
        <f t="shared" si="3"/>
        <v>A</v>
      </c>
      <c r="P30" s="67">
        <f>'2019 Расклад'!AN27</f>
        <v>95.833333333333329</v>
      </c>
      <c r="Q30" s="442">
        <f t="shared" si="32"/>
        <v>96.99</v>
      </c>
      <c r="R30" s="62" t="str">
        <f t="shared" si="4"/>
        <v>A</v>
      </c>
      <c r="S30" s="456" t="str">
        <f t="shared" si="22"/>
        <v>B</v>
      </c>
      <c r="T30" s="70">
        <f t="shared" si="23"/>
        <v>2</v>
      </c>
      <c r="U30" s="70">
        <f t="shared" si="24"/>
        <v>2</v>
      </c>
      <c r="V30" s="70">
        <f t="shared" si="25"/>
        <v>2</v>
      </c>
      <c r="W30" s="70">
        <f t="shared" si="26"/>
        <v>4.2</v>
      </c>
      <c r="X30" s="70">
        <f t="shared" si="27"/>
        <v>4.2</v>
      </c>
      <c r="Y30" s="84">
        <f t="shared" si="28"/>
        <v>2.88</v>
      </c>
      <c r="Z30" s="88">
        <f>'2019 Расклад'!AT27</f>
        <v>3.48</v>
      </c>
      <c r="AA30" s="56">
        <f t="shared" si="34"/>
        <v>3.91</v>
      </c>
      <c r="AB30" s="62" t="str">
        <f t="shared" si="5"/>
        <v>D</v>
      </c>
      <c r="AC30" s="241">
        <f>'2019 Расклад'!AZ27</f>
        <v>3.4</v>
      </c>
      <c r="AD30" s="56">
        <f t="shared" si="35"/>
        <v>3.85</v>
      </c>
      <c r="AE30" s="61" t="str">
        <f t="shared" si="6"/>
        <v>D</v>
      </c>
      <c r="AF30" s="257" t="str">
        <f t="shared" si="8"/>
        <v>D</v>
      </c>
      <c r="AG30" s="264">
        <f t="shared" si="9"/>
        <v>1</v>
      </c>
      <c r="AH30" s="278">
        <f t="shared" si="10"/>
        <v>1</v>
      </c>
      <c r="AI30" s="271">
        <f t="shared" si="11"/>
        <v>1</v>
      </c>
      <c r="AJ30" s="364">
        <f>'2019 Расклад'!BF27</f>
        <v>4.166666666666667</v>
      </c>
      <c r="AK30" s="175">
        <f t="shared" si="36"/>
        <v>4.17</v>
      </c>
      <c r="AL30" s="62" t="str">
        <f t="shared" si="7"/>
        <v>B</v>
      </c>
      <c r="AM30" s="365">
        <f>'2019 Расклад'!BM27</f>
        <v>52.5</v>
      </c>
      <c r="AN30" s="176">
        <f t="shared" si="37"/>
        <v>58.13</v>
      </c>
      <c r="AO30" s="61" t="str">
        <f t="shared" si="38"/>
        <v>B</v>
      </c>
      <c r="AP30" s="366">
        <f>'2019 Расклад'!BU27</f>
        <v>62</v>
      </c>
      <c r="AQ30" s="368">
        <f t="shared" si="39"/>
        <v>69.290000000000006</v>
      </c>
      <c r="AR30" s="61" t="str">
        <f t="shared" si="40"/>
        <v>B</v>
      </c>
      <c r="AS30" s="98" t="str">
        <f t="shared" si="12"/>
        <v>B</v>
      </c>
      <c r="AT30" s="92">
        <f t="shared" si="13"/>
        <v>2.5</v>
      </c>
      <c r="AU30" s="92">
        <f t="shared" si="14"/>
        <v>2.5</v>
      </c>
      <c r="AV30" s="92">
        <f t="shared" si="15"/>
        <v>2.5</v>
      </c>
      <c r="AW30" s="318">
        <f t="shared" si="16"/>
        <v>2.5</v>
      </c>
      <c r="AX30" s="98" t="str">
        <f t="shared" si="17"/>
        <v>C</v>
      </c>
      <c r="AY30" s="470">
        <f t="shared" si="18"/>
        <v>2.5</v>
      </c>
      <c r="AZ30" s="468">
        <f t="shared" si="19"/>
        <v>1</v>
      </c>
      <c r="BA30" s="468">
        <f t="shared" si="20"/>
        <v>2.5</v>
      </c>
      <c r="BB30" s="469">
        <f t="shared" si="21"/>
        <v>2</v>
      </c>
    </row>
    <row r="31" spans="1:54" x14ac:dyDescent="0.25">
      <c r="A31" s="30">
        <v>12</v>
      </c>
      <c r="B31" s="49">
        <v>20900</v>
      </c>
      <c r="C31" s="26" t="s">
        <v>33</v>
      </c>
      <c r="D31" s="57">
        <f>'2019 Расклад'!J28</f>
        <v>4.5131578947368425</v>
      </c>
      <c r="E31" s="60">
        <f t="shared" si="41"/>
        <v>4.2969999999999997</v>
      </c>
      <c r="F31" s="228" t="str">
        <f t="shared" si="0"/>
        <v>A</v>
      </c>
      <c r="G31" s="221">
        <f>'2019 Расклад'!P28</f>
        <v>4.2435897435897436</v>
      </c>
      <c r="H31" s="60">
        <f t="shared" si="29"/>
        <v>4.01</v>
      </c>
      <c r="I31" s="61" t="str">
        <f t="shared" si="1"/>
        <v>B</v>
      </c>
      <c r="J31" s="57">
        <f>'2019 Расклад'!V28</f>
        <v>4.5066666666666668</v>
      </c>
      <c r="K31" s="60">
        <f t="shared" si="30"/>
        <v>4.173</v>
      </c>
      <c r="L31" s="62" t="str">
        <f t="shared" si="2"/>
        <v>A</v>
      </c>
      <c r="M31" s="437">
        <f>'2019 Расклад'!AF28</f>
        <v>96.15384615384616</v>
      </c>
      <c r="N31" s="55">
        <f t="shared" si="31"/>
        <v>96.28</v>
      </c>
      <c r="O31" s="61" t="str">
        <f t="shared" si="3"/>
        <v>A</v>
      </c>
      <c r="P31" s="67">
        <f>'2019 Расклад'!AN28</f>
        <v>85.333333333333329</v>
      </c>
      <c r="Q31" s="442">
        <f t="shared" si="32"/>
        <v>96.99</v>
      </c>
      <c r="R31" s="62" t="str">
        <f t="shared" si="4"/>
        <v>B</v>
      </c>
      <c r="S31" s="456" t="str">
        <f t="shared" si="22"/>
        <v>A</v>
      </c>
      <c r="T31" s="70">
        <f t="shared" si="23"/>
        <v>4.2</v>
      </c>
      <c r="U31" s="70">
        <f t="shared" si="24"/>
        <v>2.5</v>
      </c>
      <c r="V31" s="70">
        <f t="shared" si="25"/>
        <v>4.2</v>
      </c>
      <c r="W31" s="70">
        <f t="shared" si="26"/>
        <v>4.2</v>
      </c>
      <c r="X31" s="70">
        <f t="shared" si="27"/>
        <v>2.5</v>
      </c>
      <c r="Y31" s="84">
        <f t="shared" si="28"/>
        <v>3.5200000000000005</v>
      </c>
      <c r="Z31" s="88">
        <f>'2019 Расклад'!AT28</f>
        <v>3.6849315068493151</v>
      </c>
      <c r="AA31" s="56">
        <f t="shared" si="34"/>
        <v>3.91</v>
      </c>
      <c r="AB31" s="62" t="str">
        <f t="shared" si="5"/>
        <v>C</v>
      </c>
      <c r="AC31" s="241">
        <f>'2019 Расклад'!AZ28</f>
        <v>3.8888888888888888</v>
      </c>
      <c r="AD31" s="56">
        <f t="shared" si="35"/>
        <v>3.85</v>
      </c>
      <c r="AE31" s="61" t="str">
        <f t="shared" si="6"/>
        <v>B</v>
      </c>
      <c r="AF31" s="257" t="str">
        <f t="shared" si="8"/>
        <v>C</v>
      </c>
      <c r="AG31" s="264">
        <f t="shared" si="9"/>
        <v>2</v>
      </c>
      <c r="AH31" s="278">
        <f t="shared" si="10"/>
        <v>2.5</v>
      </c>
      <c r="AI31" s="271">
        <f t="shared" si="11"/>
        <v>2.25</v>
      </c>
      <c r="AJ31" s="364">
        <f>'2019 Расклад'!BF28</f>
        <v>3.4166666666666665</v>
      </c>
      <c r="AK31" s="175">
        <f t="shared" si="36"/>
        <v>4.17</v>
      </c>
      <c r="AL31" s="62" t="str">
        <f t="shared" si="7"/>
        <v>D</v>
      </c>
      <c r="AM31" s="365">
        <f>'2019 Расклад'!BM28</f>
        <v>53.2</v>
      </c>
      <c r="AN31" s="176">
        <f t="shared" si="37"/>
        <v>58.13</v>
      </c>
      <c r="AO31" s="61" t="str">
        <f t="shared" si="38"/>
        <v>B</v>
      </c>
      <c r="AP31" s="366">
        <f>'2019 Расклад'!BU28</f>
        <v>65</v>
      </c>
      <c r="AQ31" s="368">
        <f t="shared" si="39"/>
        <v>69.290000000000006</v>
      </c>
      <c r="AR31" s="61" t="str">
        <f t="shared" si="40"/>
        <v>B</v>
      </c>
      <c r="AS31" s="98" t="str">
        <f t="shared" si="12"/>
        <v>C</v>
      </c>
      <c r="AT31" s="92">
        <f t="shared" si="13"/>
        <v>1</v>
      </c>
      <c r="AU31" s="92">
        <f t="shared" si="14"/>
        <v>2.5</v>
      </c>
      <c r="AV31" s="92">
        <f t="shared" si="15"/>
        <v>2.5</v>
      </c>
      <c r="AW31" s="318">
        <f t="shared" si="16"/>
        <v>2</v>
      </c>
      <c r="AX31" s="98" t="str">
        <f t="shared" si="17"/>
        <v>B</v>
      </c>
      <c r="AY31" s="470">
        <f t="shared" si="18"/>
        <v>4.2</v>
      </c>
      <c r="AZ31" s="468">
        <f t="shared" si="19"/>
        <v>2</v>
      </c>
      <c r="BA31" s="468">
        <f t="shared" si="20"/>
        <v>2</v>
      </c>
      <c r="BB31" s="469">
        <f t="shared" si="21"/>
        <v>2.7333333333333329</v>
      </c>
    </row>
    <row r="32" spans="1:54" ht="15.75" thickBot="1" x14ac:dyDescent="0.3">
      <c r="A32" s="33">
        <v>13</v>
      </c>
      <c r="B32" s="52">
        <v>21350</v>
      </c>
      <c r="C32" s="27" t="s">
        <v>35</v>
      </c>
      <c r="D32" s="83">
        <f>'2019 Расклад'!J29</f>
        <v>4.2763157894736841</v>
      </c>
      <c r="E32" s="189">
        <f t="shared" si="41"/>
        <v>4.2969999999999997</v>
      </c>
      <c r="F32" s="229" t="str">
        <f t="shared" si="0"/>
        <v>B</v>
      </c>
      <c r="G32" s="222">
        <f>'2019 Расклад'!P29</f>
        <v>4.1388888888888884</v>
      </c>
      <c r="H32" s="189">
        <f t="shared" si="29"/>
        <v>4.01</v>
      </c>
      <c r="I32" s="63" t="str">
        <f t="shared" si="1"/>
        <v>B</v>
      </c>
      <c r="J32" s="83">
        <f>'2019 Расклад'!V29</f>
        <v>4.2692307692307701</v>
      </c>
      <c r="K32" s="189">
        <f t="shared" si="30"/>
        <v>4.173</v>
      </c>
      <c r="L32" s="64" t="str">
        <f t="shared" si="2"/>
        <v>B</v>
      </c>
      <c r="M32" s="446">
        <f>'2019 Расклад'!AF29</f>
        <v>96.05263157894737</v>
      </c>
      <c r="N32" s="190">
        <f t="shared" si="31"/>
        <v>96.28</v>
      </c>
      <c r="O32" s="63" t="str">
        <f t="shared" si="3"/>
        <v>A</v>
      </c>
      <c r="P32" s="191">
        <f>'2019 Расклад'!AN29</f>
        <v>97.333333333333329</v>
      </c>
      <c r="Q32" s="449">
        <f t="shared" si="32"/>
        <v>96.99</v>
      </c>
      <c r="R32" s="64" t="str">
        <f t="shared" si="4"/>
        <v>A</v>
      </c>
      <c r="S32" s="457" t="str">
        <f t="shared" si="22"/>
        <v>B</v>
      </c>
      <c r="T32" s="92">
        <f t="shared" si="23"/>
        <v>2.5</v>
      </c>
      <c r="U32" s="92">
        <f t="shared" si="24"/>
        <v>2.5</v>
      </c>
      <c r="V32" s="92">
        <f t="shared" si="25"/>
        <v>2.5</v>
      </c>
      <c r="W32" s="92">
        <f t="shared" si="26"/>
        <v>4.2</v>
      </c>
      <c r="X32" s="92">
        <f t="shared" si="27"/>
        <v>4.2</v>
      </c>
      <c r="Y32" s="93">
        <f t="shared" si="28"/>
        <v>3.1799999999999997</v>
      </c>
      <c r="Z32" s="195">
        <f>'2019 Расклад'!AT29</f>
        <v>3.5434782608695654</v>
      </c>
      <c r="AA32" s="192">
        <f t="shared" si="34"/>
        <v>3.91</v>
      </c>
      <c r="AB32" s="64" t="str">
        <f t="shared" si="5"/>
        <v>C</v>
      </c>
      <c r="AC32" s="242">
        <f>'2019 Расклад'!AZ29</f>
        <v>3.7826086956521738</v>
      </c>
      <c r="AD32" s="192">
        <f t="shared" si="35"/>
        <v>3.85</v>
      </c>
      <c r="AE32" s="63" t="str">
        <f t="shared" si="6"/>
        <v>C</v>
      </c>
      <c r="AF32" s="260" t="str">
        <f t="shared" si="8"/>
        <v>C</v>
      </c>
      <c r="AG32" s="267">
        <f t="shared" si="9"/>
        <v>2</v>
      </c>
      <c r="AH32" s="281">
        <f t="shared" si="10"/>
        <v>2</v>
      </c>
      <c r="AI32" s="274">
        <f t="shared" si="11"/>
        <v>2</v>
      </c>
      <c r="AJ32" s="369">
        <f>'2019 Расклад'!BF29</f>
        <v>4.3888888888888893</v>
      </c>
      <c r="AK32" s="193">
        <f t="shared" si="36"/>
        <v>4.17</v>
      </c>
      <c r="AL32" s="64" t="str">
        <f t="shared" si="7"/>
        <v>B</v>
      </c>
      <c r="AM32" s="370">
        <f>'2019 Расклад'!BM29</f>
        <v>64.67</v>
      </c>
      <c r="AN32" s="194">
        <f t="shared" si="37"/>
        <v>58.13</v>
      </c>
      <c r="AO32" s="63" t="str">
        <f t="shared" si="38"/>
        <v>B</v>
      </c>
      <c r="AP32" s="371">
        <f>'2019 Расклад'!BU29</f>
        <v>57</v>
      </c>
      <c r="AQ32" s="372">
        <f t="shared" si="39"/>
        <v>69.290000000000006</v>
      </c>
      <c r="AR32" s="63" t="str">
        <f t="shared" si="40"/>
        <v>B</v>
      </c>
      <c r="AS32" s="197" t="str">
        <f t="shared" si="12"/>
        <v>B</v>
      </c>
      <c r="AT32" s="92">
        <f t="shared" si="13"/>
        <v>2.5</v>
      </c>
      <c r="AU32" s="92">
        <f t="shared" si="14"/>
        <v>2.5</v>
      </c>
      <c r="AV32" s="92">
        <f t="shared" si="15"/>
        <v>2.5</v>
      </c>
      <c r="AW32" s="318">
        <f t="shared" si="16"/>
        <v>2.5</v>
      </c>
      <c r="AX32" s="197" t="str">
        <f t="shared" si="17"/>
        <v>B</v>
      </c>
      <c r="AY32" s="470">
        <f t="shared" si="18"/>
        <v>2.5</v>
      </c>
      <c r="AZ32" s="468">
        <f t="shared" si="19"/>
        <v>2</v>
      </c>
      <c r="BA32" s="468">
        <f t="shared" si="20"/>
        <v>2.5</v>
      </c>
      <c r="BB32" s="469">
        <f t="shared" si="21"/>
        <v>2.3333333333333335</v>
      </c>
    </row>
    <row r="33" spans="1:54" ht="15.75" thickBot="1" x14ac:dyDescent="0.3">
      <c r="A33" s="40"/>
      <c r="B33" s="47"/>
      <c r="C33" s="39" t="s">
        <v>139</v>
      </c>
      <c r="D33" s="75">
        <f>AVERAGE(D34:D52)</f>
        <v>4.1200693948646689</v>
      </c>
      <c r="E33" s="182"/>
      <c r="F33" s="225" t="str">
        <f t="shared" si="0"/>
        <v>C</v>
      </c>
      <c r="G33" s="220">
        <f>AVERAGE(G34:G52)</f>
        <v>3.8006177051999184</v>
      </c>
      <c r="H33" s="182"/>
      <c r="I33" s="71" t="str">
        <f t="shared" si="1"/>
        <v>C</v>
      </c>
      <c r="J33" s="75">
        <f>AVERAGE(J34:J52)</f>
        <v>3.9421408215582905</v>
      </c>
      <c r="K33" s="182"/>
      <c r="L33" s="72" t="str">
        <f t="shared" si="2"/>
        <v>C</v>
      </c>
      <c r="M33" s="220">
        <f>AVERAGE(M34:M52)</f>
        <v>92.815674759826237</v>
      </c>
      <c r="N33" s="183"/>
      <c r="O33" s="71" t="str">
        <f t="shared" si="3"/>
        <v>A</v>
      </c>
      <c r="P33" s="74">
        <f>AVERAGE(P34:P52)</f>
        <v>97.473558964363178</v>
      </c>
      <c r="Q33" s="448"/>
      <c r="R33" s="72" t="str">
        <f t="shared" si="4"/>
        <v>A</v>
      </c>
      <c r="S33" s="454" t="str">
        <f t="shared" si="22"/>
        <v>B</v>
      </c>
      <c r="T33" s="94">
        <f t="shared" si="23"/>
        <v>2</v>
      </c>
      <c r="U33" s="95">
        <f t="shared" si="24"/>
        <v>2</v>
      </c>
      <c r="V33" s="95">
        <f t="shared" si="25"/>
        <v>2</v>
      </c>
      <c r="W33" s="95">
        <f t="shared" si="26"/>
        <v>4.2</v>
      </c>
      <c r="X33" s="95">
        <f t="shared" si="27"/>
        <v>4.2</v>
      </c>
      <c r="Y33" s="237">
        <f t="shared" si="28"/>
        <v>2.88</v>
      </c>
      <c r="Z33" s="74">
        <f>AVERAGE(Z34:Z52)</f>
        <v>3.7154973821326545</v>
      </c>
      <c r="AA33" s="185"/>
      <c r="AB33" s="72" t="str">
        <f t="shared" si="5"/>
        <v>C</v>
      </c>
      <c r="AC33" s="220">
        <f>AVERAGE(AC34:AC52)</f>
        <v>3.7048492879553439</v>
      </c>
      <c r="AD33" s="185"/>
      <c r="AE33" s="71" t="str">
        <f t="shared" si="6"/>
        <v>C</v>
      </c>
      <c r="AF33" s="255" t="str">
        <f t="shared" si="8"/>
        <v>C</v>
      </c>
      <c r="AG33" s="262">
        <f t="shared" si="9"/>
        <v>2</v>
      </c>
      <c r="AH33" s="276">
        <f t="shared" si="10"/>
        <v>2</v>
      </c>
      <c r="AI33" s="269">
        <f t="shared" si="11"/>
        <v>2</v>
      </c>
      <c r="AJ33" s="90">
        <f>AVERAGE(AJ34:AJ52)</f>
        <v>4.1236765806210256</v>
      </c>
      <c r="AK33" s="186"/>
      <c r="AL33" s="72" t="str">
        <f t="shared" si="7"/>
        <v>C</v>
      </c>
      <c r="AM33" s="91">
        <f>AVERAGE(AM34:AM52)</f>
        <v>54.412222222222226</v>
      </c>
      <c r="AN33" s="187"/>
      <c r="AO33" s="71" t="str">
        <f t="shared" si="38"/>
        <v>B</v>
      </c>
      <c r="AP33" s="90">
        <f>AVERAGE(AP34:AP52)</f>
        <v>66.27833333333335</v>
      </c>
      <c r="AQ33" s="188"/>
      <c r="AR33" s="71" t="str">
        <f t="shared" si="40"/>
        <v>B</v>
      </c>
      <c r="AS33" s="166" t="str">
        <f t="shared" si="12"/>
        <v>B</v>
      </c>
      <c r="AT33" s="95">
        <f t="shared" si="13"/>
        <v>2</v>
      </c>
      <c r="AU33" s="95">
        <f t="shared" si="14"/>
        <v>2.5</v>
      </c>
      <c r="AV33" s="95">
        <f t="shared" si="15"/>
        <v>2.5</v>
      </c>
      <c r="AW33" s="317">
        <f t="shared" si="16"/>
        <v>2.3333333333333335</v>
      </c>
      <c r="AX33" s="166" t="str">
        <f t="shared" si="17"/>
        <v>B</v>
      </c>
      <c r="AY33" s="470">
        <f t="shared" si="18"/>
        <v>2.5</v>
      </c>
      <c r="AZ33" s="468">
        <f t="shared" si="19"/>
        <v>2</v>
      </c>
      <c r="BA33" s="468">
        <f t="shared" si="20"/>
        <v>2.5</v>
      </c>
      <c r="BB33" s="469">
        <f t="shared" si="21"/>
        <v>2.3333333333333335</v>
      </c>
    </row>
    <row r="34" spans="1:54" x14ac:dyDescent="0.25">
      <c r="A34" s="32">
        <v>1</v>
      </c>
      <c r="B34" s="48">
        <v>30070</v>
      </c>
      <c r="C34" s="16" t="s">
        <v>37</v>
      </c>
      <c r="D34" s="57">
        <f>'2019 Расклад'!J30</f>
        <v>4.2273000000000005</v>
      </c>
      <c r="E34" s="177">
        <f t="shared" si="41"/>
        <v>4.2969999999999997</v>
      </c>
      <c r="F34" s="227" t="str">
        <f t="shared" si="0"/>
        <v>C</v>
      </c>
      <c r="G34" s="221">
        <f>'2019 Расклад'!P30</f>
        <v>3.8004000000000002</v>
      </c>
      <c r="H34" s="177">
        <f t="shared" si="29"/>
        <v>4.01</v>
      </c>
      <c r="I34" s="58" t="str">
        <f t="shared" si="1"/>
        <v>C</v>
      </c>
      <c r="J34" s="57">
        <f>'2019 Расклад'!V30</f>
        <v>4</v>
      </c>
      <c r="K34" s="177">
        <f t="shared" si="30"/>
        <v>4.173</v>
      </c>
      <c r="L34" s="59" t="str">
        <f t="shared" si="2"/>
        <v>C</v>
      </c>
      <c r="M34" s="437">
        <f>'2019 Расклад'!AF30</f>
        <v>100</v>
      </c>
      <c r="N34" s="178">
        <f t="shared" si="31"/>
        <v>96.28</v>
      </c>
      <c r="O34" s="58" t="str">
        <f t="shared" si="3"/>
        <v>A</v>
      </c>
      <c r="P34" s="68">
        <f>'2019 Расклад'!AN30</f>
        <v>98.837209302325576</v>
      </c>
      <c r="Q34" s="439">
        <f t="shared" si="32"/>
        <v>96.99</v>
      </c>
      <c r="R34" s="59" t="str">
        <f t="shared" si="4"/>
        <v>A</v>
      </c>
      <c r="S34" s="456" t="str">
        <f t="shared" si="22"/>
        <v>B</v>
      </c>
      <c r="T34" s="70">
        <f t="shared" si="23"/>
        <v>2</v>
      </c>
      <c r="U34" s="70">
        <f t="shared" si="24"/>
        <v>2</v>
      </c>
      <c r="V34" s="70">
        <f t="shared" si="25"/>
        <v>2</v>
      </c>
      <c r="W34" s="70">
        <f t="shared" si="26"/>
        <v>4.2</v>
      </c>
      <c r="X34" s="70">
        <f t="shared" si="27"/>
        <v>4.2</v>
      </c>
      <c r="Y34" s="84">
        <f t="shared" si="28"/>
        <v>2.88</v>
      </c>
      <c r="Z34" s="88">
        <f>'2019 Расклад'!AT30</f>
        <v>3.8865979381443299</v>
      </c>
      <c r="AA34" s="179">
        <f t="shared" si="34"/>
        <v>3.91</v>
      </c>
      <c r="AB34" s="59" t="str">
        <f t="shared" si="5"/>
        <v>B</v>
      </c>
      <c r="AC34" s="241">
        <f>'2019 Расклад'!AZ30</f>
        <v>4.1030927835051543</v>
      </c>
      <c r="AD34" s="179">
        <f t="shared" si="35"/>
        <v>3.85</v>
      </c>
      <c r="AE34" s="58" t="str">
        <f t="shared" si="6"/>
        <v>B</v>
      </c>
      <c r="AF34" s="257" t="str">
        <f t="shared" si="8"/>
        <v>B</v>
      </c>
      <c r="AG34" s="264">
        <f t="shared" si="9"/>
        <v>2.5</v>
      </c>
      <c r="AH34" s="278">
        <f t="shared" si="10"/>
        <v>2.5</v>
      </c>
      <c r="AI34" s="271">
        <f t="shared" si="11"/>
        <v>2.5</v>
      </c>
      <c r="AJ34" s="364">
        <f>'2019 Расклад'!BF30</f>
        <v>4.55</v>
      </c>
      <c r="AK34" s="180">
        <f t="shared" si="36"/>
        <v>4.17</v>
      </c>
      <c r="AL34" s="59" t="str">
        <f t="shared" si="7"/>
        <v>A</v>
      </c>
      <c r="AM34" s="373">
        <f>'2019 Расклад'!BM30</f>
        <v>61.11</v>
      </c>
      <c r="AN34" s="181">
        <f t="shared" si="37"/>
        <v>58.13</v>
      </c>
      <c r="AO34" s="58" t="str">
        <f t="shared" si="38"/>
        <v>B</v>
      </c>
      <c r="AP34" s="374">
        <f>'2019 Расклад'!BU30</f>
        <v>71.66</v>
      </c>
      <c r="AQ34" s="367">
        <f t="shared" si="39"/>
        <v>69.290000000000006</v>
      </c>
      <c r="AR34" s="58" t="str">
        <f t="shared" si="40"/>
        <v>B</v>
      </c>
      <c r="AS34" s="199" t="str">
        <f t="shared" si="12"/>
        <v>B</v>
      </c>
      <c r="AT34" s="92">
        <f t="shared" si="13"/>
        <v>4.2</v>
      </c>
      <c r="AU34" s="92">
        <f t="shared" si="14"/>
        <v>2.5</v>
      </c>
      <c r="AV34" s="92">
        <f t="shared" si="15"/>
        <v>2.5</v>
      </c>
      <c r="AW34" s="318">
        <f t="shared" si="16"/>
        <v>3.0666666666666664</v>
      </c>
      <c r="AX34" s="199" t="str">
        <f t="shared" si="17"/>
        <v>B</v>
      </c>
      <c r="AY34" s="470">
        <f t="shared" si="18"/>
        <v>2.5</v>
      </c>
      <c r="AZ34" s="468">
        <f t="shared" si="19"/>
        <v>2.5</v>
      </c>
      <c r="BA34" s="468">
        <f t="shared" si="20"/>
        <v>2.5</v>
      </c>
      <c r="BB34" s="469">
        <f t="shared" si="21"/>
        <v>2.5</v>
      </c>
    </row>
    <row r="35" spans="1:54" x14ac:dyDescent="0.25">
      <c r="A35" s="30">
        <v>2</v>
      </c>
      <c r="B35" s="49">
        <v>30480</v>
      </c>
      <c r="C35" s="26" t="s">
        <v>128</v>
      </c>
      <c r="D35" s="57">
        <f>'2019 Расклад'!J31</f>
        <v>4.3112000000000004</v>
      </c>
      <c r="E35" s="60">
        <f t="shared" si="41"/>
        <v>4.2969999999999997</v>
      </c>
      <c r="F35" s="228" t="str">
        <f t="shared" si="0"/>
        <v>B</v>
      </c>
      <c r="G35" s="221">
        <f>'2019 Расклад'!P31</f>
        <v>4.0218999999999996</v>
      </c>
      <c r="H35" s="60">
        <f t="shared" si="29"/>
        <v>4.01</v>
      </c>
      <c r="I35" s="61" t="str">
        <f t="shared" si="1"/>
        <v>B</v>
      </c>
      <c r="J35" s="57">
        <f>'2019 Расклад'!V31</f>
        <v>4.0963000000000003</v>
      </c>
      <c r="K35" s="60">
        <f t="shared" si="30"/>
        <v>4.173</v>
      </c>
      <c r="L35" s="62" t="str">
        <f t="shared" si="2"/>
        <v>C</v>
      </c>
      <c r="M35" s="437">
        <f>'2019 Расклад'!AF31</f>
        <v>100</v>
      </c>
      <c r="N35" s="55">
        <f t="shared" si="31"/>
        <v>96.28</v>
      </c>
      <c r="O35" s="61" t="str">
        <f t="shared" si="3"/>
        <v>A</v>
      </c>
      <c r="P35" s="68">
        <f>'2019 Расклад'!AN31</f>
        <v>98.461538461538467</v>
      </c>
      <c r="Q35" s="442">
        <f t="shared" si="32"/>
        <v>96.99</v>
      </c>
      <c r="R35" s="62" t="str">
        <f t="shared" si="4"/>
        <v>A</v>
      </c>
      <c r="S35" s="456" t="str">
        <f t="shared" si="22"/>
        <v>B</v>
      </c>
      <c r="T35" s="70">
        <f t="shared" si="23"/>
        <v>2.5</v>
      </c>
      <c r="U35" s="70">
        <f t="shared" si="24"/>
        <v>2.5</v>
      </c>
      <c r="V35" s="70">
        <f t="shared" si="25"/>
        <v>2</v>
      </c>
      <c r="W35" s="70">
        <f t="shared" si="26"/>
        <v>4.2</v>
      </c>
      <c r="X35" s="70">
        <f t="shared" si="27"/>
        <v>4.2</v>
      </c>
      <c r="Y35" s="84">
        <f t="shared" si="28"/>
        <v>3.0799999999999996</v>
      </c>
      <c r="Z35" s="88">
        <f>'2019 Расклад'!AT31</f>
        <v>3.9396551724137931</v>
      </c>
      <c r="AA35" s="56">
        <f t="shared" si="34"/>
        <v>3.91</v>
      </c>
      <c r="AB35" s="62" t="str">
        <f t="shared" si="5"/>
        <v>B</v>
      </c>
      <c r="AC35" s="241">
        <f>'2019 Расклад'!AZ31</f>
        <v>3.9827586206896552</v>
      </c>
      <c r="AD35" s="56">
        <f t="shared" si="35"/>
        <v>3.85</v>
      </c>
      <c r="AE35" s="61" t="str">
        <f t="shared" si="6"/>
        <v>B</v>
      </c>
      <c r="AF35" s="257" t="str">
        <f t="shared" si="8"/>
        <v>B</v>
      </c>
      <c r="AG35" s="264">
        <f t="shared" si="9"/>
        <v>2.5</v>
      </c>
      <c r="AH35" s="278">
        <f t="shared" si="10"/>
        <v>2.5</v>
      </c>
      <c r="AI35" s="271">
        <f t="shared" si="11"/>
        <v>2.5</v>
      </c>
      <c r="AJ35" s="364">
        <f>'2019 Расклад'!BF31</f>
        <v>4.125</v>
      </c>
      <c r="AK35" s="175">
        <f t="shared" si="36"/>
        <v>4.17</v>
      </c>
      <c r="AL35" s="62" t="str">
        <f t="shared" si="7"/>
        <v>C</v>
      </c>
      <c r="AM35" s="373">
        <f>'2019 Расклад'!BM31</f>
        <v>57.94</v>
      </c>
      <c r="AN35" s="176">
        <f t="shared" si="37"/>
        <v>58.13</v>
      </c>
      <c r="AO35" s="61" t="str">
        <f t="shared" si="38"/>
        <v>B</v>
      </c>
      <c r="AP35" s="374">
        <f>'2019 Расклад'!BU31</f>
        <v>70.3</v>
      </c>
      <c r="AQ35" s="368">
        <f t="shared" si="39"/>
        <v>69.290000000000006</v>
      </c>
      <c r="AR35" s="61" t="str">
        <f t="shared" si="40"/>
        <v>B</v>
      </c>
      <c r="AS35" s="98" t="str">
        <f t="shared" si="12"/>
        <v>B</v>
      </c>
      <c r="AT35" s="92">
        <f t="shared" si="13"/>
        <v>2</v>
      </c>
      <c r="AU35" s="92">
        <f t="shared" si="14"/>
        <v>2.5</v>
      </c>
      <c r="AV35" s="92">
        <f t="shared" si="15"/>
        <v>2.5</v>
      </c>
      <c r="AW35" s="318">
        <f t="shared" si="16"/>
        <v>2.3333333333333335</v>
      </c>
      <c r="AX35" s="98" t="str">
        <f t="shared" si="17"/>
        <v>B</v>
      </c>
      <c r="AY35" s="470">
        <f t="shared" si="18"/>
        <v>2.5</v>
      </c>
      <c r="AZ35" s="468">
        <f t="shared" si="19"/>
        <v>2.5</v>
      </c>
      <c r="BA35" s="468">
        <f t="shared" si="20"/>
        <v>2.5</v>
      </c>
      <c r="BB35" s="469">
        <f t="shared" si="21"/>
        <v>2.5</v>
      </c>
    </row>
    <row r="36" spans="1:54" x14ac:dyDescent="0.25">
      <c r="A36" s="30">
        <v>3</v>
      </c>
      <c r="B36" s="49">
        <v>30460</v>
      </c>
      <c r="C36" s="26" t="s">
        <v>42</v>
      </c>
      <c r="D36" s="57">
        <f>'2019 Расклад'!J32</f>
        <v>4.1492000000000004</v>
      </c>
      <c r="E36" s="60">
        <f t="shared" si="41"/>
        <v>4.2969999999999997</v>
      </c>
      <c r="F36" s="228" t="str">
        <f t="shared" si="0"/>
        <v>C</v>
      </c>
      <c r="G36" s="221">
        <f>'2019 Расклад'!P32</f>
        <v>4.1909000000000001</v>
      </c>
      <c r="H36" s="60">
        <f t="shared" si="29"/>
        <v>4.01</v>
      </c>
      <c r="I36" s="61" t="str">
        <f t="shared" si="1"/>
        <v>B</v>
      </c>
      <c r="J36" s="57">
        <f>'2019 Расклад'!V32</f>
        <v>4.0617999999999999</v>
      </c>
      <c r="K36" s="60">
        <f t="shared" si="30"/>
        <v>4.173</v>
      </c>
      <c r="L36" s="62" t="str">
        <f t="shared" si="2"/>
        <v>C</v>
      </c>
      <c r="M36" s="437">
        <f>'2019 Расклад'!AF32</f>
        <v>93.75</v>
      </c>
      <c r="N36" s="55">
        <f t="shared" si="31"/>
        <v>96.28</v>
      </c>
      <c r="O36" s="61" t="str">
        <f t="shared" si="3"/>
        <v>A</v>
      </c>
      <c r="P36" s="68">
        <f>'2019 Расклад'!AN32</f>
        <v>99.074074074074076</v>
      </c>
      <c r="Q36" s="442">
        <f t="shared" si="32"/>
        <v>96.99</v>
      </c>
      <c r="R36" s="62" t="str">
        <f t="shared" si="4"/>
        <v>A</v>
      </c>
      <c r="S36" s="456" t="str">
        <f t="shared" si="22"/>
        <v>B</v>
      </c>
      <c r="T36" s="70">
        <f t="shared" si="23"/>
        <v>2</v>
      </c>
      <c r="U36" s="70">
        <f t="shared" si="24"/>
        <v>2.5</v>
      </c>
      <c r="V36" s="70">
        <f t="shared" si="25"/>
        <v>2</v>
      </c>
      <c r="W36" s="70">
        <f t="shared" si="26"/>
        <v>4.2</v>
      </c>
      <c r="X36" s="70">
        <f t="shared" si="27"/>
        <v>4.2</v>
      </c>
      <c r="Y36" s="84">
        <f t="shared" si="28"/>
        <v>2.9799999999999995</v>
      </c>
      <c r="Z36" s="88">
        <f>'2019 Расклад'!AT32</f>
        <v>3.855855855855856</v>
      </c>
      <c r="AA36" s="56">
        <f t="shared" si="34"/>
        <v>3.91</v>
      </c>
      <c r="AB36" s="62" t="str">
        <f t="shared" si="5"/>
        <v>C</v>
      </c>
      <c r="AC36" s="241">
        <f>'2019 Расклад'!AZ32</f>
        <v>4</v>
      </c>
      <c r="AD36" s="56">
        <f t="shared" si="35"/>
        <v>3.85</v>
      </c>
      <c r="AE36" s="61" t="str">
        <f t="shared" si="6"/>
        <v>B</v>
      </c>
      <c r="AF36" s="257" t="str">
        <f t="shared" si="8"/>
        <v>C</v>
      </c>
      <c r="AG36" s="264">
        <f t="shared" si="9"/>
        <v>2</v>
      </c>
      <c r="AH36" s="278">
        <f t="shared" si="10"/>
        <v>2.5</v>
      </c>
      <c r="AI36" s="271">
        <f t="shared" si="11"/>
        <v>2.25</v>
      </c>
      <c r="AJ36" s="364">
        <f>'2019 Расклад'!BF32</f>
        <v>4.4000000000000004</v>
      </c>
      <c r="AK36" s="175">
        <f t="shared" si="36"/>
        <v>4.17</v>
      </c>
      <c r="AL36" s="62" t="str">
        <f t="shared" si="7"/>
        <v>B</v>
      </c>
      <c r="AM36" s="373">
        <f>'2019 Расклад'!BM32</f>
        <v>58.93</v>
      </c>
      <c r="AN36" s="176">
        <f t="shared" si="37"/>
        <v>58.13</v>
      </c>
      <c r="AO36" s="61" t="str">
        <f t="shared" si="38"/>
        <v>B</v>
      </c>
      <c r="AP36" s="374">
        <f>'2019 Расклад'!BU32</f>
        <v>71.88</v>
      </c>
      <c r="AQ36" s="368">
        <f t="shared" si="39"/>
        <v>69.290000000000006</v>
      </c>
      <c r="AR36" s="61" t="str">
        <f t="shared" si="40"/>
        <v>B</v>
      </c>
      <c r="AS36" s="98" t="str">
        <f t="shared" si="12"/>
        <v>B</v>
      </c>
      <c r="AT36" s="92">
        <f t="shared" si="13"/>
        <v>2.5</v>
      </c>
      <c r="AU36" s="92">
        <f t="shared" si="14"/>
        <v>2.5</v>
      </c>
      <c r="AV36" s="92">
        <f t="shared" si="15"/>
        <v>2.5</v>
      </c>
      <c r="AW36" s="318">
        <f t="shared" si="16"/>
        <v>2.5</v>
      </c>
      <c r="AX36" s="98" t="str">
        <f t="shared" si="17"/>
        <v>B</v>
      </c>
      <c r="AY36" s="470">
        <f t="shared" si="18"/>
        <v>2.5</v>
      </c>
      <c r="AZ36" s="468">
        <f t="shared" si="19"/>
        <v>2</v>
      </c>
      <c r="BA36" s="468">
        <f t="shared" si="20"/>
        <v>2.5</v>
      </c>
      <c r="BB36" s="469">
        <f t="shared" si="21"/>
        <v>2.3333333333333335</v>
      </c>
    </row>
    <row r="37" spans="1:54" x14ac:dyDescent="0.25">
      <c r="A37" s="30">
        <v>4</v>
      </c>
      <c r="B37" s="49">
        <v>30030</v>
      </c>
      <c r="C37" s="26" t="s">
        <v>36</v>
      </c>
      <c r="D37" s="57">
        <f>'2019 Расклад'!J33</f>
        <v>4.0541999999999998</v>
      </c>
      <c r="E37" s="60">
        <f t="shared" si="41"/>
        <v>4.2969999999999997</v>
      </c>
      <c r="F37" s="228" t="str">
        <f t="shared" si="0"/>
        <v>C</v>
      </c>
      <c r="G37" s="221">
        <f>'2019 Расклад'!P33</f>
        <v>3.3782999999999999</v>
      </c>
      <c r="H37" s="60">
        <f t="shared" si="29"/>
        <v>4.01</v>
      </c>
      <c r="I37" s="61" t="str">
        <f t="shared" si="1"/>
        <v>D</v>
      </c>
      <c r="J37" s="57">
        <f>'2019 Расклад'!V33</f>
        <v>3.7774000000000001</v>
      </c>
      <c r="K37" s="60">
        <f t="shared" si="30"/>
        <v>4.173</v>
      </c>
      <c r="L37" s="62" t="str">
        <f t="shared" si="2"/>
        <v>C</v>
      </c>
      <c r="M37" s="437">
        <f>'2019 Расклад'!AF33</f>
        <v>100</v>
      </c>
      <c r="N37" s="55">
        <f t="shared" si="31"/>
        <v>96.28</v>
      </c>
      <c r="O37" s="61" t="str">
        <f t="shared" si="3"/>
        <v>A</v>
      </c>
      <c r="P37" s="68">
        <f>'2019 Расклад'!AN33</f>
        <v>97.321428571428569</v>
      </c>
      <c r="Q37" s="442">
        <f t="shared" si="32"/>
        <v>96.99</v>
      </c>
      <c r="R37" s="62" t="str">
        <f t="shared" si="4"/>
        <v>A</v>
      </c>
      <c r="S37" s="456" t="str">
        <f t="shared" si="22"/>
        <v>B</v>
      </c>
      <c r="T37" s="70">
        <f t="shared" si="23"/>
        <v>2</v>
      </c>
      <c r="U37" s="70">
        <f t="shared" si="24"/>
        <v>1</v>
      </c>
      <c r="V37" s="70">
        <f t="shared" si="25"/>
        <v>2</v>
      </c>
      <c r="W37" s="70">
        <f t="shared" si="26"/>
        <v>4.2</v>
      </c>
      <c r="X37" s="70">
        <f t="shared" si="27"/>
        <v>4.2</v>
      </c>
      <c r="Y37" s="84">
        <f t="shared" si="28"/>
        <v>2.6799999999999997</v>
      </c>
      <c r="Z37" s="88">
        <f>'2019 Расклад'!AT33</f>
        <v>4.08</v>
      </c>
      <c r="AA37" s="56">
        <f t="shared" si="34"/>
        <v>3.91</v>
      </c>
      <c r="AB37" s="62" t="str">
        <f t="shared" si="5"/>
        <v>B</v>
      </c>
      <c r="AC37" s="241">
        <f>'2019 Расклад'!AZ33</f>
        <v>3.7733333333333334</v>
      </c>
      <c r="AD37" s="56">
        <f t="shared" si="35"/>
        <v>3.85</v>
      </c>
      <c r="AE37" s="61" t="str">
        <f t="shared" si="6"/>
        <v>C</v>
      </c>
      <c r="AF37" s="257" t="str">
        <f t="shared" si="8"/>
        <v>C</v>
      </c>
      <c r="AG37" s="264">
        <f t="shared" si="9"/>
        <v>2.5</v>
      </c>
      <c r="AH37" s="278">
        <f t="shared" si="10"/>
        <v>2</v>
      </c>
      <c r="AI37" s="271">
        <f t="shared" si="11"/>
        <v>2.25</v>
      </c>
      <c r="AJ37" s="364">
        <f>'2019 Расклад'!BF33</f>
        <v>4.5454545454545459</v>
      </c>
      <c r="AK37" s="175">
        <f t="shared" si="36"/>
        <v>4.17</v>
      </c>
      <c r="AL37" s="62" t="str">
        <f t="shared" si="7"/>
        <v>A</v>
      </c>
      <c r="AM37" s="373">
        <f>'2019 Расклад'!BM33</f>
        <v>63.47</v>
      </c>
      <c r="AN37" s="176">
        <f t="shared" si="37"/>
        <v>58.13</v>
      </c>
      <c r="AO37" s="61" t="str">
        <f t="shared" si="38"/>
        <v>B</v>
      </c>
      <c r="AP37" s="374">
        <f>'2019 Расклад'!BU33</f>
        <v>72.5</v>
      </c>
      <c r="AQ37" s="368">
        <f t="shared" si="39"/>
        <v>69.290000000000006</v>
      </c>
      <c r="AR37" s="61" t="str">
        <f t="shared" si="40"/>
        <v>A</v>
      </c>
      <c r="AS37" s="98" t="str">
        <f t="shared" si="12"/>
        <v>A</v>
      </c>
      <c r="AT37" s="92">
        <f t="shared" si="13"/>
        <v>4.2</v>
      </c>
      <c r="AU37" s="92">
        <f t="shared" si="14"/>
        <v>2.5</v>
      </c>
      <c r="AV37" s="92">
        <f t="shared" si="15"/>
        <v>4.2</v>
      </c>
      <c r="AW37" s="318">
        <f t="shared" si="16"/>
        <v>3.6333333333333333</v>
      </c>
      <c r="AX37" s="98" t="str">
        <f t="shared" si="17"/>
        <v>B</v>
      </c>
      <c r="AY37" s="470">
        <f t="shared" si="18"/>
        <v>2.5</v>
      </c>
      <c r="AZ37" s="468">
        <f t="shared" si="19"/>
        <v>2</v>
      </c>
      <c r="BA37" s="468">
        <f t="shared" si="20"/>
        <v>4.2</v>
      </c>
      <c r="BB37" s="469">
        <f t="shared" si="21"/>
        <v>2.9</v>
      </c>
    </row>
    <row r="38" spans="1:54" x14ac:dyDescent="0.25">
      <c r="A38" s="30">
        <v>5</v>
      </c>
      <c r="B38" s="49">
        <v>31000</v>
      </c>
      <c r="C38" s="26" t="s">
        <v>52</v>
      </c>
      <c r="D38" s="57">
        <f>'2019 Расклад'!J34</f>
        <v>4.3228</v>
      </c>
      <c r="E38" s="60">
        <f t="shared" si="41"/>
        <v>4.2969999999999997</v>
      </c>
      <c r="F38" s="228" t="str">
        <f t="shared" si="0"/>
        <v>B</v>
      </c>
      <c r="G38" s="221">
        <f>'2019 Расклад'!P34</f>
        <v>3.694</v>
      </c>
      <c r="H38" s="60">
        <f t="shared" si="29"/>
        <v>4.01</v>
      </c>
      <c r="I38" s="61" t="str">
        <f t="shared" si="1"/>
        <v>C</v>
      </c>
      <c r="J38" s="57">
        <f>'2019 Расклад'!V34</f>
        <v>3.8980000000000001</v>
      </c>
      <c r="K38" s="60">
        <f t="shared" si="30"/>
        <v>4.173</v>
      </c>
      <c r="L38" s="62" t="str">
        <f t="shared" si="2"/>
        <v>C</v>
      </c>
      <c r="M38" s="437">
        <f>'2019 Расклад'!AF34</f>
        <v>96</v>
      </c>
      <c r="N38" s="55">
        <f t="shared" si="31"/>
        <v>96.28</v>
      </c>
      <c r="O38" s="61" t="str">
        <f t="shared" si="3"/>
        <v>A</v>
      </c>
      <c r="P38" s="68">
        <f>'2019 Расклад'!AN34</f>
        <v>95.78947368421052</v>
      </c>
      <c r="Q38" s="442">
        <f t="shared" si="32"/>
        <v>96.99</v>
      </c>
      <c r="R38" s="62" t="str">
        <f t="shared" si="4"/>
        <v>A</v>
      </c>
      <c r="S38" s="456" t="str">
        <f t="shared" si="22"/>
        <v>B</v>
      </c>
      <c r="T38" s="70">
        <f t="shared" si="23"/>
        <v>2.5</v>
      </c>
      <c r="U38" s="70">
        <f t="shared" si="24"/>
        <v>2</v>
      </c>
      <c r="V38" s="70">
        <f t="shared" si="25"/>
        <v>2</v>
      </c>
      <c r="W38" s="70">
        <f t="shared" si="26"/>
        <v>4.2</v>
      </c>
      <c r="X38" s="70">
        <f t="shared" si="27"/>
        <v>4.2</v>
      </c>
      <c r="Y38" s="84">
        <f t="shared" si="28"/>
        <v>2.9799999999999995</v>
      </c>
      <c r="Z38" s="88">
        <f>'2019 Расклад'!AT34</f>
        <v>3.989795918367347</v>
      </c>
      <c r="AA38" s="56">
        <f t="shared" si="34"/>
        <v>3.91</v>
      </c>
      <c r="AB38" s="62" t="str">
        <f t="shared" si="5"/>
        <v>B</v>
      </c>
      <c r="AC38" s="241">
        <f>'2019 Расклад'!AZ34</f>
        <v>3.9387755102040818</v>
      </c>
      <c r="AD38" s="56">
        <f t="shared" si="35"/>
        <v>3.85</v>
      </c>
      <c r="AE38" s="61" t="str">
        <f t="shared" si="6"/>
        <v>B</v>
      </c>
      <c r="AF38" s="257" t="str">
        <f t="shared" si="8"/>
        <v>B</v>
      </c>
      <c r="AG38" s="264">
        <f t="shared" si="9"/>
        <v>2.5</v>
      </c>
      <c r="AH38" s="278">
        <f t="shared" si="10"/>
        <v>2.5</v>
      </c>
      <c r="AI38" s="271">
        <f t="shared" si="11"/>
        <v>2.5</v>
      </c>
      <c r="AJ38" s="364">
        <f>'2019 Расклад'!BF34</f>
        <v>4.4444444444444446</v>
      </c>
      <c r="AK38" s="175">
        <f t="shared" si="36"/>
        <v>4.17</v>
      </c>
      <c r="AL38" s="62" t="str">
        <f t="shared" si="7"/>
        <v>B</v>
      </c>
      <c r="AM38" s="373">
        <f>'2019 Расклад'!BM34</f>
        <v>58.45</v>
      </c>
      <c r="AN38" s="176">
        <f t="shared" si="37"/>
        <v>58.13</v>
      </c>
      <c r="AO38" s="61" t="str">
        <f t="shared" si="38"/>
        <v>B</v>
      </c>
      <c r="AP38" s="374">
        <f>'2019 Расклад'!BU34</f>
        <v>70.430000000000007</v>
      </c>
      <c r="AQ38" s="368">
        <f t="shared" si="39"/>
        <v>69.290000000000006</v>
      </c>
      <c r="AR38" s="61" t="str">
        <f t="shared" si="40"/>
        <v>B</v>
      </c>
      <c r="AS38" s="98" t="str">
        <f t="shared" si="12"/>
        <v>B</v>
      </c>
      <c r="AT38" s="92">
        <f t="shared" si="13"/>
        <v>2.5</v>
      </c>
      <c r="AU38" s="92">
        <f t="shared" si="14"/>
        <v>2.5</v>
      </c>
      <c r="AV38" s="92">
        <f t="shared" si="15"/>
        <v>2.5</v>
      </c>
      <c r="AW38" s="318">
        <f t="shared" si="16"/>
        <v>2.5</v>
      </c>
      <c r="AX38" s="98" t="str">
        <f t="shared" si="17"/>
        <v>B</v>
      </c>
      <c r="AY38" s="470">
        <f t="shared" si="18"/>
        <v>2.5</v>
      </c>
      <c r="AZ38" s="468">
        <f t="shared" si="19"/>
        <v>2.5</v>
      </c>
      <c r="BA38" s="468">
        <f t="shared" si="20"/>
        <v>2.5</v>
      </c>
      <c r="BB38" s="469">
        <f t="shared" si="21"/>
        <v>2.5</v>
      </c>
    </row>
    <row r="39" spans="1:54" x14ac:dyDescent="0.25">
      <c r="A39" s="30">
        <v>6</v>
      </c>
      <c r="B39" s="49">
        <v>30130</v>
      </c>
      <c r="C39" s="26" t="s">
        <v>38</v>
      </c>
      <c r="D39" s="57">
        <f>'2019 Расклад'!J35</f>
        <v>3.833333333333333</v>
      </c>
      <c r="E39" s="60">
        <f t="shared" si="41"/>
        <v>4.2969999999999997</v>
      </c>
      <c r="F39" s="228" t="str">
        <f t="shared" ref="F39:F70" si="42">IF(D39&gt;=$D$131,"A",IF(D39&gt;=$D$132,"B",IF(D39&gt;=$D$133,"C","D")))</f>
        <v>C</v>
      </c>
      <c r="G39" s="221">
        <f>'2019 Расклад'!P35</f>
        <v>3.38</v>
      </c>
      <c r="H39" s="60">
        <f t="shared" si="29"/>
        <v>4.01</v>
      </c>
      <c r="I39" s="61" t="str">
        <f t="shared" si="1"/>
        <v>D</v>
      </c>
      <c r="J39" s="57">
        <f>'2019 Расклад'!V35</f>
        <v>3.581818181818182</v>
      </c>
      <c r="K39" s="60">
        <f t="shared" si="30"/>
        <v>4.173</v>
      </c>
      <c r="L39" s="62" t="str">
        <f t="shared" si="2"/>
        <v>C</v>
      </c>
      <c r="M39" s="437">
        <f>'2019 Расклад'!AF35</f>
        <v>51.92307692307692</v>
      </c>
      <c r="N39" s="55">
        <f t="shared" si="31"/>
        <v>96.28</v>
      </c>
      <c r="O39" s="61" t="str">
        <f t="shared" ref="O39:O70" si="43">IF(M39&gt;=$M$131,"A",IF(M39&gt;=$M$132,"B",IF(M39&gt;=$M$133,"C","D")))</f>
        <v>D</v>
      </c>
      <c r="P39" s="68">
        <f>'2019 Расклад'!AN35</f>
        <v>96.15384615384616</v>
      </c>
      <c r="Q39" s="442">
        <f t="shared" si="32"/>
        <v>96.99</v>
      </c>
      <c r="R39" s="62" t="str">
        <f t="shared" si="4"/>
        <v>A</v>
      </c>
      <c r="S39" s="456" t="str">
        <f t="shared" si="22"/>
        <v>C</v>
      </c>
      <c r="T39" s="70">
        <f t="shared" si="23"/>
        <v>2</v>
      </c>
      <c r="U39" s="70">
        <f t="shared" si="24"/>
        <v>1</v>
      </c>
      <c r="V39" s="70">
        <f t="shared" si="25"/>
        <v>2</v>
      </c>
      <c r="W39" s="70">
        <f t="shared" si="26"/>
        <v>1</v>
      </c>
      <c r="X39" s="70">
        <f t="shared" si="27"/>
        <v>4.2</v>
      </c>
      <c r="Y39" s="84">
        <f t="shared" si="28"/>
        <v>2.04</v>
      </c>
      <c r="Z39" s="88">
        <f>'2019 Расклад'!AT35</f>
        <v>3.4838709677419355</v>
      </c>
      <c r="AA39" s="56">
        <f t="shared" si="34"/>
        <v>3.91</v>
      </c>
      <c r="AB39" s="62" t="str">
        <f t="shared" si="5"/>
        <v>D</v>
      </c>
      <c r="AC39" s="241">
        <f>'2019 Расклад'!AZ35</f>
        <v>3.4516129032258065</v>
      </c>
      <c r="AD39" s="56">
        <f t="shared" si="35"/>
        <v>3.85</v>
      </c>
      <c r="AE39" s="61" t="str">
        <f t="shared" si="6"/>
        <v>D</v>
      </c>
      <c r="AF39" s="257" t="str">
        <f t="shared" si="8"/>
        <v>D</v>
      </c>
      <c r="AG39" s="264">
        <f t="shared" si="9"/>
        <v>1</v>
      </c>
      <c r="AH39" s="278">
        <f t="shared" si="10"/>
        <v>1</v>
      </c>
      <c r="AI39" s="271">
        <f t="shared" si="11"/>
        <v>1</v>
      </c>
      <c r="AJ39" s="364">
        <f>'2019 Расклад'!BF35</f>
        <v>3.7272727272727271</v>
      </c>
      <c r="AK39" s="175">
        <f t="shared" si="36"/>
        <v>4.17</v>
      </c>
      <c r="AL39" s="62" t="str">
        <f t="shared" si="7"/>
        <v>C</v>
      </c>
      <c r="AM39" s="373">
        <f>'2019 Расклад'!BM35</f>
        <v>57.43</v>
      </c>
      <c r="AN39" s="176">
        <f t="shared" si="37"/>
        <v>58.13</v>
      </c>
      <c r="AO39" s="61" t="str">
        <f t="shared" si="38"/>
        <v>B</v>
      </c>
      <c r="AP39" s="374">
        <f>'2019 Расклад'!BU35</f>
        <v>57.6</v>
      </c>
      <c r="AQ39" s="368">
        <f t="shared" si="39"/>
        <v>69.290000000000006</v>
      </c>
      <c r="AR39" s="61" t="str">
        <f t="shared" si="40"/>
        <v>B</v>
      </c>
      <c r="AS39" s="98" t="str">
        <f t="shared" si="12"/>
        <v>B</v>
      </c>
      <c r="AT39" s="92">
        <f t="shared" si="13"/>
        <v>2</v>
      </c>
      <c r="AU39" s="92">
        <f t="shared" si="14"/>
        <v>2.5</v>
      </c>
      <c r="AV39" s="92">
        <f t="shared" si="15"/>
        <v>2.5</v>
      </c>
      <c r="AW39" s="318">
        <f t="shared" si="16"/>
        <v>2.3333333333333335</v>
      </c>
      <c r="AX39" s="98" t="str">
        <f t="shared" si="17"/>
        <v>C</v>
      </c>
      <c r="AY39" s="470">
        <f t="shared" si="18"/>
        <v>2</v>
      </c>
      <c r="AZ39" s="468">
        <f t="shared" si="19"/>
        <v>1</v>
      </c>
      <c r="BA39" s="468">
        <f t="shared" si="20"/>
        <v>2.5</v>
      </c>
      <c r="BB39" s="469">
        <f t="shared" si="21"/>
        <v>1.8333333333333333</v>
      </c>
    </row>
    <row r="40" spans="1:54" x14ac:dyDescent="0.25">
      <c r="A40" s="30">
        <v>7</v>
      </c>
      <c r="B40" s="49">
        <v>30160</v>
      </c>
      <c r="C40" s="26" t="s">
        <v>39</v>
      </c>
      <c r="D40" s="57">
        <f>'2019 Расклад'!J36</f>
        <v>3.5925925925925926</v>
      </c>
      <c r="E40" s="60">
        <f t="shared" si="41"/>
        <v>4.2969999999999997</v>
      </c>
      <c r="F40" s="228" t="str">
        <f t="shared" si="42"/>
        <v>C</v>
      </c>
      <c r="G40" s="221">
        <f>'2019 Расклад'!P36</f>
        <v>3.3975903614457832</v>
      </c>
      <c r="H40" s="60">
        <f t="shared" si="29"/>
        <v>4.01</v>
      </c>
      <c r="I40" s="61" t="str">
        <f t="shared" si="1"/>
        <v>D</v>
      </c>
      <c r="J40" s="57">
        <f>'2019 Расклад'!V36</f>
        <v>3.8518518518518521</v>
      </c>
      <c r="K40" s="60">
        <f t="shared" si="30"/>
        <v>4.173</v>
      </c>
      <c r="L40" s="62" t="str">
        <f t="shared" si="2"/>
        <v>C</v>
      </c>
      <c r="M40" s="437">
        <f>'2019 Расклад'!AF36</f>
        <v>89.285714285714278</v>
      </c>
      <c r="N40" s="55">
        <f t="shared" si="31"/>
        <v>96.28</v>
      </c>
      <c r="O40" s="61" t="str">
        <f t="shared" si="43"/>
        <v>B</v>
      </c>
      <c r="P40" s="68">
        <f>'2019 Расклад'!AN36</f>
        <v>90.78947368421052</v>
      </c>
      <c r="Q40" s="442">
        <f t="shared" si="32"/>
        <v>96.99</v>
      </c>
      <c r="R40" s="62" t="str">
        <f t="shared" si="4"/>
        <v>A</v>
      </c>
      <c r="S40" s="456" t="str">
        <f t="shared" si="22"/>
        <v>C</v>
      </c>
      <c r="T40" s="70">
        <f t="shared" si="23"/>
        <v>2</v>
      </c>
      <c r="U40" s="70">
        <f t="shared" si="24"/>
        <v>1</v>
      </c>
      <c r="V40" s="70">
        <f t="shared" si="25"/>
        <v>2</v>
      </c>
      <c r="W40" s="70">
        <f t="shared" si="26"/>
        <v>2.5</v>
      </c>
      <c r="X40" s="70">
        <f t="shared" si="27"/>
        <v>4.2</v>
      </c>
      <c r="Y40" s="84">
        <f t="shared" si="28"/>
        <v>2.34</v>
      </c>
      <c r="Z40" s="88">
        <f>'2019 Расклад'!AT36</f>
        <v>3.4838709677419355</v>
      </c>
      <c r="AA40" s="56">
        <f t="shared" si="34"/>
        <v>3.91</v>
      </c>
      <c r="AB40" s="62" t="str">
        <f t="shared" si="5"/>
        <v>D</v>
      </c>
      <c r="AC40" s="241">
        <f>'2019 Расклад'!AZ36</f>
        <v>3.629032258064516</v>
      </c>
      <c r="AD40" s="56">
        <f t="shared" si="35"/>
        <v>3.85</v>
      </c>
      <c r="AE40" s="61" t="str">
        <f t="shared" si="6"/>
        <v>C</v>
      </c>
      <c r="AF40" s="257" t="str">
        <f t="shared" si="8"/>
        <v>C</v>
      </c>
      <c r="AG40" s="264">
        <f t="shared" si="9"/>
        <v>1</v>
      </c>
      <c r="AH40" s="278">
        <f t="shared" si="10"/>
        <v>2</v>
      </c>
      <c r="AI40" s="271">
        <f t="shared" si="11"/>
        <v>1.5</v>
      </c>
      <c r="AJ40" s="364">
        <f>'2019 Расклад'!BF36</f>
        <v>4.5999999999999996</v>
      </c>
      <c r="AK40" s="175">
        <f t="shared" si="36"/>
        <v>4.17</v>
      </c>
      <c r="AL40" s="62" t="str">
        <f t="shared" si="7"/>
        <v>A</v>
      </c>
      <c r="AM40" s="373">
        <f>'2019 Расклад'!BM36</f>
        <v>59</v>
      </c>
      <c r="AN40" s="176">
        <f t="shared" si="37"/>
        <v>58.13</v>
      </c>
      <c r="AO40" s="61" t="str">
        <f t="shared" si="38"/>
        <v>B</v>
      </c>
      <c r="AP40" s="374">
        <f>'2019 Расклад'!BU36</f>
        <v>61.71</v>
      </c>
      <c r="AQ40" s="368">
        <f t="shared" si="39"/>
        <v>69.290000000000006</v>
      </c>
      <c r="AR40" s="61" t="str">
        <f t="shared" si="40"/>
        <v>B</v>
      </c>
      <c r="AS40" s="98" t="str">
        <f t="shared" si="12"/>
        <v>B</v>
      </c>
      <c r="AT40" s="92">
        <f t="shared" si="13"/>
        <v>4.2</v>
      </c>
      <c r="AU40" s="92">
        <f t="shared" si="14"/>
        <v>2.5</v>
      </c>
      <c r="AV40" s="92">
        <f t="shared" si="15"/>
        <v>2.5</v>
      </c>
      <c r="AW40" s="318">
        <f t="shared" si="16"/>
        <v>3.0666666666666664</v>
      </c>
      <c r="AX40" s="98" t="str">
        <f t="shared" si="17"/>
        <v>C</v>
      </c>
      <c r="AY40" s="470">
        <f t="shared" si="18"/>
        <v>2</v>
      </c>
      <c r="AZ40" s="468">
        <f t="shared" si="19"/>
        <v>2</v>
      </c>
      <c r="BA40" s="468">
        <f t="shared" si="20"/>
        <v>2.5</v>
      </c>
      <c r="BB40" s="469">
        <f t="shared" si="21"/>
        <v>2.1666666666666665</v>
      </c>
    </row>
    <row r="41" spans="1:54" x14ac:dyDescent="0.25">
      <c r="A41" s="30">
        <v>8</v>
      </c>
      <c r="B41" s="49">
        <v>30310</v>
      </c>
      <c r="C41" s="26" t="s">
        <v>40</v>
      </c>
      <c r="D41" s="57">
        <f>'2019 Расклад'!J37</f>
        <v>4.1506849315068495</v>
      </c>
      <c r="E41" s="60">
        <f t="shared" si="41"/>
        <v>4.2969999999999997</v>
      </c>
      <c r="F41" s="228" t="str">
        <f t="shared" si="42"/>
        <v>C</v>
      </c>
      <c r="G41" s="221">
        <f>'2019 Расклад'!P37</f>
        <v>3.9178082191780823</v>
      </c>
      <c r="H41" s="60">
        <f t="shared" si="29"/>
        <v>4.01</v>
      </c>
      <c r="I41" s="61" t="str">
        <f t="shared" si="1"/>
        <v>C</v>
      </c>
      <c r="J41" s="57">
        <f>'2019 Расклад'!V37</f>
        <v>4.0405405405405403</v>
      </c>
      <c r="K41" s="60">
        <f t="shared" si="30"/>
        <v>4.173</v>
      </c>
      <c r="L41" s="62" t="str">
        <f t="shared" si="2"/>
        <v>C</v>
      </c>
      <c r="M41" s="437">
        <f>'2019 Расклад'!AF37</f>
        <v>100</v>
      </c>
      <c r="N41" s="55">
        <f t="shared" si="31"/>
        <v>96.28</v>
      </c>
      <c r="O41" s="61" t="str">
        <f t="shared" si="43"/>
        <v>A</v>
      </c>
      <c r="P41" s="68">
        <f>'2019 Расклад'!AN37</f>
        <v>100</v>
      </c>
      <c r="Q41" s="442">
        <f t="shared" si="32"/>
        <v>96.99</v>
      </c>
      <c r="R41" s="62" t="str">
        <f t="shared" si="4"/>
        <v>A</v>
      </c>
      <c r="S41" s="456" t="str">
        <f t="shared" si="22"/>
        <v>B</v>
      </c>
      <c r="T41" s="70">
        <f t="shared" si="23"/>
        <v>2</v>
      </c>
      <c r="U41" s="70">
        <f t="shared" si="24"/>
        <v>2</v>
      </c>
      <c r="V41" s="70">
        <f t="shared" si="25"/>
        <v>2</v>
      </c>
      <c r="W41" s="70">
        <f t="shared" si="26"/>
        <v>4.2</v>
      </c>
      <c r="X41" s="70">
        <f t="shared" si="27"/>
        <v>4.2</v>
      </c>
      <c r="Y41" s="84">
        <f t="shared" si="28"/>
        <v>2.88</v>
      </c>
      <c r="Z41" s="88">
        <f>'2019 Расклад'!AT37</f>
        <v>3.4347826086956523</v>
      </c>
      <c r="AA41" s="56">
        <f t="shared" si="34"/>
        <v>3.91</v>
      </c>
      <c r="AB41" s="62" t="str">
        <f t="shared" si="5"/>
        <v>D</v>
      </c>
      <c r="AC41" s="241">
        <f>'2019 Расклад'!AZ37</f>
        <v>3.6666666666666665</v>
      </c>
      <c r="AD41" s="56">
        <f t="shared" si="35"/>
        <v>3.85</v>
      </c>
      <c r="AE41" s="61" t="str">
        <f t="shared" si="6"/>
        <v>C</v>
      </c>
      <c r="AF41" s="257" t="str">
        <f t="shared" si="8"/>
        <v>C</v>
      </c>
      <c r="AG41" s="264">
        <f t="shared" si="9"/>
        <v>1</v>
      </c>
      <c r="AH41" s="278">
        <f t="shared" si="10"/>
        <v>2</v>
      </c>
      <c r="AI41" s="271">
        <f t="shared" si="11"/>
        <v>1.5</v>
      </c>
      <c r="AJ41" s="364">
        <f>'2019 Расклад'!BF37</f>
        <v>3.9230769230769229</v>
      </c>
      <c r="AK41" s="175">
        <f t="shared" si="36"/>
        <v>4.17</v>
      </c>
      <c r="AL41" s="62" t="str">
        <f t="shared" si="7"/>
        <v>C</v>
      </c>
      <c r="AM41" s="373">
        <f>'2019 Расклад'!BM37</f>
        <v>49.75</v>
      </c>
      <c r="AN41" s="176">
        <f t="shared" si="37"/>
        <v>58.13</v>
      </c>
      <c r="AO41" s="61" t="str">
        <f t="shared" si="38"/>
        <v>C</v>
      </c>
      <c r="AP41" s="374">
        <f>'2019 Расклад'!BU37</f>
        <v>60.56</v>
      </c>
      <c r="AQ41" s="368">
        <f t="shared" si="39"/>
        <v>69.290000000000006</v>
      </c>
      <c r="AR41" s="61" t="str">
        <f t="shared" si="40"/>
        <v>B</v>
      </c>
      <c r="AS41" s="98" t="str">
        <f t="shared" si="12"/>
        <v>C</v>
      </c>
      <c r="AT41" s="92">
        <f t="shared" si="13"/>
        <v>2</v>
      </c>
      <c r="AU41" s="92">
        <f t="shared" si="14"/>
        <v>2</v>
      </c>
      <c r="AV41" s="92">
        <f t="shared" si="15"/>
        <v>2.5</v>
      </c>
      <c r="AW41" s="318">
        <f t="shared" si="16"/>
        <v>2.1666666666666665</v>
      </c>
      <c r="AX41" s="98" t="str">
        <f t="shared" si="17"/>
        <v>C</v>
      </c>
      <c r="AY41" s="470">
        <f t="shared" si="18"/>
        <v>2.5</v>
      </c>
      <c r="AZ41" s="468">
        <f t="shared" si="19"/>
        <v>2</v>
      </c>
      <c r="BA41" s="468">
        <f t="shared" si="20"/>
        <v>2</v>
      </c>
      <c r="BB41" s="469">
        <f t="shared" si="21"/>
        <v>2.1666666666666665</v>
      </c>
    </row>
    <row r="42" spans="1:54" x14ac:dyDescent="0.25">
      <c r="A42" s="30">
        <v>9</v>
      </c>
      <c r="B42" s="49">
        <v>30440</v>
      </c>
      <c r="C42" s="26" t="s">
        <v>41</v>
      </c>
      <c r="D42" s="57">
        <f>'2019 Расклад'!J38</f>
        <v>3.9642857142857144</v>
      </c>
      <c r="E42" s="60">
        <f t="shared" si="41"/>
        <v>4.2969999999999997</v>
      </c>
      <c r="F42" s="228" t="str">
        <f t="shared" si="42"/>
        <v>C</v>
      </c>
      <c r="G42" s="221">
        <f>'2019 Расклад'!P38</f>
        <v>3.5061728395061724</v>
      </c>
      <c r="H42" s="60">
        <f t="shared" si="29"/>
        <v>4.01</v>
      </c>
      <c r="I42" s="61" t="str">
        <f t="shared" si="1"/>
        <v>C</v>
      </c>
      <c r="J42" s="57">
        <f>'2019 Расклад'!V38</f>
        <v>3.8214285714285716</v>
      </c>
      <c r="K42" s="60">
        <f t="shared" si="30"/>
        <v>4.173</v>
      </c>
      <c r="L42" s="62" t="str">
        <f t="shared" si="2"/>
        <v>C</v>
      </c>
      <c r="M42" s="437">
        <f>'2019 Расклад'!AF38</f>
        <v>90.588235294117638</v>
      </c>
      <c r="N42" s="55">
        <f t="shared" si="31"/>
        <v>96.28</v>
      </c>
      <c r="O42" s="61" t="str">
        <f t="shared" si="43"/>
        <v>A</v>
      </c>
      <c r="P42" s="68">
        <f>'2019 Расклад'!AN38</f>
        <v>90.588235294117652</v>
      </c>
      <c r="Q42" s="442">
        <f t="shared" si="32"/>
        <v>96.99</v>
      </c>
      <c r="R42" s="62" t="str">
        <f t="shared" si="4"/>
        <v>A</v>
      </c>
      <c r="S42" s="456" t="str">
        <f t="shared" si="22"/>
        <v>B</v>
      </c>
      <c r="T42" s="70">
        <f t="shared" si="23"/>
        <v>2</v>
      </c>
      <c r="U42" s="70">
        <f t="shared" si="24"/>
        <v>2</v>
      </c>
      <c r="V42" s="70">
        <f t="shared" si="25"/>
        <v>2</v>
      </c>
      <c r="W42" s="70">
        <f t="shared" si="26"/>
        <v>4.2</v>
      </c>
      <c r="X42" s="70">
        <f t="shared" si="27"/>
        <v>4.2</v>
      </c>
      <c r="Y42" s="84">
        <f t="shared" si="28"/>
        <v>2.88</v>
      </c>
      <c r="Z42" s="88">
        <f>'2019 Расклад'!AT38</f>
        <v>3.7432432432432434</v>
      </c>
      <c r="AA42" s="56">
        <f t="shared" si="34"/>
        <v>3.91</v>
      </c>
      <c r="AB42" s="62" t="str">
        <f t="shared" si="5"/>
        <v>C</v>
      </c>
      <c r="AC42" s="241">
        <f>'2019 Расклад'!AZ38</f>
        <v>3.810810810810811</v>
      </c>
      <c r="AD42" s="56">
        <f t="shared" si="35"/>
        <v>3.85</v>
      </c>
      <c r="AE42" s="61" t="str">
        <f t="shared" si="6"/>
        <v>B</v>
      </c>
      <c r="AF42" s="257" t="str">
        <f t="shared" si="8"/>
        <v>C</v>
      </c>
      <c r="AG42" s="264">
        <f t="shared" si="9"/>
        <v>2</v>
      </c>
      <c r="AH42" s="278">
        <f t="shared" si="10"/>
        <v>2.5</v>
      </c>
      <c r="AI42" s="271">
        <f t="shared" si="11"/>
        <v>2.25</v>
      </c>
      <c r="AJ42" s="364">
        <f>'2019 Расклад'!BF38</f>
        <v>4</v>
      </c>
      <c r="AK42" s="175">
        <f t="shared" si="36"/>
        <v>4.17</v>
      </c>
      <c r="AL42" s="62" t="str">
        <f t="shared" si="7"/>
        <v>C</v>
      </c>
      <c r="AM42" s="373">
        <f>'2019 Расклад'!BM38</f>
        <v>44.67</v>
      </c>
      <c r="AN42" s="176">
        <f t="shared" si="37"/>
        <v>58.13</v>
      </c>
      <c r="AO42" s="61" t="str">
        <f t="shared" si="38"/>
        <v>C</v>
      </c>
      <c r="AP42" s="374">
        <f>'2019 Расклад'!BU38</f>
        <v>67.349999999999994</v>
      </c>
      <c r="AQ42" s="368">
        <f t="shared" si="39"/>
        <v>69.290000000000006</v>
      </c>
      <c r="AR42" s="61" t="str">
        <f t="shared" si="40"/>
        <v>B</v>
      </c>
      <c r="AS42" s="98" t="str">
        <f t="shared" si="12"/>
        <v>C</v>
      </c>
      <c r="AT42" s="92">
        <f t="shared" si="13"/>
        <v>2</v>
      </c>
      <c r="AU42" s="92">
        <f t="shared" si="14"/>
        <v>2</v>
      </c>
      <c r="AV42" s="92">
        <f t="shared" si="15"/>
        <v>2.5</v>
      </c>
      <c r="AW42" s="318">
        <f t="shared" si="16"/>
        <v>2.1666666666666665</v>
      </c>
      <c r="AX42" s="98" t="str">
        <f t="shared" si="17"/>
        <v>C</v>
      </c>
      <c r="AY42" s="470">
        <f t="shared" si="18"/>
        <v>2.5</v>
      </c>
      <c r="AZ42" s="468">
        <f t="shared" si="19"/>
        <v>2</v>
      </c>
      <c r="BA42" s="468">
        <f t="shared" si="20"/>
        <v>2</v>
      </c>
      <c r="BB42" s="469">
        <f t="shared" si="21"/>
        <v>2.1666666666666665</v>
      </c>
    </row>
    <row r="43" spans="1:54" x14ac:dyDescent="0.25">
      <c r="A43" s="30">
        <v>10</v>
      </c>
      <c r="B43" s="49">
        <v>30470</v>
      </c>
      <c r="C43" s="26" t="s">
        <v>43</v>
      </c>
      <c r="D43" s="57">
        <f>'2019 Расклад'!J39</f>
        <v>4.4848484848484853</v>
      </c>
      <c r="E43" s="60">
        <f t="shared" si="41"/>
        <v>4.2969999999999997</v>
      </c>
      <c r="F43" s="228" t="str">
        <f t="shared" si="42"/>
        <v>B</v>
      </c>
      <c r="G43" s="221">
        <f>'2019 Расклад'!P39</f>
        <v>4.1060606060606055</v>
      </c>
      <c r="H43" s="60">
        <f t="shared" si="29"/>
        <v>4.01</v>
      </c>
      <c r="I43" s="61" t="str">
        <f t="shared" si="1"/>
        <v>B</v>
      </c>
      <c r="J43" s="57">
        <f>'2019 Расклад'!V39</f>
        <v>4.3636363636363633</v>
      </c>
      <c r="K43" s="60">
        <f t="shared" si="30"/>
        <v>4.173</v>
      </c>
      <c r="L43" s="62" t="str">
        <f t="shared" si="2"/>
        <v>B</v>
      </c>
      <c r="M43" s="437">
        <f>'2019 Расклад'!AF39</f>
        <v>98.461538461538453</v>
      </c>
      <c r="N43" s="55">
        <f t="shared" si="31"/>
        <v>96.28</v>
      </c>
      <c r="O43" s="61" t="str">
        <f t="shared" si="43"/>
        <v>A</v>
      </c>
      <c r="P43" s="68">
        <f>'2019 Расклад'!AN39</f>
        <v>98.461538461538467</v>
      </c>
      <c r="Q43" s="442">
        <f t="shared" si="32"/>
        <v>96.99</v>
      </c>
      <c r="R43" s="62" t="str">
        <f t="shared" si="4"/>
        <v>A</v>
      </c>
      <c r="S43" s="456" t="str">
        <f t="shared" si="22"/>
        <v>B</v>
      </c>
      <c r="T43" s="70">
        <f t="shared" si="23"/>
        <v>2.5</v>
      </c>
      <c r="U43" s="70">
        <f t="shared" si="24"/>
        <v>2.5</v>
      </c>
      <c r="V43" s="70">
        <f t="shared" si="25"/>
        <v>2.5</v>
      </c>
      <c r="W43" s="70">
        <f t="shared" si="26"/>
        <v>4.2</v>
      </c>
      <c r="X43" s="70">
        <f t="shared" si="27"/>
        <v>4.2</v>
      </c>
      <c r="Y43" s="84">
        <f t="shared" si="28"/>
        <v>3.1799999999999997</v>
      </c>
      <c r="Z43" s="88">
        <f>'2019 Расклад'!AT39</f>
        <v>3.8837209302325579</v>
      </c>
      <c r="AA43" s="56">
        <f t="shared" si="34"/>
        <v>3.91</v>
      </c>
      <c r="AB43" s="62" t="str">
        <f t="shared" si="5"/>
        <v>B</v>
      </c>
      <c r="AC43" s="241">
        <f>'2019 Расклад'!AZ39</f>
        <v>3.6511627906976742</v>
      </c>
      <c r="AD43" s="56">
        <f t="shared" si="35"/>
        <v>3.85</v>
      </c>
      <c r="AE43" s="61" t="str">
        <f t="shared" si="6"/>
        <v>C</v>
      </c>
      <c r="AF43" s="257" t="str">
        <f t="shared" si="8"/>
        <v>C</v>
      </c>
      <c r="AG43" s="264">
        <f t="shared" si="9"/>
        <v>2.5</v>
      </c>
      <c r="AH43" s="278">
        <f t="shared" si="10"/>
        <v>2</v>
      </c>
      <c r="AI43" s="271">
        <f t="shared" si="11"/>
        <v>2.25</v>
      </c>
      <c r="AJ43" s="364">
        <f>'2019 Расклад'!BF39</f>
        <v>4.0370370370370372</v>
      </c>
      <c r="AK43" s="175">
        <f t="shared" si="36"/>
        <v>4.17</v>
      </c>
      <c r="AL43" s="62" t="str">
        <f t="shared" si="7"/>
        <v>C</v>
      </c>
      <c r="AM43" s="373">
        <f>'2019 Расклад'!BM39</f>
        <v>59.4</v>
      </c>
      <c r="AN43" s="176">
        <f t="shared" si="37"/>
        <v>58.13</v>
      </c>
      <c r="AO43" s="61" t="str">
        <f t="shared" si="38"/>
        <v>B</v>
      </c>
      <c r="AP43" s="374">
        <f>'2019 Расклад'!BU39</f>
        <v>60.43</v>
      </c>
      <c r="AQ43" s="368">
        <f t="shared" si="39"/>
        <v>69.290000000000006</v>
      </c>
      <c r="AR43" s="61" t="str">
        <f t="shared" si="40"/>
        <v>B</v>
      </c>
      <c r="AS43" s="98" t="str">
        <f t="shared" si="12"/>
        <v>B</v>
      </c>
      <c r="AT43" s="92">
        <f t="shared" si="13"/>
        <v>2</v>
      </c>
      <c r="AU43" s="92">
        <f t="shared" si="14"/>
        <v>2.5</v>
      </c>
      <c r="AV43" s="92">
        <f t="shared" si="15"/>
        <v>2.5</v>
      </c>
      <c r="AW43" s="318">
        <f t="shared" si="16"/>
        <v>2.3333333333333335</v>
      </c>
      <c r="AX43" s="98" t="str">
        <f t="shared" si="17"/>
        <v>B</v>
      </c>
      <c r="AY43" s="470">
        <f t="shared" si="18"/>
        <v>2.5</v>
      </c>
      <c r="AZ43" s="468">
        <f t="shared" si="19"/>
        <v>2</v>
      </c>
      <c r="BA43" s="468">
        <f t="shared" si="20"/>
        <v>2.5</v>
      </c>
      <c r="BB43" s="469">
        <f t="shared" si="21"/>
        <v>2.3333333333333335</v>
      </c>
    </row>
    <row r="44" spans="1:54" x14ac:dyDescent="0.25">
      <c r="A44" s="30">
        <v>11</v>
      </c>
      <c r="B44" s="49">
        <v>30500</v>
      </c>
      <c r="C44" s="26" t="s">
        <v>44</v>
      </c>
      <c r="D44" s="57">
        <f>'2019 Расклад'!J40</f>
        <v>3.8461538461538463</v>
      </c>
      <c r="E44" s="60">
        <f t="shared" si="41"/>
        <v>4.2969999999999997</v>
      </c>
      <c r="F44" s="228" t="str">
        <f t="shared" si="42"/>
        <v>C</v>
      </c>
      <c r="G44" s="221">
        <f>'2019 Расклад'!P40</f>
        <v>3.7692307692307692</v>
      </c>
      <c r="H44" s="60">
        <f t="shared" si="29"/>
        <v>4.01</v>
      </c>
      <c r="I44" s="61" t="str">
        <f t="shared" si="1"/>
        <v>C</v>
      </c>
      <c r="J44" s="57">
        <f>'2019 Расклад'!V40</f>
        <v>3.8157894736842111</v>
      </c>
      <c r="K44" s="60">
        <f t="shared" si="30"/>
        <v>4.173</v>
      </c>
      <c r="L44" s="62" t="str">
        <f t="shared" si="2"/>
        <v>C</v>
      </c>
      <c r="M44" s="437">
        <f>'2019 Расклад'!AF40</f>
        <v>100</v>
      </c>
      <c r="N44" s="55">
        <f t="shared" si="31"/>
        <v>96.28</v>
      </c>
      <c r="O44" s="61" t="str">
        <f t="shared" si="43"/>
        <v>A</v>
      </c>
      <c r="P44" s="68">
        <f>'2019 Расклад'!AN40</f>
        <v>100</v>
      </c>
      <c r="Q44" s="442">
        <f t="shared" si="32"/>
        <v>96.99</v>
      </c>
      <c r="R44" s="62" t="str">
        <f t="shared" si="4"/>
        <v>A</v>
      </c>
      <c r="S44" s="456" t="str">
        <f t="shared" si="22"/>
        <v>B</v>
      </c>
      <c r="T44" s="70">
        <f t="shared" si="23"/>
        <v>2</v>
      </c>
      <c r="U44" s="70">
        <f t="shared" si="24"/>
        <v>2</v>
      </c>
      <c r="V44" s="70">
        <f t="shared" si="25"/>
        <v>2</v>
      </c>
      <c r="W44" s="70">
        <f t="shared" si="26"/>
        <v>4.2</v>
      </c>
      <c r="X44" s="70">
        <f t="shared" si="27"/>
        <v>4.2</v>
      </c>
      <c r="Y44" s="84">
        <f t="shared" si="28"/>
        <v>2.88</v>
      </c>
      <c r="Z44" s="88">
        <f>'2019 Расклад'!AT40</f>
        <v>3.6153846153846154</v>
      </c>
      <c r="AA44" s="56">
        <f t="shared" si="34"/>
        <v>3.91</v>
      </c>
      <c r="AB44" s="62" t="str">
        <f t="shared" si="5"/>
        <v>C</v>
      </c>
      <c r="AC44" s="241">
        <f>'2019 Расклад'!AZ40</f>
        <v>3.7692307692307692</v>
      </c>
      <c r="AD44" s="56">
        <f t="shared" si="35"/>
        <v>3.85</v>
      </c>
      <c r="AE44" s="61" t="str">
        <f t="shared" si="6"/>
        <v>C</v>
      </c>
      <c r="AF44" s="257" t="str">
        <f t="shared" si="8"/>
        <v>C</v>
      </c>
      <c r="AG44" s="264">
        <f t="shared" si="9"/>
        <v>2</v>
      </c>
      <c r="AH44" s="278">
        <f t="shared" si="10"/>
        <v>2</v>
      </c>
      <c r="AI44" s="271">
        <f t="shared" si="11"/>
        <v>2</v>
      </c>
      <c r="AJ44" s="364"/>
      <c r="AK44" s="175">
        <f t="shared" si="36"/>
        <v>4.17</v>
      </c>
      <c r="AL44" s="62"/>
      <c r="AM44" s="373"/>
      <c r="AN44" s="176">
        <f t="shared" si="37"/>
        <v>58.13</v>
      </c>
      <c r="AO44" s="61"/>
      <c r="AP44" s="374"/>
      <c r="AQ44" s="368">
        <f t="shared" si="39"/>
        <v>69.290000000000006</v>
      </c>
      <c r="AR44" s="61"/>
      <c r="AS44" s="98"/>
      <c r="AT44" s="92"/>
      <c r="AU44" s="92"/>
      <c r="AV44" s="92"/>
      <c r="AW44" s="318"/>
      <c r="AX44" s="98" t="str">
        <f t="shared" si="17"/>
        <v>C</v>
      </c>
      <c r="AY44" s="470">
        <f t="shared" si="18"/>
        <v>2.5</v>
      </c>
      <c r="AZ44" s="468">
        <f t="shared" si="19"/>
        <v>2</v>
      </c>
      <c r="BA44" s="468"/>
      <c r="BB44" s="469">
        <f t="shared" si="21"/>
        <v>2.25</v>
      </c>
    </row>
    <row r="45" spans="1:54" x14ac:dyDescent="0.25">
      <c r="A45" s="30">
        <v>12</v>
      </c>
      <c r="B45" s="49">
        <v>30530</v>
      </c>
      <c r="C45" s="26" t="s">
        <v>45</v>
      </c>
      <c r="D45" s="57">
        <f>'2019 Расклад'!J41</f>
        <v>3.9523809523809526</v>
      </c>
      <c r="E45" s="60">
        <f t="shared" si="41"/>
        <v>4.2969999999999997</v>
      </c>
      <c r="F45" s="228" t="str">
        <f t="shared" si="42"/>
        <v>C</v>
      </c>
      <c r="G45" s="221">
        <f>'2019 Расклад'!P41</f>
        <v>3.5060240963855422</v>
      </c>
      <c r="H45" s="60">
        <f t="shared" si="29"/>
        <v>4.01</v>
      </c>
      <c r="I45" s="61" t="str">
        <f t="shared" si="1"/>
        <v>C</v>
      </c>
      <c r="J45" s="57">
        <f>'2019 Расклад'!V41</f>
        <v>3.6987951807228914</v>
      </c>
      <c r="K45" s="60">
        <f t="shared" si="30"/>
        <v>4.173</v>
      </c>
      <c r="L45" s="62" t="str">
        <f t="shared" si="2"/>
        <v>C</v>
      </c>
      <c r="M45" s="437">
        <f>'2019 Расклад'!AF41</f>
        <v>84.705882352941174</v>
      </c>
      <c r="N45" s="55">
        <f t="shared" si="31"/>
        <v>96.28</v>
      </c>
      <c r="O45" s="61" t="str">
        <f t="shared" si="43"/>
        <v>B</v>
      </c>
      <c r="P45" s="68">
        <f>'2019 Расклад'!AN41</f>
        <v>95.121951219512198</v>
      </c>
      <c r="Q45" s="442">
        <f t="shared" si="32"/>
        <v>96.99</v>
      </c>
      <c r="R45" s="62" t="str">
        <f t="shared" si="4"/>
        <v>A</v>
      </c>
      <c r="S45" s="456" t="str">
        <f t="shared" si="22"/>
        <v>B</v>
      </c>
      <c r="T45" s="70">
        <f t="shared" si="23"/>
        <v>2</v>
      </c>
      <c r="U45" s="70">
        <f t="shared" si="24"/>
        <v>2</v>
      </c>
      <c r="V45" s="70">
        <f t="shared" si="25"/>
        <v>2</v>
      </c>
      <c r="W45" s="70">
        <f t="shared" si="26"/>
        <v>2.5</v>
      </c>
      <c r="X45" s="70">
        <f t="shared" si="27"/>
        <v>4.2</v>
      </c>
      <c r="Y45" s="84">
        <f t="shared" si="28"/>
        <v>2.54</v>
      </c>
      <c r="Z45" s="88">
        <f>'2019 Расклад'!AT41</f>
        <v>3.617283950617284</v>
      </c>
      <c r="AA45" s="56">
        <f t="shared" si="34"/>
        <v>3.91</v>
      </c>
      <c r="AB45" s="62" t="str">
        <f t="shared" si="5"/>
        <v>C</v>
      </c>
      <c r="AC45" s="241">
        <f>'2019 Расклад'!AZ41</f>
        <v>3.4320987654320989</v>
      </c>
      <c r="AD45" s="56">
        <f t="shared" si="35"/>
        <v>3.85</v>
      </c>
      <c r="AE45" s="61" t="str">
        <f t="shared" si="6"/>
        <v>D</v>
      </c>
      <c r="AF45" s="257" t="str">
        <f t="shared" si="8"/>
        <v>C</v>
      </c>
      <c r="AG45" s="264">
        <f t="shared" si="9"/>
        <v>2</v>
      </c>
      <c r="AH45" s="278">
        <f t="shared" si="10"/>
        <v>1</v>
      </c>
      <c r="AI45" s="271">
        <f t="shared" si="11"/>
        <v>1.5</v>
      </c>
      <c r="AJ45" s="364">
        <f>'2019 Расклад'!BF41</f>
        <v>3.8461538461538463</v>
      </c>
      <c r="AK45" s="175">
        <f t="shared" si="36"/>
        <v>4.17</v>
      </c>
      <c r="AL45" s="62" t="str">
        <f t="shared" si="7"/>
        <v>C</v>
      </c>
      <c r="AM45" s="373">
        <f>'2019 Расклад'!BM41</f>
        <v>50.27</v>
      </c>
      <c r="AN45" s="176">
        <f t="shared" si="37"/>
        <v>58.13</v>
      </c>
      <c r="AO45" s="61" t="str">
        <f t="shared" ref="AO45:AO64" si="44">IF(AM45&gt;=$AM$131,"A",IF(AM45&gt;=$AM$132,"B",IF(AM45&gt;=$AM$133,"C","D")))</f>
        <v>B</v>
      </c>
      <c r="AP45" s="374">
        <f>'2019 Расклад'!BU41</f>
        <v>65.709999999999994</v>
      </c>
      <c r="AQ45" s="368">
        <f t="shared" si="39"/>
        <v>69.290000000000006</v>
      </c>
      <c r="AR45" s="61" t="str">
        <f t="shared" ref="AR45:AR64" si="45">IF(AP45&gt;=$AP$131,"A",IF(AP45&gt;=$AP$132,"B",IF(AP45&gt;=$AP$133,"C","D")))</f>
        <v>B</v>
      </c>
      <c r="AS45" s="98" t="str">
        <f t="shared" si="12"/>
        <v>B</v>
      </c>
      <c r="AT45" s="92">
        <f t="shared" si="13"/>
        <v>2</v>
      </c>
      <c r="AU45" s="92">
        <f t="shared" si="14"/>
        <v>2.5</v>
      </c>
      <c r="AV45" s="92">
        <f t="shared" si="15"/>
        <v>2.5</v>
      </c>
      <c r="AW45" s="318">
        <f t="shared" si="16"/>
        <v>2.3333333333333335</v>
      </c>
      <c r="AX45" s="98" t="str">
        <f t="shared" si="17"/>
        <v>B</v>
      </c>
      <c r="AY45" s="470">
        <f t="shared" si="18"/>
        <v>2.5</v>
      </c>
      <c r="AZ45" s="468">
        <f t="shared" si="19"/>
        <v>2</v>
      </c>
      <c r="BA45" s="468">
        <f t="shared" si="20"/>
        <v>2.5</v>
      </c>
      <c r="BB45" s="469">
        <f t="shared" si="21"/>
        <v>2.3333333333333335</v>
      </c>
    </row>
    <row r="46" spans="1:54" x14ac:dyDescent="0.25">
      <c r="A46" s="30">
        <v>13</v>
      </c>
      <c r="B46" s="49">
        <v>30640</v>
      </c>
      <c r="C46" s="26" t="s">
        <v>46</v>
      </c>
      <c r="D46" s="57">
        <f>'2019 Расклад'!J42</f>
        <v>4.191919191919192</v>
      </c>
      <c r="E46" s="60">
        <f t="shared" si="41"/>
        <v>4.2969999999999997</v>
      </c>
      <c r="F46" s="228" t="str">
        <f t="shared" si="42"/>
        <v>C</v>
      </c>
      <c r="G46" s="221">
        <f>'2019 Расклад'!P42</f>
        <v>4.052631578947369</v>
      </c>
      <c r="H46" s="60">
        <f t="shared" si="29"/>
        <v>4.01</v>
      </c>
      <c r="I46" s="61" t="str">
        <f t="shared" si="1"/>
        <v>B</v>
      </c>
      <c r="J46" s="57">
        <f>'2019 Расклад'!V42</f>
        <v>4.05</v>
      </c>
      <c r="K46" s="60">
        <f t="shared" si="30"/>
        <v>4.173</v>
      </c>
      <c r="L46" s="62" t="str">
        <f t="shared" si="2"/>
        <v>C</v>
      </c>
      <c r="M46" s="437">
        <f>'2019 Расклад'!AF42</f>
        <v>97.959183673469383</v>
      </c>
      <c r="N46" s="55">
        <f t="shared" si="31"/>
        <v>96.28</v>
      </c>
      <c r="O46" s="61" t="str">
        <f t="shared" si="43"/>
        <v>A</v>
      </c>
      <c r="P46" s="68">
        <f>'2019 Расклад'!AN42</f>
        <v>98.969072164948457</v>
      </c>
      <c r="Q46" s="442">
        <f t="shared" si="32"/>
        <v>96.99</v>
      </c>
      <c r="R46" s="62" t="str">
        <f t="shared" si="4"/>
        <v>A</v>
      </c>
      <c r="S46" s="456" t="str">
        <f t="shared" si="22"/>
        <v>B</v>
      </c>
      <c r="T46" s="70">
        <f t="shared" si="23"/>
        <v>2</v>
      </c>
      <c r="U46" s="70">
        <f t="shared" si="24"/>
        <v>2.5</v>
      </c>
      <c r="V46" s="70">
        <f t="shared" si="25"/>
        <v>2</v>
      </c>
      <c r="W46" s="70">
        <f t="shared" si="26"/>
        <v>4.2</v>
      </c>
      <c r="X46" s="70">
        <f t="shared" si="27"/>
        <v>4.2</v>
      </c>
      <c r="Y46" s="84">
        <f t="shared" si="28"/>
        <v>2.9799999999999995</v>
      </c>
      <c r="Z46" s="88">
        <f>'2019 Расклад'!AT42</f>
        <v>3.8969072164948453</v>
      </c>
      <c r="AA46" s="56">
        <f t="shared" si="34"/>
        <v>3.91</v>
      </c>
      <c r="AB46" s="62" t="str">
        <f t="shared" si="5"/>
        <v>B</v>
      </c>
      <c r="AC46" s="241">
        <f>'2019 Расклад'!AZ42</f>
        <v>3.8969072164948453</v>
      </c>
      <c r="AD46" s="56">
        <f t="shared" si="35"/>
        <v>3.85</v>
      </c>
      <c r="AE46" s="61" t="str">
        <f t="shared" si="6"/>
        <v>B</v>
      </c>
      <c r="AF46" s="257" t="str">
        <f t="shared" si="8"/>
        <v>B</v>
      </c>
      <c r="AG46" s="264">
        <f t="shared" si="9"/>
        <v>2.5</v>
      </c>
      <c r="AH46" s="278">
        <f t="shared" si="10"/>
        <v>2.5</v>
      </c>
      <c r="AI46" s="271">
        <f t="shared" si="11"/>
        <v>2.5</v>
      </c>
      <c r="AJ46" s="364">
        <f>'2019 Расклад'!BF42</f>
        <v>4.8181818181818183</v>
      </c>
      <c r="AK46" s="175">
        <f t="shared" si="36"/>
        <v>4.17</v>
      </c>
      <c r="AL46" s="62" t="str">
        <f t="shared" si="7"/>
        <v>A</v>
      </c>
      <c r="AM46" s="373">
        <f>'2019 Расклад'!BM42</f>
        <v>71.849999999999994</v>
      </c>
      <c r="AN46" s="176">
        <f t="shared" si="37"/>
        <v>58.13</v>
      </c>
      <c r="AO46" s="61" t="str">
        <f t="shared" si="44"/>
        <v>A</v>
      </c>
      <c r="AP46" s="374">
        <f>'2019 Расклад'!BU42</f>
        <v>79.58</v>
      </c>
      <c r="AQ46" s="368">
        <f t="shared" si="39"/>
        <v>69.290000000000006</v>
      </c>
      <c r="AR46" s="61" t="str">
        <f t="shared" si="45"/>
        <v>A</v>
      </c>
      <c r="AS46" s="98" t="str">
        <f t="shared" si="12"/>
        <v>A</v>
      </c>
      <c r="AT46" s="92">
        <f t="shared" si="13"/>
        <v>4.2</v>
      </c>
      <c r="AU46" s="92">
        <f t="shared" si="14"/>
        <v>4.2</v>
      </c>
      <c r="AV46" s="92">
        <f t="shared" si="15"/>
        <v>4.2</v>
      </c>
      <c r="AW46" s="318">
        <f t="shared" si="16"/>
        <v>4.2</v>
      </c>
      <c r="AX46" s="98" t="str">
        <f t="shared" si="17"/>
        <v>B</v>
      </c>
      <c r="AY46" s="470">
        <f t="shared" si="18"/>
        <v>2.5</v>
      </c>
      <c r="AZ46" s="468">
        <f t="shared" si="19"/>
        <v>2.5</v>
      </c>
      <c r="BA46" s="468">
        <f t="shared" si="20"/>
        <v>4.2</v>
      </c>
      <c r="BB46" s="469">
        <f t="shared" si="21"/>
        <v>3.0666666666666664</v>
      </c>
    </row>
    <row r="47" spans="1:54" x14ac:dyDescent="0.25">
      <c r="A47" s="30">
        <v>14</v>
      </c>
      <c r="B47" s="49">
        <v>30650</v>
      </c>
      <c r="C47" s="26" t="s">
        <v>47</v>
      </c>
      <c r="D47" s="57">
        <f>'2019 Расклад'!J43</f>
        <v>4.2155172413793105</v>
      </c>
      <c r="E47" s="60">
        <f t="shared" si="41"/>
        <v>4.2969999999999997</v>
      </c>
      <c r="F47" s="228" t="str">
        <f t="shared" si="42"/>
        <v>C</v>
      </c>
      <c r="G47" s="221">
        <f>'2019 Расклад'!P43</f>
        <v>3.7739130434782613</v>
      </c>
      <c r="H47" s="60">
        <f t="shared" si="29"/>
        <v>4.01</v>
      </c>
      <c r="I47" s="61" t="str">
        <f t="shared" si="1"/>
        <v>C</v>
      </c>
      <c r="J47" s="57">
        <f>'2019 Расклад'!V43</f>
        <v>3.8508771929824563</v>
      </c>
      <c r="K47" s="60">
        <f t="shared" si="30"/>
        <v>4.173</v>
      </c>
      <c r="L47" s="62" t="str">
        <f t="shared" si="2"/>
        <v>C</v>
      </c>
      <c r="M47" s="437">
        <f>'2019 Расклад'!AF43</f>
        <v>98.230088495575217</v>
      </c>
      <c r="N47" s="55">
        <f t="shared" si="31"/>
        <v>96.28</v>
      </c>
      <c r="O47" s="61" t="str">
        <f t="shared" si="43"/>
        <v>A</v>
      </c>
      <c r="P47" s="68">
        <f>'2019 Расклад'!AN43</f>
        <v>97.247706422018354</v>
      </c>
      <c r="Q47" s="442">
        <f t="shared" si="32"/>
        <v>96.99</v>
      </c>
      <c r="R47" s="62" t="str">
        <f t="shared" si="4"/>
        <v>A</v>
      </c>
      <c r="S47" s="456" t="str">
        <f t="shared" si="22"/>
        <v>B</v>
      </c>
      <c r="T47" s="70">
        <f t="shared" si="23"/>
        <v>2</v>
      </c>
      <c r="U47" s="70">
        <f t="shared" si="24"/>
        <v>2</v>
      </c>
      <c r="V47" s="70">
        <f t="shared" si="25"/>
        <v>2</v>
      </c>
      <c r="W47" s="70">
        <f t="shared" si="26"/>
        <v>4.2</v>
      </c>
      <c r="X47" s="70">
        <f t="shared" si="27"/>
        <v>4.2</v>
      </c>
      <c r="Y47" s="84">
        <f t="shared" si="28"/>
        <v>2.88</v>
      </c>
      <c r="Z47" s="88">
        <f>'2019 Расклад'!AT43</f>
        <v>3.4794520547945207</v>
      </c>
      <c r="AA47" s="56">
        <f t="shared" si="34"/>
        <v>3.91</v>
      </c>
      <c r="AB47" s="62" t="str">
        <f t="shared" si="5"/>
        <v>D</v>
      </c>
      <c r="AC47" s="241">
        <f>'2019 Расклад'!AZ43</f>
        <v>3.3287671232876712</v>
      </c>
      <c r="AD47" s="56">
        <f t="shared" si="35"/>
        <v>3.85</v>
      </c>
      <c r="AE47" s="61" t="str">
        <f t="shared" si="6"/>
        <v>D</v>
      </c>
      <c r="AF47" s="257" t="str">
        <f t="shared" si="8"/>
        <v>D</v>
      </c>
      <c r="AG47" s="264">
        <f t="shared" si="9"/>
        <v>1</v>
      </c>
      <c r="AH47" s="278">
        <f t="shared" si="10"/>
        <v>1</v>
      </c>
      <c r="AI47" s="271">
        <f t="shared" si="11"/>
        <v>1</v>
      </c>
      <c r="AJ47" s="364">
        <f>'2019 Расклад'!BF43</f>
        <v>3.5454545454545454</v>
      </c>
      <c r="AK47" s="175">
        <f t="shared" si="36"/>
        <v>4.17</v>
      </c>
      <c r="AL47" s="62" t="str">
        <f t="shared" si="7"/>
        <v>C</v>
      </c>
      <c r="AM47" s="373">
        <f>'2019 Расклад'!BM43</f>
        <v>40.200000000000003</v>
      </c>
      <c r="AN47" s="176">
        <f t="shared" si="37"/>
        <v>58.13</v>
      </c>
      <c r="AO47" s="61" t="str">
        <f t="shared" si="44"/>
        <v>C</v>
      </c>
      <c r="AP47" s="374">
        <f>'2019 Расклад'!BU43</f>
        <v>63.27</v>
      </c>
      <c r="AQ47" s="368">
        <f t="shared" si="39"/>
        <v>69.290000000000006</v>
      </c>
      <c r="AR47" s="61" t="str">
        <f t="shared" si="45"/>
        <v>B</v>
      </c>
      <c r="AS47" s="98" t="str">
        <f t="shared" si="12"/>
        <v>C</v>
      </c>
      <c r="AT47" s="92">
        <f t="shared" si="13"/>
        <v>2</v>
      </c>
      <c r="AU47" s="92">
        <f t="shared" si="14"/>
        <v>2</v>
      </c>
      <c r="AV47" s="92">
        <f t="shared" si="15"/>
        <v>2.5</v>
      </c>
      <c r="AW47" s="318">
        <f t="shared" si="16"/>
        <v>2.1666666666666665</v>
      </c>
      <c r="AX47" s="98" t="str">
        <f t="shared" si="17"/>
        <v>C</v>
      </c>
      <c r="AY47" s="470">
        <f t="shared" si="18"/>
        <v>2.5</v>
      </c>
      <c r="AZ47" s="468">
        <f t="shared" si="19"/>
        <v>1</v>
      </c>
      <c r="BA47" s="468">
        <f t="shared" si="20"/>
        <v>2</v>
      </c>
      <c r="BB47" s="469">
        <f t="shared" si="21"/>
        <v>1.8333333333333333</v>
      </c>
    </row>
    <row r="48" spans="1:54" x14ac:dyDescent="0.25">
      <c r="A48" s="30">
        <v>15</v>
      </c>
      <c r="B48" s="48">
        <v>30790</v>
      </c>
      <c r="C48" s="16" t="s">
        <v>48</v>
      </c>
      <c r="D48" s="57">
        <f>'2019 Расклад'!J44</f>
        <v>4</v>
      </c>
      <c r="E48" s="60">
        <f t="shared" si="41"/>
        <v>4.2969999999999997</v>
      </c>
      <c r="F48" s="228" t="str">
        <f t="shared" si="42"/>
        <v>C</v>
      </c>
      <c r="G48" s="221">
        <f>'2019 Расклад'!P44</f>
        <v>3.6874999999999996</v>
      </c>
      <c r="H48" s="60">
        <f t="shared" si="29"/>
        <v>4.01</v>
      </c>
      <c r="I48" s="61" t="str">
        <f t="shared" si="1"/>
        <v>C</v>
      </c>
      <c r="J48" s="57">
        <f>'2019 Расклад'!V44</f>
        <v>3.7346938775510203</v>
      </c>
      <c r="K48" s="60">
        <f t="shared" si="30"/>
        <v>4.173</v>
      </c>
      <c r="L48" s="62" t="str">
        <f t="shared" si="2"/>
        <v>C</v>
      </c>
      <c r="M48" s="437">
        <f>'2019 Расклад'!AF44</f>
        <v>66.666666666666657</v>
      </c>
      <c r="N48" s="55">
        <f t="shared" si="31"/>
        <v>96.28</v>
      </c>
      <c r="O48" s="61" t="str">
        <f t="shared" si="43"/>
        <v>D</v>
      </c>
      <c r="P48" s="68">
        <f>'2019 Расклад'!AN44</f>
        <v>98.039215686274517</v>
      </c>
      <c r="Q48" s="442">
        <f t="shared" si="32"/>
        <v>96.99</v>
      </c>
      <c r="R48" s="62" t="str">
        <f t="shared" si="4"/>
        <v>A</v>
      </c>
      <c r="S48" s="456" t="str">
        <f t="shared" si="22"/>
        <v>C</v>
      </c>
      <c r="T48" s="70">
        <f t="shared" si="23"/>
        <v>2</v>
      </c>
      <c r="U48" s="70">
        <f t="shared" si="24"/>
        <v>2</v>
      </c>
      <c r="V48" s="70">
        <f t="shared" si="25"/>
        <v>2</v>
      </c>
      <c r="W48" s="70">
        <f t="shared" si="26"/>
        <v>1</v>
      </c>
      <c r="X48" s="70">
        <f t="shared" si="27"/>
        <v>4.2</v>
      </c>
      <c r="Y48" s="84">
        <f t="shared" si="28"/>
        <v>2.2399999999999998</v>
      </c>
      <c r="Z48" s="88">
        <f>'2019 Расклад'!AT44</f>
        <v>3.6515151515151514</v>
      </c>
      <c r="AA48" s="56">
        <f t="shared" si="34"/>
        <v>3.91</v>
      </c>
      <c r="AB48" s="62" t="str">
        <f t="shared" si="5"/>
        <v>C</v>
      </c>
      <c r="AC48" s="241">
        <f>'2019 Расклад'!AZ44</f>
        <v>3.6666666666666665</v>
      </c>
      <c r="AD48" s="56">
        <f t="shared" si="35"/>
        <v>3.85</v>
      </c>
      <c r="AE48" s="61" t="str">
        <f t="shared" si="6"/>
        <v>C</v>
      </c>
      <c r="AF48" s="257" t="str">
        <f t="shared" si="8"/>
        <v>C</v>
      </c>
      <c r="AG48" s="264">
        <f t="shared" si="9"/>
        <v>2</v>
      </c>
      <c r="AH48" s="278">
        <f t="shared" si="10"/>
        <v>2</v>
      </c>
      <c r="AI48" s="271">
        <f t="shared" si="11"/>
        <v>2</v>
      </c>
      <c r="AJ48" s="364">
        <f>'2019 Расклад'!BF44</f>
        <v>3.875</v>
      </c>
      <c r="AK48" s="175">
        <f t="shared" si="36"/>
        <v>4.17</v>
      </c>
      <c r="AL48" s="62" t="str">
        <f t="shared" si="7"/>
        <v>C</v>
      </c>
      <c r="AM48" s="373">
        <f>'2019 Расклад'!BM44</f>
        <v>52.6</v>
      </c>
      <c r="AN48" s="176">
        <f t="shared" si="37"/>
        <v>58.13</v>
      </c>
      <c r="AO48" s="61" t="str">
        <f t="shared" si="44"/>
        <v>B</v>
      </c>
      <c r="AP48" s="374">
        <f>'2019 Расклад'!BU44</f>
        <v>64.94</v>
      </c>
      <c r="AQ48" s="368">
        <f t="shared" si="39"/>
        <v>69.290000000000006</v>
      </c>
      <c r="AR48" s="61" t="str">
        <f t="shared" si="45"/>
        <v>B</v>
      </c>
      <c r="AS48" s="98" t="str">
        <f t="shared" si="12"/>
        <v>B</v>
      </c>
      <c r="AT48" s="92">
        <f t="shared" si="13"/>
        <v>2</v>
      </c>
      <c r="AU48" s="92">
        <f t="shared" si="14"/>
        <v>2.5</v>
      </c>
      <c r="AV48" s="92">
        <f t="shared" si="15"/>
        <v>2.5</v>
      </c>
      <c r="AW48" s="318">
        <f t="shared" si="16"/>
        <v>2.3333333333333335</v>
      </c>
      <c r="AX48" s="98" t="str">
        <f t="shared" si="17"/>
        <v>C</v>
      </c>
      <c r="AY48" s="470">
        <f t="shared" si="18"/>
        <v>2</v>
      </c>
      <c r="AZ48" s="468">
        <f t="shared" si="19"/>
        <v>2</v>
      </c>
      <c r="BA48" s="468">
        <f t="shared" si="20"/>
        <v>2.5</v>
      </c>
      <c r="BB48" s="469">
        <f t="shared" si="21"/>
        <v>2.1666666666666665</v>
      </c>
    </row>
    <row r="49" spans="1:54" x14ac:dyDescent="0.25">
      <c r="A49" s="30">
        <v>16</v>
      </c>
      <c r="B49" s="49">
        <v>30880</v>
      </c>
      <c r="C49" s="26" t="s">
        <v>49</v>
      </c>
      <c r="D49" s="57">
        <f>'2019 Расклад'!J45</f>
        <v>4.1891891891891886</v>
      </c>
      <c r="E49" s="60">
        <f t="shared" si="41"/>
        <v>4.2969999999999997</v>
      </c>
      <c r="F49" s="228" t="str">
        <f t="shared" si="42"/>
        <v>C</v>
      </c>
      <c r="G49" s="221">
        <f>'2019 Расклад'!P45</f>
        <v>3.842857142857143</v>
      </c>
      <c r="H49" s="60">
        <f t="shared" si="29"/>
        <v>4.01</v>
      </c>
      <c r="I49" s="61" t="str">
        <f t="shared" si="1"/>
        <v>C</v>
      </c>
      <c r="J49" s="57">
        <f>'2019 Расклад'!V45</f>
        <v>3.9324324324324325</v>
      </c>
      <c r="K49" s="60">
        <f t="shared" si="30"/>
        <v>4.173</v>
      </c>
      <c r="L49" s="62" t="str">
        <f t="shared" si="2"/>
        <v>C</v>
      </c>
      <c r="M49" s="437">
        <f>'2019 Расклад'!AF45</f>
        <v>97.297297297297305</v>
      </c>
      <c r="N49" s="55">
        <f t="shared" si="31"/>
        <v>96.28</v>
      </c>
      <c r="O49" s="61" t="str">
        <f t="shared" si="43"/>
        <v>A</v>
      </c>
      <c r="P49" s="68">
        <f>'2019 Расклад'!AN45</f>
        <v>97.142857142857139</v>
      </c>
      <c r="Q49" s="442">
        <f t="shared" si="32"/>
        <v>96.99</v>
      </c>
      <c r="R49" s="62" t="str">
        <f t="shared" si="4"/>
        <v>A</v>
      </c>
      <c r="S49" s="456" t="str">
        <f t="shared" si="22"/>
        <v>B</v>
      </c>
      <c r="T49" s="70">
        <f t="shared" si="23"/>
        <v>2</v>
      </c>
      <c r="U49" s="70">
        <f t="shared" si="24"/>
        <v>2</v>
      </c>
      <c r="V49" s="70">
        <f t="shared" si="25"/>
        <v>2</v>
      </c>
      <c r="W49" s="70">
        <f t="shared" si="26"/>
        <v>4.2</v>
      </c>
      <c r="X49" s="70">
        <f t="shared" si="27"/>
        <v>4.2</v>
      </c>
      <c r="Y49" s="84">
        <f t="shared" si="28"/>
        <v>2.88</v>
      </c>
      <c r="Z49" s="88">
        <f>'2019 Расклад'!AT45</f>
        <v>3.58</v>
      </c>
      <c r="AA49" s="56">
        <f t="shared" si="34"/>
        <v>3.91</v>
      </c>
      <c r="AB49" s="62" t="str">
        <f t="shared" si="5"/>
        <v>C</v>
      </c>
      <c r="AC49" s="241">
        <f>'2019 Расклад'!AZ45</f>
        <v>3.68</v>
      </c>
      <c r="AD49" s="56">
        <f t="shared" si="35"/>
        <v>3.85</v>
      </c>
      <c r="AE49" s="61" t="str">
        <f t="shared" si="6"/>
        <v>C</v>
      </c>
      <c r="AF49" s="257" t="str">
        <f t="shared" si="8"/>
        <v>C</v>
      </c>
      <c r="AG49" s="264">
        <f t="shared" si="9"/>
        <v>2</v>
      </c>
      <c r="AH49" s="278">
        <f t="shared" si="10"/>
        <v>2</v>
      </c>
      <c r="AI49" s="271">
        <f t="shared" si="11"/>
        <v>2</v>
      </c>
      <c r="AJ49" s="364">
        <f>'2019 Расклад'!BF45</f>
        <v>3.6</v>
      </c>
      <c r="AK49" s="175">
        <f t="shared" si="36"/>
        <v>4.17</v>
      </c>
      <c r="AL49" s="62" t="str">
        <f t="shared" si="7"/>
        <v>C</v>
      </c>
      <c r="AM49" s="373">
        <f>'2019 Расклад'!BM45</f>
        <v>47.27</v>
      </c>
      <c r="AN49" s="176">
        <f t="shared" si="37"/>
        <v>58.13</v>
      </c>
      <c r="AO49" s="61" t="str">
        <f t="shared" si="44"/>
        <v>C</v>
      </c>
      <c r="AP49" s="374">
        <f>'2019 Расклад'!BU45</f>
        <v>63.19</v>
      </c>
      <c r="AQ49" s="368">
        <f t="shared" si="39"/>
        <v>69.290000000000006</v>
      </c>
      <c r="AR49" s="61" t="str">
        <f t="shared" si="45"/>
        <v>B</v>
      </c>
      <c r="AS49" s="98" t="str">
        <f t="shared" si="12"/>
        <v>C</v>
      </c>
      <c r="AT49" s="92">
        <f t="shared" si="13"/>
        <v>2</v>
      </c>
      <c r="AU49" s="92">
        <f t="shared" si="14"/>
        <v>2</v>
      </c>
      <c r="AV49" s="92">
        <f t="shared" si="15"/>
        <v>2.5</v>
      </c>
      <c r="AW49" s="318">
        <f t="shared" si="16"/>
        <v>2.1666666666666665</v>
      </c>
      <c r="AX49" s="98" t="str">
        <f t="shared" si="17"/>
        <v>C</v>
      </c>
      <c r="AY49" s="470">
        <f t="shared" si="18"/>
        <v>2.5</v>
      </c>
      <c r="AZ49" s="468">
        <f t="shared" si="19"/>
        <v>2</v>
      </c>
      <c r="BA49" s="468">
        <f t="shared" si="20"/>
        <v>2</v>
      </c>
      <c r="BB49" s="469">
        <f t="shared" si="21"/>
        <v>2.1666666666666665</v>
      </c>
    </row>
    <row r="50" spans="1:54" x14ac:dyDescent="0.25">
      <c r="A50" s="30">
        <v>17</v>
      </c>
      <c r="B50" s="49">
        <v>30890</v>
      </c>
      <c r="C50" s="26" t="s">
        <v>50</v>
      </c>
      <c r="D50" s="57">
        <f>'2019 Расклад'!J46</f>
        <v>4.1298701298701301</v>
      </c>
      <c r="E50" s="60">
        <f t="shared" si="41"/>
        <v>4.2969999999999997</v>
      </c>
      <c r="F50" s="228" t="str">
        <f t="shared" si="42"/>
        <v>C</v>
      </c>
      <c r="G50" s="221">
        <f>'2019 Расклад'!P46</f>
        <v>3.971830985915493</v>
      </c>
      <c r="H50" s="60">
        <f t="shared" si="29"/>
        <v>4.01</v>
      </c>
      <c r="I50" s="61" t="str">
        <f t="shared" si="1"/>
        <v>B</v>
      </c>
      <c r="J50" s="57">
        <f>'2019 Расклад'!V46</f>
        <v>4</v>
      </c>
      <c r="K50" s="60">
        <f t="shared" si="30"/>
        <v>4.173</v>
      </c>
      <c r="L50" s="62" t="str">
        <f t="shared" si="2"/>
        <v>C</v>
      </c>
      <c r="M50" s="437">
        <f>'2019 Расклад'!AF46</f>
        <v>98.630136986301366</v>
      </c>
      <c r="N50" s="55">
        <f t="shared" si="31"/>
        <v>96.28</v>
      </c>
      <c r="O50" s="61" t="str">
        <f t="shared" si="43"/>
        <v>A</v>
      </c>
      <c r="P50" s="68">
        <f>'2019 Расклад'!AN46</f>
        <v>100</v>
      </c>
      <c r="Q50" s="442">
        <f t="shared" si="32"/>
        <v>96.99</v>
      </c>
      <c r="R50" s="62" t="str">
        <f t="shared" si="4"/>
        <v>A</v>
      </c>
      <c r="S50" s="456" t="str">
        <f t="shared" si="22"/>
        <v>B</v>
      </c>
      <c r="T50" s="70">
        <f t="shared" si="23"/>
        <v>2</v>
      </c>
      <c r="U50" s="70">
        <f t="shared" si="24"/>
        <v>2.5</v>
      </c>
      <c r="V50" s="70">
        <f t="shared" si="25"/>
        <v>2</v>
      </c>
      <c r="W50" s="70">
        <f t="shared" si="26"/>
        <v>4.2</v>
      </c>
      <c r="X50" s="70">
        <f t="shared" si="27"/>
        <v>4.2</v>
      </c>
      <c r="Y50" s="84">
        <f t="shared" si="28"/>
        <v>2.9799999999999995</v>
      </c>
      <c r="Z50" s="88">
        <f>'2019 Расклад'!AT46</f>
        <v>3.4477611940298507</v>
      </c>
      <c r="AA50" s="56">
        <f t="shared" si="34"/>
        <v>3.91</v>
      </c>
      <c r="AB50" s="62" t="str">
        <f t="shared" si="5"/>
        <v>D</v>
      </c>
      <c r="AC50" s="241">
        <f>'2019 Расклад'!AZ46</f>
        <v>3.3880597014925371</v>
      </c>
      <c r="AD50" s="56">
        <f t="shared" si="35"/>
        <v>3.85</v>
      </c>
      <c r="AE50" s="61" t="str">
        <f t="shared" si="6"/>
        <v>D</v>
      </c>
      <c r="AF50" s="257" t="str">
        <f t="shared" si="8"/>
        <v>D</v>
      </c>
      <c r="AG50" s="264">
        <f t="shared" si="9"/>
        <v>1</v>
      </c>
      <c r="AH50" s="278">
        <f t="shared" si="10"/>
        <v>1</v>
      </c>
      <c r="AI50" s="271">
        <f t="shared" si="11"/>
        <v>1</v>
      </c>
      <c r="AJ50" s="364">
        <f>'2019 Расклад'!BF46</f>
        <v>4.583333333333333</v>
      </c>
      <c r="AK50" s="175">
        <f t="shared" si="36"/>
        <v>4.17</v>
      </c>
      <c r="AL50" s="62" t="str">
        <f t="shared" si="7"/>
        <v>A</v>
      </c>
      <c r="AM50" s="373">
        <f>'2019 Расклад'!BM46</f>
        <v>53.75</v>
      </c>
      <c r="AN50" s="176">
        <f t="shared" si="37"/>
        <v>58.13</v>
      </c>
      <c r="AO50" s="61" t="str">
        <f t="shared" si="44"/>
        <v>B</v>
      </c>
      <c r="AP50" s="374">
        <f>'2019 Расклад'!BU46</f>
        <v>69.900000000000006</v>
      </c>
      <c r="AQ50" s="368">
        <f t="shared" si="39"/>
        <v>69.290000000000006</v>
      </c>
      <c r="AR50" s="61" t="str">
        <f t="shared" si="45"/>
        <v>B</v>
      </c>
      <c r="AS50" s="98" t="str">
        <f t="shared" si="12"/>
        <v>B</v>
      </c>
      <c r="AT50" s="92">
        <f t="shared" si="13"/>
        <v>4.2</v>
      </c>
      <c r="AU50" s="92">
        <f t="shared" si="14"/>
        <v>2.5</v>
      </c>
      <c r="AV50" s="92">
        <f t="shared" si="15"/>
        <v>2.5</v>
      </c>
      <c r="AW50" s="318">
        <f t="shared" si="16"/>
        <v>3.0666666666666664</v>
      </c>
      <c r="AX50" s="98" t="str">
        <f t="shared" si="17"/>
        <v>C</v>
      </c>
      <c r="AY50" s="470">
        <f t="shared" si="18"/>
        <v>2.5</v>
      </c>
      <c r="AZ50" s="468">
        <f t="shared" si="19"/>
        <v>1</v>
      </c>
      <c r="BA50" s="468">
        <f t="shared" si="20"/>
        <v>2.5</v>
      </c>
      <c r="BB50" s="469">
        <f t="shared" si="21"/>
        <v>2</v>
      </c>
    </row>
    <row r="51" spans="1:54" x14ac:dyDescent="0.25">
      <c r="A51" s="30">
        <v>18</v>
      </c>
      <c r="B51" s="49">
        <v>30940</v>
      </c>
      <c r="C51" s="26" t="s">
        <v>51</v>
      </c>
      <c r="D51" s="57">
        <f>'2019 Расклад'!J47</f>
        <v>4.3203883495145634</v>
      </c>
      <c r="E51" s="60">
        <f t="shared" si="41"/>
        <v>4.2969999999999997</v>
      </c>
      <c r="F51" s="228" t="str">
        <f t="shared" si="42"/>
        <v>B</v>
      </c>
      <c r="G51" s="221">
        <f>'2019 Расклад'!P47</f>
        <v>3.9509803921568625</v>
      </c>
      <c r="H51" s="60">
        <f t="shared" si="29"/>
        <v>4.01</v>
      </c>
      <c r="I51" s="61" t="str">
        <f t="shared" si="1"/>
        <v>C</v>
      </c>
      <c r="J51" s="57">
        <f>'2019 Расклад'!V47</f>
        <v>4.098039215686275</v>
      </c>
      <c r="K51" s="60">
        <f t="shared" si="30"/>
        <v>4.173</v>
      </c>
      <c r="L51" s="62" t="str">
        <f t="shared" si="2"/>
        <v>C</v>
      </c>
      <c r="M51" s="437">
        <f>'2019 Расклад'!AF47</f>
        <v>100</v>
      </c>
      <c r="N51" s="55">
        <f t="shared" si="31"/>
        <v>96.28</v>
      </c>
      <c r="O51" s="61" t="str">
        <f t="shared" si="43"/>
        <v>A</v>
      </c>
      <c r="P51" s="68">
        <f>'2019 Расклад'!AN47</f>
        <v>100</v>
      </c>
      <c r="Q51" s="442">
        <f t="shared" si="32"/>
        <v>96.99</v>
      </c>
      <c r="R51" s="62" t="str">
        <f t="shared" si="4"/>
        <v>A</v>
      </c>
      <c r="S51" s="456" t="str">
        <f t="shared" si="22"/>
        <v>B</v>
      </c>
      <c r="T51" s="70">
        <f t="shared" si="23"/>
        <v>2.5</v>
      </c>
      <c r="U51" s="70">
        <f t="shared" si="24"/>
        <v>2</v>
      </c>
      <c r="V51" s="70">
        <f t="shared" si="25"/>
        <v>2</v>
      </c>
      <c r="W51" s="70">
        <f t="shared" si="26"/>
        <v>4.2</v>
      </c>
      <c r="X51" s="70">
        <f t="shared" si="27"/>
        <v>4.2</v>
      </c>
      <c r="Y51" s="84">
        <f t="shared" si="28"/>
        <v>2.9799999999999995</v>
      </c>
      <c r="Z51" s="88">
        <f>'2019 Расклад'!AT47</f>
        <v>3.8118811881188117</v>
      </c>
      <c r="AA51" s="56">
        <f t="shared" si="34"/>
        <v>3.91</v>
      </c>
      <c r="AB51" s="62" t="str">
        <f t="shared" si="5"/>
        <v>C</v>
      </c>
      <c r="AC51" s="241">
        <f>'2019 Расклад'!AZ47</f>
        <v>3.7623762376237622</v>
      </c>
      <c r="AD51" s="56">
        <f t="shared" si="35"/>
        <v>3.85</v>
      </c>
      <c r="AE51" s="61" t="str">
        <f t="shared" si="6"/>
        <v>C</v>
      </c>
      <c r="AF51" s="257" t="str">
        <f t="shared" si="8"/>
        <v>C</v>
      </c>
      <c r="AG51" s="264">
        <f t="shared" si="9"/>
        <v>2</v>
      </c>
      <c r="AH51" s="278">
        <f t="shared" si="10"/>
        <v>2</v>
      </c>
      <c r="AI51" s="271">
        <f t="shared" si="11"/>
        <v>2</v>
      </c>
      <c r="AJ51" s="364">
        <f>'2019 Расклад'!BF47</f>
        <v>3.7307692307692308</v>
      </c>
      <c r="AK51" s="175">
        <f t="shared" si="36"/>
        <v>4.17</v>
      </c>
      <c r="AL51" s="62" t="str">
        <f t="shared" si="7"/>
        <v>C</v>
      </c>
      <c r="AM51" s="373">
        <f>'2019 Расклад'!BM47</f>
        <v>45.52</v>
      </c>
      <c r="AN51" s="176">
        <f t="shared" si="37"/>
        <v>58.13</v>
      </c>
      <c r="AO51" s="61" t="str">
        <f t="shared" si="44"/>
        <v>C</v>
      </c>
      <c r="AP51" s="374">
        <f>'2019 Расклад'!BU47</f>
        <v>62.69</v>
      </c>
      <c r="AQ51" s="368">
        <f t="shared" si="39"/>
        <v>69.290000000000006</v>
      </c>
      <c r="AR51" s="61" t="str">
        <f t="shared" si="45"/>
        <v>B</v>
      </c>
      <c r="AS51" s="98" t="str">
        <f t="shared" si="12"/>
        <v>C</v>
      </c>
      <c r="AT51" s="92">
        <f t="shared" si="13"/>
        <v>2</v>
      </c>
      <c r="AU51" s="92">
        <f t="shared" si="14"/>
        <v>2</v>
      </c>
      <c r="AV51" s="92">
        <f t="shared" si="15"/>
        <v>2.5</v>
      </c>
      <c r="AW51" s="318">
        <f t="shared" si="16"/>
        <v>2.1666666666666665</v>
      </c>
      <c r="AX51" s="98" t="str">
        <f t="shared" si="17"/>
        <v>C</v>
      </c>
      <c r="AY51" s="470">
        <f t="shared" si="18"/>
        <v>2.5</v>
      </c>
      <c r="AZ51" s="468">
        <f t="shared" si="19"/>
        <v>2</v>
      </c>
      <c r="BA51" s="468">
        <f t="shared" si="20"/>
        <v>2</v>
      </c>
      <c r="BB51" s="469">
        <f t="shared" si="21"/>
        <v>2.1666666666666665</v>
      </c>
    </row>
    <row r="52" spans="1:54" ht="15.75" thickBot="1" x14ac:dyDescent="0.3">
      <c r="A52" s="33">
        <v>19</v>
      </c>
      <c r="B52" s="46">
        <v>31480</v>
      </c>
      <c r="C52" s="42" t="s">
        <v>53</v>
      </c>
      <c r="D52" s="83">
        <f>'2019 Расклад'!J48</f>
        <v>4.3454545454545448</v>
      </c>
      <c r="E52" s="189">
        <f t="shared" si="41"/>
        <v>4.2969999999999997</v>
      </c>
      <c r="F52" s="229" t="str">
        <f t="shared" si="42"/>
        <v>B</v>
      </c>
      <c r="G52" s="222">
        <f>'2019 Расклад'!P48</f>
        <v>4.2636363636363637</v>
      </c>
      <c r="H52" s="189">
        <f t="shared" si="29"/>
        <v>4.01</v>
      </c>
      <c r="I52" s="63" t="str">
        <f t="shared" si="1"/>
        <v>B</v>
      </c>
      <c r="J52" s="83">
        <f>'2019 Расклад'!V48</f>
        <v>4.2272727272727275</v>
      </c>
      <c r="K52" s="189">
        <f t="shared" si="30"/>
        <v>4.173</v>
      </c>
      <c r="L52" s="64" t="str">
        <f t="shared" si="2"/>
        <v>B</v>
      </c>
      <c r="M52" s="446">
        <f>'2019 Расклад'!AF48</f>
        <v>100</v>
      </c>
      <c r="N52" s="190">
        <f t="shared" si="31"/>
        <v>96.28</v>
      </c>
      <c r="O52" s="63" t="str">
        <f t="shared" si="43"/>
        <v>A</v>
      </c>
      <c r="P52" s="196">
        <f>'2019 Расклад'!AN48</f>
        <v>100</v>
      </c>
      <c r="Q52" s="449">
        <f t="shared" si="32"/>
        <v>96.99</v>
      </c>
      <c r="R52" s="64" t="str">
        <f t="shared" si="4"/>
        <v>A</v>
      </c>
      <c r="S52" s="457" t="str">
        <f t="shared" si="22"/>
        <v>B</v>
      </c>
      <c r="T52" s="92">
        <f t="shared" si="23"/>
        <v>2.5</v>
      </c>
      <c r="U52" s="92">
        <f t="shared" si="24"/>
        <v>2.5</v>
      </c>
      <c r="V52" s="92">
        <f t="shared" si="25"/>
        <v>2.5</v>
      </c>
      <c r="W52" s="92">
        <f t="shared" si="26"/>
        <v>4.2</v>
      </c>
      <c r="X52" s="92">
        <f t="shared" si="27"/>
        <v>4.2</v>
      </c>
      <c r="Y52" s="93">
        <f t="shared" si="28"/>
        <v>3.1799999999999997</v>
      </c>
      <c r="Z52" s="195">
        <f>'2019 Расклад'!AT48</f>
        <v>3.7128712871287131</v>
      </c>
      <c r="AA52" s="192">
        <f t="shared" si="34"/>
        <v>3.91</v>
      </c>
      <c r="AB52" s="64" t="str">
        <f t="shared" si="5"/>
        <v>C</v>
      </c>
      <c r="AC52" s="242">
        <f>'2019 Расклад'!AZ48</f>
        <v>3.4607843137254903</v>
      </c>
      <c r="AD52" s="192">
        <f t="shared" si="35"/>
        <v>3.85</v>
      </c>
      <c r="AE52" s="63" t="str">
        <f t="shared" si="6"/>
        <v>D</v>
      </c>
      <c r="AF52" s="260" t="str">
        <f t="shared" si="8"/>
        <v>C</v>
      </c>
      <c r="AG52" s="267">
        <f t="shared" si="9"/>
        <v>2</v>
      </c>
      <c r="AH52" s="281">
        <f t="shared" si="10"/>
        <v>1</v>
      </c>
      <c r="AI52" s="274">
        <f t="shared" si="11"/>
        <v>1.5</v>
      </c>
      <c r="AJ52" s="369">
        <f>'2019 Расклад'!BF48</f>
        <v>3.875</v>
      </c>
      <c r="AK52" s="193">
        <f t="shared" si="36"/>
        <v>4.17</v>
      </c>
      <c r="AL52" s="64" t="str">
        <f t="shared" si="7"/>
        <v>C</v>
      </c>
      <c r="AM52" s="375">
        <f>'2019 Расклад'!BM48</f>
        <v>47.81</v>
      </c>
      <c r="AN52" s="194">
        <f t="shared" si="37"/>
        <v>58.13</v>
      </c>
      <c r="AO52" s="63" t="str">
        <f t="shared" si="44"/>
        <v>C</v>
      </c>
      <c r="AP52" s="376">
        <f>'2019 Расклад'!BU48</f>
        <v>59.31</v>
      </c>
      <c r="AQ52" s="372">
        <f t="shared" si="39"/>
        <v>69.290000000000006</v>
      </c>
      <c r="AR52" s="63" t="str">
        <f t="shared" si="45"/>
        <v>B</v>
      </c>
      <c r="AS52" s="197" t="str">
        <f t="shared" si="12"/>
        <v>C</v>
      </c>
      <c r="AT52" s="92">
        <f t="shared" si="13"/>
        <v>2</v>
      </c>
      <c r="AU52" s="92">
        <f t="shared" si="14"/>
        <v>2</v>
      </c>
      <c r="AV52" s="92">
        <f t="shared" si="15"/>
        <v>2.5</v>
      </c>
      <c r="AW52" s="318">
        <f t="shared" si="16"/>
        <v>2.1666666666666665</v>
      </c>
      <c r="AX52" s="197" t="str">
        <f t="shared" si="17"/>
        <v>C</v>
      </c>
      <c r="AY52" s="470">
        <f t="shared" si="18"/>
        <v>2.5</v>
      </c>
      <c r="AZ52" s="468">
        <f t="shared" si="19"/>
        <v>2</v>
      </c>
      <c r="BA52" s="468">
        <f t="shared" si="20"/>
        <v>2</v>
      </c>
      <c r="BB52" s="469">
        <f t="shared" si="21"/>
        <v>2.1666666666666665</v>
      </c>
    </row>
    <row r="53" spans="1:54" ht="15.75" thickBot="1" x14ac:dyDescent="0.3">
      <c r="A53" s="40"/>
      <c r="B53" s="47"/>
      <c r="C53" s="41" t="s">
        <v>140</v>
      </c>
      <c r="D53" s="75">
        <f>AVERAGE(D54:D72)</f>
        <v>4.2261209736493832</v>
      </c>
      <c r="E53" s="182"/>
      <c r="F53" s="225" t="str">
        <f t="shared" si="42"/>
        <v>C</v>
      </c>
      <c r="G53" s="220">
        <f>AVERAGE(G54:G72)</f>
        <v>3.9015193012999134</v>
      </c>
      <c r="H53" s="182"/>
      <c r="I53" s="71" t="str">
        <f t="shared" si="1"/>
        <v>C</v>
      </c>
      <c r="J53" s="75">
        <f>AVERAGE(J54:J72)</f>
        <v>4.1423514194838349</v>
      </c>
      <c r="K53" s="182"/>
      <c r="L53" s="72" t="str">
        <f t="shared" si="2"/>
        <v>C</v>
      </c>
      <c r="M53" s="220">
        <f>AVERAGE(M54:M72)</f>
        <v>96.014980782270726</v>
      </c>
      <c r="N53" s="183"/>
      <c r="O53" s="71" t="str">
        <f t="shared" si="43"/>
        <v>A</v>
      </c>
      <c r="P53" s="74">
        <f>AVERAGE(P54:P72)</f>
        <v>97.299960935891775</v>
      </c>
      <c r="Q53" s="448"/>
      <c r="R53" s="72" t="str">
        <f t="shared" si="4"/>
        <v>A</v>
      </c>
      <c r="S53" s="454" t="str">
        <f t="shared" si="22"/>
        <v>B</v>
      </c>
      <c r="T53" s="94">
        <f t="shared" si="23"/>
        <v>2</v>
      </c>
      <c r="U53" s="95">
        <f t="shared" si="24"/>
        <v>2</v>
      </c>
      <c r="V53" s="95">
        <f t="shared" si="25"/>
        <v>2</v>
      </c>
      <c r="W53" s="95">
        <f t="shared" si="26"/>
        <v>4.2</v>
      </c>
      <c r="X53" s="95">
        <f t="shared" si="27"/>
        <v>4.2</v>
      </c>
      <c r="Y53" s="237">
        <f t="shared" si="28"/>
        <v>2.88</v>
      </c>
      <c r="Z53" s="74">
        <f>AVERAGE(Z54:Z72)</f>
        <v>3.9873928416891258</v>
      </c>
      <c r="AA53" s="185"/>
      <c r="AB53" s="72" t="str">
        <f t="shared" si="5"/>
        <v>B</v>
      </c>
      <c r="AC53" s="220">
        <f>AVERAGE(AC54:AC72)</f>
        <v>3.8693370347695968</v>
      </c>
      <c r="AD53" s="185"/>
      <c r="AE53" s="71" t="str">
        <f t="shared" si="6"/>
        <v>B</v>
      </c>
      <c r="AF53" s="255" t="str">
        <f t="shared" si="8"/>
        <v>B</v>
      </c>
      <c r="AG53" s="262">
        <f t="shared" si="9"/>
        <v>2.5</v>
      </c>
      <c r="AH53" s="276">
        <f t="shared" si="10"/>
        <v>2.5</v>
      </c>
      <c r="AI53" s="269">
        <f t="shared" si="11"/>
        <v>2.5</v>
      </c>
      <c r="AJ53" s="90">
        <f>AVERAGE(AJ54:AJ72)</f>
        <v>4.2761054232643607</v>
      </c>
      <c r="AK53" s="186"/>
      <c r="AL53" s="72" t="str">
        <f t="shared" si="7"/>
        <v>B</v>
      </c>
      <c r="AM53" s="91">
        <f>AVERAGE(AM54:AM72)</f>
        <v>56.424117647058836</v>
      </c>
      <c r="AN53" s="187"/>
      <c r="AO53" s="71" t="str">
        <f t="shared" si="44"/>
        <v>B</v>
      </c>
      <c r="AP53" s="90">
        <f>AVERAGE(AP54:AP72)</f>
        <v>68.11944444444444</v>
      </c>
      <c r="AQ53" s="188"/>
      <c r="AR53" s="71" t="str">
        <f t="shared" si="45"/>
        <v>B</v>
      </c>
      <c r="AS53" s="166" t="str">
        <f t="shared" si="12"/>
        <v>B</v>
      </c>
      <c r="AT53" s="95">
        <f t="shared" si="13"/>
        <v>2.5</v>
      </c>
      <c r="AU53" s="95">
        <f t="shared" si="14"/>
        <v>2.5</v>
      </c>
      <c r="AV53" s="95">
        <f t="shared" si="15"/>
        <v>2.5</v>
      </c>
      <c r="AW53" s="317">
        <f t="shared" si="16"/>
        <v>2.5</v>
      </c>
      <c r="AX53" s="166" t="str">
        <f t="shared" si="17"/>
        <v>B</v>
      </c>
      <c r="AY53" s="470">
        <f t="shared" si="18"/>
        <v>2.5</v>
      </c>
      <c r="AZ53" s="468">
        <f t="shared" si="19"/>
        <v>2.5</v>
      </c>
      <c r="BA53" s="468">
        <f t="shared" si="20"/>
        <v>2.5</v>
      </c>
      <c r="BB53" s="469">
        <f t="shared" si="21"/>
        <v>2.5</v>
      </c>
    </row>
    <row r="54" spans="1:54" x14ac:dyDescent="0.25">
      <c r="A54" s="32">
        <v>1</v>
      </c>
      <c r="B54" s="48">
        <v>40010</v>
      </c>
      <c r="C54" s="16" t="s">
        <v>201</v>
      </c>
      <c r="D54" s="57">
        <f>'2019 Расклад'!J49</f>
        <v>4.4809000000000001</v>
      </c>
      <c r="E54" s="177">
        <f t="shared" si="41"/>
        <v>4.2969999999999997</v>
      </c>
      <c r="F54" s="227" t="str">
        <f t="shared" si="42"/>
        <v>B</v>
      </c>
      <c r="G54" s="221">
        <f>'2019 Расклад'!P49</f>
        <v>4.2692000000000005</v>
      </c>
      <c r="H54" s="177">
        <f t="shared" si="29"/>
        <v>4.01</v>
      </c>
      <c r="I54" s="58" t="str">
        <f t="shared" si="1"/>
        <v>B</v>
      </c>
      <c r="J54" s="57">
        <f>'2019 Расклад'!V49</f>
        <v>4.3406000000000002</v>
      </c>
      <c r="K54" s="177">
        <f t="shared" si="30"/>
        <v>4.173</v>
      </c>
      <c r="L54" s="59" t="str">
        <f t="shared" si="2"/>
        <v>B</v>
      </c>
      <c r="M54" s="437">
        <f>'2019 Расклад'!AF49</f>
        <v>98.882681564245814</v>
      </c>
      <c r="N54" s="178">
        <f t="shared" si="31"/>
        <v>96.28</v>
      </c>
      <c r="O54" s="58" t="str">
        <f t="shared" si="43"/>
        <v>A</v>
      </c>
      <c r="P54" s="68">
        <f>'2019 Расклад'!AN49</f>
        <v>92.178770949720672</v>
      </c>
      <c r="Q54" s="439">
        <f t="shared" si="32"/>
        <v>96.99</v>
      </c>
      <c r="R54" s="59" t="str">
        <f t="shared" si="4"/>
        <v>A</v>
      </c>
      <c r="S54" s="456" t="str">
        <f t="shared" si="22"/>
        <v>B</v>
      </c>
      <c r="T54" s="70">
        <f t="shared" si="23"/>
        <v>2.5</v>
      </c>
      <c r="U54" s="70">
        <f t="shared" si="24"/>
        <v>2.5</v>
      </c>
      <c r="V54" s="70">
        <f t="shared" si="25"/>
        <v>2.5</v>
      </c>
      <c r="W54" s="70">
        <f t="shared" si="26"/>
        <v>4.2</v>
      </c>
      <c r="X54" s="70">
        <f t="shared" si="27"/>
        <v>4.2</v>
      </c>
      <c r="Y54" s="84">
        <f t="shared" si="28"/>
        <v>3.1799999999999997</v>
      </c>
      <c r="Z54" s="89">
        <f>'2019 Расклад'!AT49</f>
        <v>4.1787709497206702</v>
      </c>
      <c r="AA54" s="179">
        <f t="shared" si="34"/>
        <v>3.91</v>
      </c>
      <c r="AB54" s="59" t="str">
        <f t="shared" si="5"/>
        <v>B</v>
      </c>
      <c r="AC54" s="243">
        <f>'2019 Расклад'!AZ49</f>
        <v>4.1229050279329611</v>
      </c>
      <c r="AD54" s="179">
        <f t="shared" si="35"/>
        <v>3.85</v>
      </c>
      <c r="AE54" s="58" t="str">
        <f t="shared" si="6"/>
        <v>B</v>
      </c>
      <c r="AF54" s="257" t="str">
        <f t="shared" si="8"/>
        <v>B</v>
      </c>
      <c r="AG54" s="264">
        <f t="shared" si="9"/>
        <v>2.5</v>
      </c>
      <c r="AH54" s="278">
        <f t="shared" si="10"/>
        <v>2.5</v>
      </c>
      <c r="AI54" s="271">
        <f t="shared" si="11"/>
        <v>2.5</v>
      </c>
      <c r="AJ54" s="364">
        <f>'2019 Расклад'!BF49</f>
        <v>4.1587301587301591</v>
      </c>
      <c r="AK54" s="180">
        <f t="shared" si="36"/>
        <v>4.17</v>
      </c>
      <c r="AL54" s="59" t="str">
        <f t="shared" si="7"/>
        <v>C</v>
      </c>
      <c r="AM54" s="365">
        <f>'2019 Расклад'!BM49</f>
        <v>56.2</v>
      </c>
      <c r="AN54" s="181">
        <f t="shared" si="37"/>
        <v>58.13</v>
      </c>
      <c r="AO54" s="58" t="str">
        <f t="shared" si="44"/>
        <v>B</v>
      </c>
      <c r="AP54" s="366">
        <f>'2019 Расклад'!BU49</f>
        <v>70</v>
      </c>
      <c r="AQ54" s="367">
        <f t="shared" si="39"/>
        <v>69.290000000000006</v>
      </c>
      <c r="AR54" s="58" t="str">
        <f t="shared" si="45"/>
        <v>B</v>
      </c>
      <c r="AS54" s="199" t="str">
        <f t="shared" si="12"/>
        <v>B</v>
      </c>
      <c r="AT54" s="92">
        <f t="shared" si="13"/>
        <v>2</v>
      </c>
      <c r="AU54" s="92">
        <f t="shared" si="14"/>
        <v>2.5</v>
      </c>
      <c r="AV54" s="92">
        <f t="shared" si="15"/>
        <v>2.5</v>
      </c>
      <c r="AW54" s="318">
        <f t="shared" si="16"/>
        <v>2.3333333333333335</v>
      </c>
      <c r="AX54" s="199" t="str">
        <f t="shared" si="17"/>
        <v>B</v>
      </c>
      <c r="AY54" s="470">
        <f t="shared" si="18"/>
        <v>2.5</v>
      </c>
      <c r="AZ54" s="468">
        <f t="shared" si="19"/>
        <v>2.5</v>
      </c>
      <c r="BA54" s="468">
        <f t="shared" si="20"/>
        <v>2.5</v>
      </c>
      <c r="BB54" s="469">
        <f t="shared" si="21"/>
        <v>2.5</v>
      </c>
    </row>
    <row r="55" spans="1:54" ht="15" customHeight="1" x14ac:dyDescent="0.25">
      <c r="A55" s="30">
        <v>2</v>
      </c>
      <c r="B55" s="49">
        <v>40030</v>
      </c>
      <c r="C55" s="26" t="s">
        <v>237</v>
      </c>
      <c r="D55" s="57">
        <f>'2019 Расклад'!J50</f>
        <v>4.7707999999999995</v>
      </c>
      <c r="E55" s="60">
        <f t="shared" si="41"/>
        <v>4.2969999999999997</v>
      </c>
      <c r="F55" s="228" t="str">
        <f t="shared" si="42"/>
        <v>A</v>
      </c>
      <c r="G55" s="221">
        <f>'2019 Расклад'!P50</f>
        <v>4.5590000000000002</v>
      </c>
      <c r="H55" s="60">
        <f t="shared" si="29"/>
        <v>4.01</v>
      </c>
      <c r="I55" s="61" t="str">
        <f t="shared" si="1"/>
        <v>A</v>
      </c>
      <c r="J55" s="57">
        <f>'2019 Расклад'!V50</f>
        <v>4.54</v>
      </c>
      <c r="K55" s="60">
        <f t="shared" si="30"/>
        <v>4.173</v>
      </c>
      <c r="L55" s="62" t="str">
        <f t="shared" si="2"/>
        <v>A</v>
      </c>
      <c r="M55" s="437">
        <f>'2019 Расклад'!AF50</f>
        <v>100</v>
      </c>
      <c r="N55" s="55">
        <f t="shared" si="31"/>
        <v>96.28</v>
      </c>
      <c r="O55" s="61" t="str">
        <f t="shared" si="43"/>
        <v>A</v>
      </c>
      <c r="P55" s="68">
        <f>'2019 Расклад'!AN50</f>
        <v>100</v>
      </c>
      <c r="Q55" s="442">
        <f t="shared" si="32"/>
        <v>96.99</v>
      </c>
      <c r="R55" s="62" t="str">
        <f t="shared" si="4"/>
        <v>A</v>
      </c>
      <c r="S55" s="456" t="str">
        <f t="shared" si="22"/>
        <v>A</v>
      </c>
      <c r="T55" s="70">
        <f t="shared" si="23"/>
        <v>4.2</v>
      </c>
      <c r="U55" s="70">
        <f t="shared" si="24"/>
        <v>4.2</v>
      </c>
      <c r="V55" s="70">
        <f t="shared" si="25"/>
        <v>4.2</v>
      </c>
      <c r="W55" s="70">
        <f t="shared" si="26"/>
        <v>4.2</v>
      </c>
      <c r="X55" s="70">
        <f t="shared" si="27"/>
        <v>4.2</v>
      </c>
      <c r="Y55" s="84">
        <f t="shared" si="28"/>
        <v>4.2</v>
      </c>
      <c r="Z55" s="89">
        <f>'2019 Расклад'!AT50</f>
        <v>4.360655737704918</v>
      </c>
      <c r="AA55" s="56">
        <f t="shared" si="34"/>
        <v>3.91</v>
      </c>
      <c r="AB55" s="62" t="str">
        <f t="shared" si="5"/>
        <v>B</v>
      </c>
      <c r="AC55" s="243">
        <f>'2019 Расклад'!AZ50</f>
        <v>4.3934426229508201</v>
      </c>
      <c r="AD55" s="56">
        <f t="shared" si="35"/>
        <v>3.85</v>
      </c>
      <c r="AE55" s="61" t="str">
        <f t="shared" si="6"/>
        <v>B</v>
      </c>
      <c r="AF55" s="257" t="str">
        <f t="shared" si="8"/>
        <v>B</v>
      </c>
      <c r="AG55" s="264">
        <f t="shared" si="9"/>
        <v>2.5</v>
      </c>
      <c r="AH55" s="278">
        <f t="shared" si="10"/>
        <v>2.5</v>
      </c>
      <c r="AI55" s="271">
        <f t="shared" si="11"/>
        <v>2.5</v>
      </c>
      <c r="AJ55" s="364">
        <f>'2019 Расклад'!BF50</f>
        <v>4.6363636363636367</v>
      </c>
      <c r="AK55" s="175">
        <f t="shared" si="36"/>
        <v>4.17</v>
      </c>
      <c r="AL55" s="62" t="str">
        <f t="shared" si="7"/>
        <v>A</v>
      </c>
      <c r="AM55" s="365">
        <f>'2019 Расклад'!BM50</f>
        <v>64</v>
      </c>
      <c r="AN55" s="176">
        <f t="shared" si="37"/>
        <v>58.13</v>
      </c>
      <c r="AO55" s="61" t="str">
        <f t="shared" si="44"/>
        <v>B</v>
      </c>
      <c r="AP55" s="366">
        <f>'2019 Расклад'!BU50</f>
        <v>80</v>
      </c>
      <c r="AQ55" s="368">
        <f t="shared" si="39"/>
        <v>69.290000000000006</v>
      </c>
      <c r="AR55" s="61" t="str">
        <f t="shared" si="45"/>
        <v>A</v>
      </c>
      <c r="AS55" s="98" t="str">
        <f t="shared" si="12"/>
        <v>A</v>
      </c>
      <c r="AT55" s="92">
        <f t="shared" si="13"/>
        <v>4.2</v>
      </c>
      <c r="AU55" s="92">
        <f t="shared" si="14"/>
        <v>2.5</v>
      </c>
      <c r="AV55" s="92">
        <f t="shared" si="15"/>
        <v>4.2</v>
      </c>
      <c r="AW55" s="318">
        <f t="shared" si="16"/>
        <v>3.6333333333333333</v>
      </c>
      <c r="AX55" s="98" t="str">
        <f t="shared" si="17"/>
        <v>A</v>
      </c>
      <c r="AY55" s="470">
        <f t="shared" si="18"/>
        <v>4.2</v>
      </c>
      <c r="AZ55" s="468">
        <f t="shared" si="19"/>
        <v>2.5</v>
      </c>
      <c r="BA55" s="468">
        <f t="shared" si="20"/>
        <v>4.2</v>
      </c>
      <c r="BB55" s="469">
        <f t="shared" si="21"/>
        <v>3.6333333333333333</v>
      </c>
    </row>
    <row r="56" spans="1:54" x14ac:dyDescent="0.25">
      <c r="A56" s="30">
        <v>3</v>
      </c>
      <c r="B56" s="49">
        <v>40410</v>
      </c>
      <c r="C56" s="26" t="s">
        <v>63</v>
      </c>
      <c r="D56" s="57">
        <f>'2019 Расклад'!J51</f>
        <v>4.7366000000000001</v>
      </c>
      <c r="E56" s="60">
        <f t="shared" si="41"/>
        <v>4.2969999999999997</v>
      </c>
      <c r="F56" s="228" t="str">
        <f t="shared" si="42"/>
        <v>A</v>
      </c>
      <c r="G56" s="221">
        <f>'2019 Расклад'!P51</f>
        <v>4.30511</v>
      </c>
      <c r="H56" s="60">
        <f t="shared" si="29"/>
        <v>4.01</v>
      </c>
      <c r="I56" s="61" t="str">
        <f t="shared" si="1"/>
        <v>B</v>
      </c>
      <c r="J56" s="57">
        <f>'2019 Расклад'!V51</f>
        <v>4.4531000000000001</v>
      </c>
      <c r="K56" s="60">
        <f t="shared" si="30"/>
        <v>4.173</v>
      </c>
      <c r="L56" s="62" t="str">
        <f t="shared" si="2"/>
        <v>B</v>
      </c>
      <c r="M56" s="437">
        <f>'2019 Расклад'!AF51</f>
        <v>98.913043478260875</v>
      </c>
      <c r="N56" s="55">
        <f t="shared" si="31"/>
        <v>96.28</v>
      </c>
      <c r="O56" s="61" t="str">
        <f t="shared" si="43"/>
        <v>A</v>
      </c>
      <c r="P56" s="68">
        <f>'2019 Расклад'!AN51</f>
        <v>100</v>
      </c>
      <c r="Q56" s="442">
        <f t="shared" si="32"/>
        <v>96.99</v>
      </c>
      <c r="R56" s="62" t="str">
        <f t="shared" si="4"/>
        <v>A</v>
      </c>
      <c r="S56" s="456" t="str">
        <f t="shared" si="22"/>
        <v>A</v>
      </c>
      <c r="T56" s="70">
        <f t="shared" si="23"/>
        <v>4.2</v>
      </c>
      <c r="U56" s="70">
        <f t="shared" si="24"/>
        <v>2.5</v>
      </c>
      <c r="V56" s="70">
        <f t="shared" si="25"/>
        <v>2.5</v>
      </c>
      <c r="W56" s="70">
        <f t="shared" si="26"/>
        <v>4.2</v>
      </c>
      <c r="X56" s="70">
        <f t="shared" si="27"/>
        <v>4.2</v>
      </c>
      <c r="Y56" s="84">
        <f t="shared" si="28"/>
        <v>3.5199999999999996</v>
      </c>
      <c r="Z56" s="89">
        <f>'2019 Расклад'!AT51</f>
        <v>4.4413793103448276</v>
      </c>
      <c r="AA56" s="56">
        <f t="shared" si="34"/>
        <v>3.91</v>
      </c>
      <c r="AB56" s="62" t="str">
        <f t="shared" si="5"/>
        <v>B</v>
      </c>
      <c r="AC56" s="243">
        <f>'2019 Расклад'!AZ51</f>
        <v>4.3310344827586205</v>
      </c>
      <c r="AD56" s="56">
        <f t="shared" si="35"/>
        <v>3.85</v>
      </c>
      <c r="AE56" s="61" t="str">
        <f t="shared" si="6"/>
        <v>B</v>
      </c>
      <c r="AF56" s="257" t="str">
        <f t="shared" si="8"/>
        <v>B</v>
      </c>
      <c r="AG56" s="264">
        <f t="shared" si="9"/>
        <v>2.5</v>
      </c>
      <c r="AH56" s="278">
        <f t="shared" si="10"/>
        <v>2.5</v>
      </c>
      <c r="AI56" s="271">
        <f t="shared" si="11"/>
        <v>2.5</v>
      </c>
      <c r="AJ56" s="364">
        <f>'2019 Расклад'!BF51</f>
        <v>4.5</v>
      </c>
      <c r="AK56" s="175">
        <f t="shared" si="36"/>
        <v>4.17</v>
      </c>
      <c r="AL56" s="62" t="str">
        <f t="shared" si="7"/>
        <v>A</v>
      </c>
      <c r="AM56" s="365">
        <f>'2019 Расклад'!BM51</f>
        <v>70.61</v>
      </c>
      <c r="AN56" s="176">
        <f t="shared" si="37"/>
        <v>58.13</v>
      </c>
      <c r="AO56" s="61" t="str">
        <f t="shared" si="44"/>
        <v>A</v>
      </c>
      <c r="AP56" s="366">
        <f>'2019 Расклад'!BU51</f>
        <v>79.13</v>
      </c>
      <c r="AQ56" s="368">
        <f t="shared" si="39"/>
        <v>69.290000000000006</v>
      </c>
      <c r="AR56" s="61" t="str">
        <f t="shared" si="45"/>
        <v>A</v>
      </c>
      <c r="AS56" s="98" t="str">
        <f t="shared" si="12"/>
        <v>A</v>
      </c>
      <c r="AT56" s="92">
        <f t="shared" si="13"/>
        <v>4.2</v>
      </c>
      <c r="AU56" s="92">
        <f t="shared" si="14"/>
        <v>4.2</v>
      </c>
      <c r="AV56" s="92">
        <f t="shared" si="15"/>
        <v>4.2</v>
      </c>
      <c r="AW56" s="318">
        <f t="shared" si="16"/>
        <v>4.2</v>
      </c>
      <c r="AX56" s="98" t="str">
        <f t="shared" si="17"/>
        <v>A</v>
      </c>
      <c r="AY56" s="470">
        <f t="shared" si="18"/>
        <v>4.2</v>
      </c>
      <c r="AZ56" s="468">
        <f t="shared" si="19"/>
        <v>2.5</v>
      </c>
      <c r="BA56" s="468">
        <f t="shared" si="20"/>
        <v>4.2</v>
      </c>
      <c r="BB56" s="469">
        <f t="shared" si="21"/>
        <v>3.6333333333333333</v>
      </c>
    </row>
    <row r="57" spans="1:54" x14ac:dyDescent="0.25">
      <c r="A57" s="30">
        <v>4</v>
      </c>
      <c r="B57" s="49">
        <v>40011</v>
      </c>
      <c r="C57" s="26" t="s">
        <v>55</v>
      </c>
      <c r="D57" s="57">
        <f>'2019 Расклад'!J52</f>
        <v>4.3724999999999996</v>
      </c>
      <c r="E57" s="60">
        <f t="shared" si="41"/>
        <v>4.2969999999999997</v>
      </c>
      <c r="F57" s="228" t="str">
        <f t="shared" si="42"/>
        <v>B</v>
      </c>
      <c r="G57" s="221">
        <f>'2019 Расклад'!P52</f>
        <v>4.2321999999999997</v>
      </c>
      <c r="H57" s="60">
        <f t="shared" si="29"/>
        <v>4.01</v>
      </c>
      <c r="I57" s="61" t="str">
        <f t="shared" si="1"/>
        <v>B</v>
      </c>
      <c r="J57" s="57">
        <f>'2019 Расклад'!V52</f>
        <v>4.3727</v>
      </c>
      <c r="K57" s="60">
        <f t="shared" si="30"/>
        <v>4.173</v>
      </c>
      <c r="L57" s="62" t="str">
        <f t="shared" si="2"/>
        <v>B</v>
      </c>
      <c r="M57" s="437">
        <f>'2019 Расклад'!AF52</f>
        <v>96.396396396396398</v>
      </c>
      <c r="N57" s="55">
        <f t="shared" si="31"/>
        <v>96.28</v>
      </c>
      <c r="O57" s="61" t="str">
        <f t="shared" si="43"/>
        <v>A</v>
      </c>
      <c r="P57" s="68">
        <f>'2019 Расклад'!AN52</f>
        <v>97.382198952879577</v>
      </c>
      <c r="Q57" s="442">
        <f t="shared" si="32"/>
        <v>96.99</v>
      </c>
      <c r="R57" s="62" t="str">
        <f t="shared" si="4"/>
        <v>A</v>
      </c>
      <c r="S57" s="456" t="str">
        <f t="shared" si="22"/>
        <v>B</v>
      </c>
      <c r="T57" s="70">
        <f t="shared" si="23"/>
        <v>2.5</v>
      </c>
      <c r="U57" s="70">
        <f t="shared" si="24"/>
        <v>2.5</v>
      </c>
      <c r="V57" s="70">
        <f t="shared" si="25"/>
        <v>2.5</v>
      </c>
      <c r="W57" s="70">
        <f t="shared" si="26"/>
        <v>4.2</v>
      </c>
      <c r="X57" s="70">
        <f t="shared" si="27"/>
        <v>4.2</v>
      </c>
      <c r="Y57" s="84">
        <f t="shared" si="28"/>
        <v>3.1799999999999997</v>
      </c>
      <c r="Z57" s="89">
        <f>'2019 Расклад'!AT52</f>
        <v>4.1077844311377243</v>
      </c>
      <c r="AA57" s="56">
        <f t="shared" si="34"/>
        <v>3.91</v>
      </c>
      <c r="AB57" s="62" t="str">
        <f t="shared" si="5"/>
        <v>B</v>
      </c>
      <c r="AC57" s="243">
        <f>'2019 Расклад'!AZ52</f>
        <v>4.0419161676646711</v>
      </c>
      <c r="AD57" s="56">
        <f t="shared" si="35"/>
        <v>3.85</v>
      </c>
      <c r="AE57" s="61" t="str">
        <f t="shared" si="6"/>
        <v>B</v>
      </c>
      <c r="AF57" s="257" t="str">
        <f t="shared" si="8"/>
        <v>B</v>
      </c>
      <c r="AG57" s="264">
        <f t="shared" si="9"/>
        <v>2.5</v>
      </c>
      <c r="AH57" s="278">
        <f t="shared" si="10"/>
        <v>2.5</v>
      </c>
      <c r="AI57" s="271">
        <f t="shared" si="11"/>
        <v>2.5</v>
      </c>
      <c r="AJ57" s="364">
        <f>'2019 Расклад'!BF52</f>
        <v>4.1739130434782608</v>
      </c>
      <c r="AK57" s="175">
        <f t="shared" si="36"/>
        <v>4.17</v>
      </c>
      <c r="AL57" s="62" t="str">
        <f t="shared" si="7"/>
        <v>B</v>
      </c>
      <c r="AM57" s="365">
        <f>'2019 Расклад'!BM52</f>
        <v>58.05</v>
      </c>
      <c r="AN57" s="176">
        <f t="shared" si="37"/>
        <v>58.13</v>
      </c>
      <c r="AO57" s="61" t="str">
        <f t="shared" si="44"/>
        <v>B</v>
      </c>
      <c r="AP57" s="366">
        <f>'2019 Расклад'!BU52</f>
        <v>70</v>
      </c>
      <c r="AQ57" s="368">
        <f t="shared" si="39"/>
        <v>69.290000000000006</v>
      </c>
      <c r="AR57" s="61" t="str">
        <f t="shared" si="45"/>
        <v>B</v>
      </c>
      <c r="AS57" s="98" t="str">
        <f t="shared" si="12"/>
        <v>B</v>
      </c>
      <c r="AT57" s="92">
        <f t="shared" si="13"/>
        <v>2.5</v>
      </c>
      <c r="AU57" s="92">
        <f t="shared" si="14"/>
        <v>2.5</v>
      </c>
      <c r="AV57" s="92">
        <f t="shared" si="15"/>
        <v>2.5</v>
      </c>
      <c r="AW57" s="318">
        <f t="shared" si="16"/>
        <v>2.5</v>
      </c>
      <c r="AX57" s="98" t="str">
        <f t="shared" si="17"/>
        <v>B</v>
      </c>
      <c r="AY57" s="470">
        <f t="shared" si="18"/>
        <v>2.5</v>
      </c>
      <c r="AZ57" s="468">
        <f t="shared" si="19"/>
        <v>2.5</v>
      </c>
      <c r="BA57" s="468">
        <f t="shared" si="20"/>
        <v>2.5</v>
      </c>
      <c r="BB57" s="469">
        <f t="shared" si="21"/>
        <v>2.5</v>
      </c>
    </row>
    <row r="58" spans="1:54" x14ac:dyDescent="0.25">
      <c r="A58" s="30">
        <v>5</v>
      </c>
      <c r="B58" s="49">
        <v>40080</v>
      </c>
      <c r="C58" s="26" t="s">
        <v>115</v>
      </c>
      <c r="D58" s="57">
        <f>'2019 Расклад'!J53</f>
        <v>4.1532</v>
      </c>
      <c r="E58" s="60">
        <f t="shared" si="41"/>
        <v>4.2969999999999997</v>
      </c>
      <c r="F58" s="228" t="str">
        <f t="shared" si="42"/>
        <v>C</v>
      </c>
      <c r="G58" s="221">
        <f>'2019 Расклад'!P53</f>
        <v>4</v>
      </c>
      <c r="H58" s="60">
        <f t="shared" si="29"/>
        <v>4.01</v>
      </c>
      <c r="I58" s="61" t="str">
        <f t="shared" si="1"/>
        <v>B</v>
      </c>
      <c r="J58" s="57">
        <f>'2019 Расклад'!V53</f>
        <v>4.121999999999999</v>
      </c>
      <c r="K58" s="60">
        <f t="shared" si="30"/>
        <v>4.173</v>
      </c>
      <c r="L58" s="62" t="str">
        <f t="shared" si="2"/>
        <v>C</v>
      </c>
      <c r="M58" s="437">
        <f>'2019 Расклад'!AF53</f>
        <v>100</v>
      </c>
      <c r="N58" s="55">
        <f t="shared" si="31"/>
        <v>96.28</v>
      </c>
      <c r="O58" s="61" t="str">
        <f t="shared" si="43"/>
        <v>A</v>
      </c>
      <c r="P58" s="68">
        <f>'2019 Расклад'!AN53</f>
        <v>100</v>
      </c>
      <c r="Q58" s="442">
        <f t="shared" si="32"/>
        <v>96.99</v>
      </c>
      <c r="R58" s="62" t="str">
        <f t="shared" si="4"/>
        <v>A</v>
      </c>
      <c r="S58" s="456" t="str">
        <f t="shared" si="22"/>
        <v>B</v>
      </c>
      <c r="T58" s="70">
        <f t="shared" si="23"/>
        <v>2</v>
      </c>
      <c r="U58" s="70">
        <f t="shared" si="24"/>
        <v>2.5</v>
      </c>
      <c r="V58" s="70">
        <f t="shared" si="25"/>
        <v>2</v>
      </c>
      <c r="W58" s="70">
        <f t="shared" si="26"/>
        <v>4.2</v>
      </c>
      <c r="X58" s="70">
        <f t="shared" si="27"/>
        <v>4.2</v>
      </c>
      <c r="Y58" s="84">
        <f t="shared" si="28"/>
        <v>2.9799999999999995</v>
      </c>
      <c r="Z58" s="89">
        <f>'2019 Расклад'!AT53</f>
        <v>3.9702970297029703</v>
      </c>
      <c r="AA58" s="56">
        <f t="shared" si="34"/>
        <v>3.91</v>
      </c>
      <c r="AB58" s="62" t="str">
        <f t="shared" si="5"/>
        <v>B</v>
      </c>
      <c r="AC58" s="243">
        <f>'2019 Расклад'!AZ53</f>
        <v>3.7524752475247523</v>
      </c>
      <c r="AD58" s="56">
        <f t="shared" si="35"/>
        <v>3.85</v>
      </c>
      <c r="AE58" s="61" t="str">
        <f t="shared" si="6"/>
        <v>C</v>
      </c>
      <c r="AF58" s="257" t="str">
        <f t="shared" si="8"/>
        <v>C</v>
      </c>
      <c r="AG58" s="264">
        <f t="shared" si="9"/>
        <v>2.5</v>
      </c>
      <c r="AH58" s="278">
        <f t="shared" si="10"/>
        <v>2</v>
      </c>
      <c r="AI58" s="271">
        <f t="shared" si="11"/>
        <v>2.25</v>
      </c>
      <c r="AJ58" s="364">
        <f>'2019 Расклад'!BF53</f>
        <v>3.7894736842105261</v>
      </c>
      <c r="AK58" s="175">
        <f t="shared" si="36"/>
        <v>4.17</v>
      </c>
      <c r="AL58" s="62" t="str">
        <f t="shared" si="7"/>
        <v>C</v>
      </c>
      <c r="AM58" s="365">
        <f>'2019 Расклад'!BM53</f>
        <v>61.09</v>
      </c>
      <c r="AN58" s="176">
        <f t="shared" si="37"/>
        <v>58.13</v>
      </c>
      <c r="AO58" s="61" t="str">
        <f t="shared" si="44"/>
        <v>B</v>
      </c>
      <c r="AP58" s="366">
        <f>'2019 Расклад'!BU53</f>
        <v>68</v>
      </c>
      <c r="AQ58" s="368">
        <f t="shared" si="39"/>
        <v>69.290000000000006</v>
      </c>
      <c r="AR58" s="61" t="str">
        <f t="shared" si="45"/>
        <v>B</v>
      </c>
      <c r="AS58" s="98" t="str">
        <f t="shared" si="12"/>
        <v>B</v>
      </c>
      <c r="AT58" s="92">
        <f t="shared" si="13"/>
        <v>2</v>
      </c>
      <c r="AU58" s="92">
        <f t="shared" si="14"/>
        <v>2.5</v>
      </c>
      <c r="AV58" s="92">
        <f t="shared" si="15"/>
        <v>2.5</v>
      </c>
      <c r="AW58" s="318">
        <f t="shared" si="16"/>
        <v>2.3333333333333335</v>
      </c>
      <c r="AX58" s="98" t="str">
        <f t="shared" si="17"/>
        <v>B</v>
      </c>
      <c r="AY58" s="470">
        <f t="shared" si="18"/>
        <v>2.5</v>
      </c>
      <c r="AZ58" s="468">
        <f t="shared" si="19"/>
        <v>2</v>
      </c>
      <c r="BA58" s="468">
        <f t="shared" si="20"/>
        <v>2.5</v>
      </c>
      <c r="BB58" s="469">
        <f t="shared" si="21"/>
        <v>2.3333333333333335</v>
      </c>
    </row>
    <row r="59" spans="1:54" x14ac:dyDescent="0.25">
      <c r="A59" s="30">
        <v>6</v>
      </c>
      <c r="B59" s="49">
        <v>40100</v>
      </c>
      <c r="C59" s="26" t="s">
        <v>57</v>
      </c>
      <c r="D59" s="57">
        <f>'2019 Расклад'!J54</f>
        <v>4.1515000000000004</v>
      </c>
      <c r="E59" s="60">
        <f t="shared" si="41"/>
        <v>4.2969999999999997</v>
      </c>
      <c r="F59" s="228" t="str">
        <f t="shared" si="42"/>
        <v>C</v>
      </c>
      <c r="G59" s="221">
        <f>'2019 Расклад'!P54</f>
        <v>4.0000300000000006</v>
      </c>
      <c r="H59" s="60">
        <f t="shared" si="29"/>
        <v>4.01</v>
      </c>
      <c r="I59" s="61" t="str">
        <f t="shared" si="1"/>
        <v>B</v>
      </c>
      <c r="J59" s="57">
        <f>'2019 Расклад'!V54</f>
        <v>4.1013000000000002</v>
      </c>
      <c r="K59" s="60">
        <f t="shared" si="30"/>
        <v>4.173</v>
      </c>
      <c r="L59" s="62" t="str">
        <f t="shared" si="2"/>
        <v>C</v>
      </c>
      <c r="M59" s="437">
        <f>'2019 Расклад'!AF54</f>
        <v>97.333333333333329</v>
      </c>
      <c r="N59" s="55">
        <f t="shared" si="31"/>
        <v>96.28</v>
      </c>
      <c r="O59" s="61" t="str">
        <f t="shared" si="43"/>
        <v>A</v>
      </c>
      <c r="P59" s="68">
        <f>'2019 Расклад'!AN54</f>
        <v>97.297297297297291</v>
      </c>
      <c r="Q59" s="442">
        <f t="shared" si="32"/>
        <v>96.99</v>
      </c>
      <c r="R59" s="62" t="str">
        <f t="shared" si="4"/>
        <v>A</v>
      </c>
      <c r="S59" s="456" t="str">
        <f t="shared" si="22"/>
        <v>B</v>
      </c>
      <c r="T59" s="70">
        <f t="shared" si="23"/>
        <v>2</v>
      </c>
      <c r="U59" s="70">
        <f t="shared" si="24"/>
        <v>2.5</v>
      </c>
      <c r="V59" s="70">
        <f t="shared" si="25"/>
        <v>2</v>
      </c>
      <c r="W59" s="70">
        <f t="shared" si="26"/>
        <v>4.2</v>
      </c>
      <c r="X59" s="70">
        <f t="shared" si="27"/>
        <v>4.2</v>
      </c>
      <c r="Y59" s="84">
        <f t="shared" si="28"/>
        <v>2.9799999999999995</v>
      </c>
      <c r="Z59" s="89">
        <f>'2019 Расклад'!AT54</f>
        <v>4.1341463414634143</v>
      </c>
      <c r="AA59" s="56">
        <f t="shared" si="34"/>
        <v>3.91</v>
      </c>
      <c r="AB59" s="62" t="str">
        <f t="shared" si="5"/>
        <v>B</v>
      </c>
      <c r="AC59" s="243">
        <f>'2019 Расклад'!AZ54</f>
        <v>3.8536585365853657</v>
      </c>
      <c r="AD59" s="56">
        <f t="shared" si="35"/>
        <v>3.85</v>
      </c>
      <c r="AE59" s="61" t="str">
        <f t="shared" si="6"/>
        <v>B</v>
      </c>
      <c r="AF59" s="257" t="str">
        <f t="shared" si="8"/>
        <v>B</v>
      </c>
      <c r="AG59" s="264">
        <f t="shared" si="9"/>
        <v>2.5</v>
      </c>
      <c r="AH59" s="278">
        <f t="shared" si="10"/>
        <v>2.5</v>
      </c>
      <c r="AI59" s="271">
        <f t="shared" si="11"/>
        <v>2.5</v>
      </c>
      <c r="AJ59" s="364">
        <f>'2019 Расклад'!BF54</f>
        <v>4.9090909090909092</v>
      </c>
      <c r="AK59" s="175">
        <f t="shared" si="36"/>
        <v>4.17</v>
      </c>
      <c r="AL59" s="62" t="str">
        <f t="shared" si="7"/>
        <v>A</v>
      </c>
      <c r="AM59" s="365">
        <f>'2019 Расклад'!BM54</f>
        <v>70.47</v>
      </c>
      <c r="AN59" s="176">
        <f t="shared" si="37"/>
        <v>58.13</v>
      </c>
      <c r="AO59" s="61" t="str">
        <f t="shared" si="44"/>
        <v>A</v>
      </c>
      <c r="AP59" s="366">
        <f>'2019 Расклад'!BU54</f>
        <v>73.38</v>
      </c>
      <c r="AQ59" s="368">
        <f t="shared" si="39"/>
        <v>69.290000000000006</v>
      </c>
      <c r="AR59" s="61" t="str">
        <f t="shared" si="45"/>
        <v>A</v>
      </c>
      <c r="AS59" s="98" t="str">
        <f t="shared" si="12"/>
        <v>A</v>
      </c>
      <c r="AT59" s="92">
        <f t="shared" si="13"/>
        <v>4.2</v>
      </c>
      <c r="AU59" s="92">
        <f t="shared" si="14"/>
        <v>4.2</v>
      </c>
      <c r="AV59" s="92">
        <f t="shared" si="15"/>
        <v>4.2</v>
      </c>
      <c r="AW59" s="318">
        <f t="shared" si="16"/>
        <v>4.2</v>
      </c>
      <c r="AX59" s="98" t="str">
        <f t="shared" si="17"/>
        <v>B</v>
      </c>
      <c r="AY59" s="470">
        <f t="shared" si="18"/>
        <v>2.5</v>
      </c>
      <c r="AZ59" s="468">
        <f t="shared" si="19"/>
        <v>2.5</v>
      </c>
      <c r="BA59" s="468">
        <f t="shared" si="20"/>
        <v>4.2</v>
      </c>
      <c r="BB59" s="469">
        <f t="shared" si="21"/>
        <v>3.0666666666666664</v>
      </c>
    </row>
    <row r="60" spans="1:54" ht="15" customHeight="1" x14ac:dyDescent="0.25">
      <c r="A60" s="30">
        <v>7</v>
      </c>
      <c r="B60" s="49">
        <v>40020</v>
      </c>
      <c r="C60" s="26" t="s">
        <v>130</v>
      </c>
      <c r="D60" s="57">
        <f>'2019 Расклад'!J55</f>
        <v>4.6254</v>
      </c>
      <c r="E60" s="60">
        <f t="shared" si="41"/>
        <v>4.2969999999999997</v>
      </c>
      <c r="F60" s="228" t="str">
        <f t="shared" si="42"/>
        <v>A</v>
      </c>
      <c r="G60" s="221">
        <f>'2019 Расклад'!P55</f>
        <v>4.1661000000000001</v>
      </c>
      <c r="H60" s="60">
        <f t="shared" si="29"/>
        <v>4.01</v>
      </c>
      <c r="I60" s="61" t="str">
        <f t="shared" si="1"/>
        <v>B</v>
      </c>
      <c r="J60" s="57">
        <f>'2019 Расклад'!V55</f>
        <v>4.7097000000000007</v>
      </c>
      <c r="K60" s="60">
        <f t="shared" si="30"/>
        <v>4.173</v>
      </c>
      <c r="L60" s="62" t="str">
        <f t="shared" si="2"/>
        <v>A</v>
      </c>
      <c r="M60" s="437">
        <f>'2019 Расклад'!AF55</f>
        <v>100</v>
      </c>
      <c r="N60" s="55">
        <f t="shared" si="31"/>
        <v>96.28</v>
      </c>
      <c r="O60" s="61" t="str">
        <f t="shared" si="43"/>
        <v>A</v>
      </c>
      <c r="P60" s="68">
        <f>'2019 Расклад'!AN55</f>
        <v>100</v>
      </c>
      <c r="Q60" s="442">
        <f t="shared" si="32"/>
        <v>96.99</v>
      </c>
      <c r="R60" s="62" t="str">
        <f t="shared" si="4"/>
        <v>A</v>
      </c>
      <c r="S60" s="456" t="str">
        <f t="shared" si="22"/>
        <v>A</v>
      </c>
      <c r="T60" s="70">
        <f t="shared" si="23"/>
        <v>4.2</v>
      </c>
      <c r="U60" s="70">
        <f t="shared" si="24"/>
        <v>2.5</v>
      </c>
      <c r="V60" s="70">
        <f t="shared" si="25"/>
        <v>4.2</v>
      </c>
      <c r="W60" s="70">
        <f t="shared" si="26"/>
        <v>4.2</v>
      </c>
      <c r="X60" s="70">
        <f t="shared" si="27"/>
        <v>4.2</v>
      </c>
      <c r="Y60" s="84">
        <f t="shared" si="28"/>
        <v>3.8600000000000003</v>
      </c>
      <c r="Z60" s="89">
        <f>'2019 Расклад'!AT55</f>
        <v>4.4375</v>
      </c>
      <c r="AA60" s="56">
        <f t="shared" si="34"/>
        <v>3.91</v>
      </c>
      <c r="AB60" s="62" t="str">
        <f t="shared" si="5"/>
        <v>B</v>
      </c>
      <c r="AC60" s="243">
        <f>'2019 Расклад'!AZ55</f>
        <v>4.3125</v>
      </c>
      <c r="AD60" s="56">
        <f t="shared" si="35"/>
        <v>3.85</v>
      </c>
      <c r="AE60" s="61" t="str">
        <f t="shared" si="6"/>
        <v>B</v>
      </c>
      <c r="AF60" s="257" t="str">
        <f t="shared" si="8"/>
        <v>B</v>
      </c>
      <c r="AG60" s="264">
        <f t="shared" si="9"/>
        <v>2.5</v>
      </c>
      <c r="AH60" s="278">
        <f t="shared" si="10"/>
        <v>2.5</v>
      </c>
      <c r="AI60" s="271">
        <f t="shared" si="11"/>
        <v>2.5</v>
      </c>
      <c r="AJ60" s="364">
        <f>'2019 Расклад'!BF55</f>
        <v>4.7777777777777777</v>
      </c>
      <c r="AK60" s="175">
        <f t="shared" si="36"/>
        <v>4.17</v>
      </c>
      <c r="AL60" s="62" t="str">
        <f t="shared" si="7"/>
        <v>A</v>
      </c>
      <c r="AM60" s="365">
        <f>'2019 Расклад'!BM55</f>
        <v>60.4</v>
      </c>
      <c r="AN60" s="176">
        <f t="shared" si="37"/>
        <v>58.13</v>
      </c>
      <c r="AO60" s="61" t="str">
        <f t="shared" si="44"/>
        <v>B</v>
      </c>
      <c r="AP60" s="366">
        <f>'2019 Расклад'!BU55</f>
        <v>72.2</v>
      </c>
      <c r="AQ60" s="368">
        <f t="shared" si="39"/>
        <v>69.290000000000006</v>
      </c>
      <c r="AR60" s="61" t="str">
        <f t="shared" si="45"/>
        <v>A</v>
      </c>
      <c r="AS60" s="98" t="str">
        <f t="shared" si="12"/>
        <v>A</v>
      </c>
      <c r="AT60" s="92">
        <f t="shared" si="13"/>
        <v>4.2</v>
      </c>
      <c r="AU60" s="92">
        <f t="shared" si="14"/>
        <v>2.5</v>
      </c>
      <c r="AV60" s="92">
        <f t="shared" si="15"/>
        <v>4.2</v>
      </c>
      <c r="AW60" s="318">
        <f t="shared" si="16"/>
        <v>3.6333333333333333</v>
      </c>
      <c r="AX60" s="98" t="str">
        <f t="shared" si="17"/>
        <v>A</v>
      </c>
      <c r="AY60" s="470">
        <f t="shared" si="18"/>
        <v>4.2</v>
      </c>
      <c r="AZ60" s="468">
        <f t="shared" si="19"/>
        <v>2.5</v>
      </c>
      <c r="BA60" s="468">
        <f t="shared" si="20"/>
        <v>4.2</v>
      </c>
      <c r="BB60" s="469">
        <f t="shared" si="21"/>
        <v>3.6333333333333333</v>
      </c>
    </row>
    <row r="61" spans="1:54" x14ac:dyDescent="0.25">
      <c r="A61" s="30">
        <v>8</v>
      </c>
      <c r="B61" s="49">
        <v>40031</v>
      </c>
      <c r="C61" s="156" t="s">
        <v>56</v>
      </c>
      <c r="D61" s="57">
        <f>'2019 Расклад'!J56</f>
        <v>4.2586206896551717</v>
      </c>
      <c r="E61" s="60">
        <f t="shared" si="41"/>
        <v>4.2969999999999997</v>
      </c>
      <c r="F61" s="228" t="str">
        <f t="shared" si="42"/>
        <v>C</v>
      </c>
      <c r="G61" s="221">
        <f>'2019 Расклад'!P56</f>
        <v>3.9237288135593222</v>
      </c>
      <c r="H61" s="60">
        <f t="shared" si="29"/>
        <v>4.01</v>
      </c>
      <c r="I61" s="61" t="str">
        <f t="shared" si="1"/>
        <v>C</v>
      </c>
      <c r="J61" s="57">
        <f>'2019 Расклад'!V56</f>
        <v>4.1709401709401712</v>
      </c>
      <c r="K61" s="60">
        <f t="shared" si="30"/>
        <v>4.173</v>
      </c>
      <c r="L61" s="62" t="str">
        <f t="shared" si="2"/>
        <v>B</v>
      </c>
      <c r="M61" s="437">
        <f>'2019 Расклад'!AF56</f>
        <v>98.275862068965523</v>
      </c>
      <c r="N61" s="55">
        <f t="shared" si="31"/>
        <v>96.28</v>
      </c>
      <c r="O61" s="61" t="str">
        <f t="shared" si="43"/>
        <v>A</v>
      </c>
      <c r="P61" s="68">
        <f>'2019 Расклад'!AN56</f>
        <v>96.521739130434781</v>
      </c>
      <c r="Q61" s="442">
        <f t="shared" si="32"/>
        <v>96.99</v>
      </c>
      <c r="R61" s="62" t="str">
        <f t="shared" si="4"/>
        <v>A</v>
      </c>
      <c r="S61" s="456" t="str">
        <f t="shared" si="22"/>
        <v>B</v>
      </c>
      <c r="T61" s="70">
        <f t="shared" si="23"/>
        <v>2</v>
      </c>
      <c r="U61" s="70">
        <f t="shared" si="24"/>
        <v>2</v>
      </c>
      <c r="V61" s="70">
        <f t="shared" si="25"/>
        <v>2.5</v>
      </c>
      <c r="W61" s="70">
        <f t="shared" si="26"/>
        <v>4.2</v>
      </c>
      <c r="X61" s="70">
        <f t="shared" si="27"/>
        <v>4.2</v>
      </c>
      <c r="Y61" s="84">
        <f t="shared" si="28"/>
        <v>2.9799999999999995</v>
      </c>
      <c r="Z61" s="89">
        <f>'2019 Расклад'!AT56</f>
        <v>3.6296296296296298</v>
      </c>
      <c r="AA61" s="56">
        <f t="shared" si="34"/>
        <v>3.91</v>
      </c>
      <c r="AB61" s="62" t="str">
        <f t="shared" si="5"/>
        <v>C</v>
      </c>
      <c r="AC61" s="243">
        <f>'2019 Расклад'!AZ56</f>
        <v>3.8148148148148149</v>
      </c>
      <c r="AD61" s="56">
        <f t="shared" si="35"/>
        <v>3.85</v>
      </c>
      <c r="AE61" s="61" t="str">
        <f t="shared" si="6"/>
        <v>B</v>
      </c>
      <c r="AF61" s="257" t="str">
        <f t="shared" si="8"/>
        <v>C</v>
      </c>
      <c r="AG61" s="264">
        <f t="shared" si="9"/>
        <v>2</v>
      </c>
      <c r="AH61" s="278">
        <f t="shared" si="10"/>
        <v>2.5</v>
      </c>
      <c r="AI61" s="271">
        <f t="shared" si="11"/>
        <v>2.25</v>
      </c>
      <c r="AJ61" s="364">
        <f>'2019 Расклад'!BF56</f>
        <v>4.3125</v>
      </c>
      <c r="AK61" s="175">
        <f t="shared" si="36"/>
        <v>4.17</v>
      </c>
      <c r="AL61" s="62" t="str">
        <f t="shared" si="7"/>
        <v>B</v>
      </c>
      <c r="AM61" s="365">
        <f>'2019 Расклад'!BM56</f>
        <v>55.58</v>
      </c>
      <c r="AN61" s="176">
        <f t="shared" si="37"/>
        <v>58.13</v>
      </c>
      <c r="AO61" s="61" t="str">
        <f t="shared" si="44"/>
        <v>B</v>
      </c>
      <c r="AP61" s="366">
        <f>'2019 Расклад'!BU56</f>
        <v>69</v>
      </c>
      <c r="AQ61" s="368">
        <f t="shared" si="39"/>
        <v>69.290000000000006</v>
      </c>
      <c r="AR61" s="61" t="str">
        <f t="shared" si="45"/>
        <v>B</v>
      </c>
      <c r="AS61" s="98" t="str">
        <f t="shared" si="12"/>
        <v>B</v>
      </c>
      <c r="AT61" s="92">
        <f t="shared" si="13"/>
        <v>2.5</v>
      </c>
      <c r="AU61" s="92">
        <f t="shared" si="14"/>
        <v>2.5</v>
      </c>
      <c r="AV61" s="92">
        <f t="shared" si="15"/>
        <v>2.5</v>
      </c>
      <c r="AW61" s="318">
        <f t="shared" si="16"/>
        <v>2.5</v>
      </c>
      <c r="AX61" s="98" t="str">
        <f t="shared" si="17"/>
        <v>B</v>
      </c>
      <c r="AY61" s="470">
        <f t="shared" si="18"/>
        <v>2.5</v>
      </c>
      <c r="AZ61" s="468">
        <f t="shared" si="19"/>
        <v>2</v>
      </c>
      <c r="BA61" s="468">
        <f t="shared" si="20"/>
        <v>2.5</v>
      </c>
      <c r="BB61" s="469">
        <f t="shared" si="21"/>
        <v>2.3333333333333335</v>
      </c>
    </row>
    <row r="62" spans="1:54" x14ac:dyDescent="0.25">
      <c r="A62" s="30">
        <v>9</v>
      </c>
      <c r="B62" s="49">
        <v>40210</v>
      </c>
      <c r="C62" s="156" t="s">
        <v>59</v>
      </c>
      <c r="D62" s="57">
        <f>'2019 Расклад'!J57</f>
        <v>3.9583333333333339</v>
      </c>
      <c r="E62" s="60">
        <f t="shared" si="41"/>
        <v>4.2969999999999997</v>
      </c>
      <c r="F62" s="228" t="str">
        <f t="shared" si="42"/>
        <v>C</v>
      </c>
      <c r="G62" s="221">
        <f>'2019 Расклад'!P57</f>
        <v>3.5</v>
      </c>
      <c r="H62" s="60">
        <f t="shared" si="29"/>
        <v>4.01</v>
      </c>
      <c r="I62" s="61" t="str">
        <f t="shared" si="1"/>
        <v>C</v>
      </c>
      <c r="J62" s="57">
        <f>'2019 Расклад'!V57</f>
        <v>3.7446808510638294</v>
      </c>
      <c r="K62" s="60">
        <f t="shared" si="30"/>
        <v>4.173</v>
      </c>
      <c r="L62" s="62" t="str">
        <f t="shared" si="2"/>
        <v>C</v>
      </c>
      <c r="M62" s="437">
        <f>'2019 Расклад'!AF57</f>
        <v>89.795918367346943</v>
      </c>
      <c r="N62" s="55">
        <f t="shared" si="31"/>
        <v>96.28</v>
      </c>
      <c r="O62" s="61" t="str">
        <f t="shared" si="43"/>
        <v>B</v>
      </c>
      <c r="P62" s="68">
        <f>'2019 Расклад'!AN57</f>
        <v>93.75</v>
      </c>
      <c r="Q62" s="442">
        <f t="shared" si="32"/>
        <v>96.99</v>
      </c>
      <c r="R62" s="62" t="str">
        <f t="shared" si="4"/>
        <v>A</v>
      </c>
      <c r="S62" s="456" t="str">
        <f t="shared" si="22"/>
        <v>B</v>
      </c>
      <c r="T62" s="70">
        <f t="shared" si="23"/>
        <v>2</v>
      </c>
      <c r="U62" s="70">
        <f t="shared" si="24"/>
        <v>2</v>
      </c>
      <c r="V62" s="70">
        <f t="shared" si="25"/>
        <v>2</v>
      </c>
      <c r="W62" s="70">
        <f t="shared" si="26"/>
        <v>2.5</v>
      </c>
      <c r="X62" s="70">
        <f t="shared" si="27"/>
        <v>4.2</v>
      </c>
      <c r="Y62" s="84">
        <f t="shared" si="28"/>
        <v>2.54</v>
      </c>
      <c r="Z62" s="89">
        <f>'2019 Расклад'!AT57</f>
        <v>3.8913043478260869</v>
      </c>
      <c r="AA62" s="56">
        <f t="shared" si="34"/>
        <v>3.91</v>
      </c>
      <c r="AB62" s="62" t="str">
        <f t="shared" si="5"/>
        <v>B</v>
      </c>
      <c r="AC62" s="243">
        <f>'2019 Расклад'!AZ57</f>
        <v>3.7826086956521738</v>
      </c>
      <c r="AD62" s="56">
        <f t="shared" si="35"/>
        <v>3.85</v>
      </c>
      <c r="AE62" s="61" t="str">
        <f t="shared" si="6"/>
        <v>C</v>
      </c>
      <c r="AF62" s="257" t="str">
        <f t="shared" si="8"/>
        <v>C</v>
      </c>
      <c r="AG62" s="264">
        <f t="shared" si="9"/>
        <v>2.5</v>
      </c>
      <c r="AH62" s="278">
        <f t="shared" si="10"/>
        <v>2</v>
      </c>
      <c r="AI62" s="271">
        <f t="shared" si="11"/>
        <v>2.25</v>
      </c>
      <c r="AJ62" s="364">
        <f>'2019 Расклад'!BF57</f>
        <v>3.8823529411764706</v>
      </c>
      <c r="AK62" s="175">
        <f t="shared" si="36"/>
        <v>4.17</v>
      </c>
      <c r="AL62" s="62" t="str">
        <f t="shared" si="7"/>
        <v>C</v>
      </c>
      <c r="AM62" s="365">
        <f>'2019 Расклад'!BM57</f>
        <v>34</v>
      </c>
      <c r="AN62" s="176">
        <f t="shared" si="37"/>
        <v>58.13</v>
      </c>
      <c r="AO62" s="61" t="str">
        <f t="shared" si="44"/>
        <v>C</v>
      </c>
      <c r="AP62" s="366">
        <f>'2019 Расклад'!BU57</f>
        <v>60.1</v>
      </c>
      <c r="AQ62" s="368">
        <f t="shared" si="39"/>
        <v>69.290000000000006</v>
      </c>
      <c r="AR62" s="61" t="str">
        <f t="shared" si="45"/>
        <v>B</v>
      </c>
      <c r="AS62" s="98" t="str">
        <f t="shared" si="12"/>
        <v>C</v>
      </c>
      <c r="AT62" s="92">
        <f t="shared" si="13"/>
        <v>2</v>
      </c>
      <c r="AU62" s="92">
        <f t="shared" si="14"/>
        <v>2</v>
      </c>
      <c r="AV62" s="92">
        <f t="shared" si="15"/>
        <v>2.5</v>
      </c>
      <c r="AW62" s="318">
        <f t="shared" si="16"/>
        <v>2.1666666666666665</v>
      </c>
      <c r="AX62" s="98" t="str">
        <f t="shared" si="17"/>
        <v>C</v>
      </c>
      <c r="AY62" s="470">
        <f t="shared" si="18"/>
        <v>2.5</v>
      </c>
      <c r="AZ62" s="468">
        <f t="shared" si="19"/>
        <v>2</v>
      </c>
      <c r="BA62" s="468">
        <f t="shared" si="20"/>
        <v>2</v>
      </c>
      <c r="BB62" s="469">
        <f t="shared" si="21"/>
        <v>2.1666666666666665</v>
      </c>
    </row>
    <row r="63" spans="1:54" x14ac:dyDescent="0.25">
      <c r="A63" s="30">
        <v>10</v>
      </c>
      <c r="B63" s="48">
        <v>40300</v>
      </c>
      <c r="C63" s="157" t="s">
        <v>60</v>
      </c>
      <c r="D63" s="57">
        <f>'2019 Расклад'!J58</f>
        <v>4</v>
      </c>
      <c r="E63" s="60">
        <f t="shared" si="41"/>
        <v>4.2969999999999997</v>
      </c>
      <c r="F63" s="228" t="str">
        <f t="shared" si="42"/>
        <v>C</v>
      </c>
      <c r="G63" s="221">
        <f>'2019 Расклад'!P58</f>
        <v>3.36</v>
      </c>
      <c r="H63" s="60">
        <f t="shared" si="29"/>
        <v>4.01</v>
      </c>
      <c r="I63" s="61" t="str">
        <f t="shared" si="1"/>
        <v>D</v>
      </c>
      <c r="J63" s="57">
        <f>'2019 Расклад'!V58</f>
        <v>3.84</v>
      </c>
      <c r="K63" s="60">
        <f t="shared" si="30"/>
        <v>4.173</v>
      </c>
      <c r="L63" s="62" t="str">
        <f t="shared" si="2"/>
        <v>C</v>
      </c>
      <c r="M63" s="437">
        <f>'2019 Расклад'!AF58</f>
        <v>100</v>
      </c>
      <c r="N63" s="55">
        <f t="shared" si="31"/>
        <v>96.28</v>
      </c>
      <c r="O63" s="61" t="str">
        <f t="shared" si="43"/>
        <v>A</v>
      </c>
      <c r="P63" s="68">
        <f>'2019 Расклад'!AN58</f>
        <v>100</v>
      </c>
      <c r="Q63" s="442">
        <f t="shared" si="32"/>
        <v>96.99</v>
      </c>
      <c r="R63" s="62" t="str">
        <f t="shared" si="4"/>
        <v>A</v>
      </c>
      <c r="S63" s="456" t="str">
        <f t="shared" si="22"/>
        <v>B</v>
      </c>
      <c r="T63" s="70">
        <f t="shared" si="23"/>
        <v>2</v>
      </c>
      <c r="U63" s="70">
        <f t="shared" si="24"/>
        <v>1</v>
      </c>
      <c r="V63" s="70">
        <f t="shared" si="25"/>
        <v>2</v>
      </c>
      <c r="W63" s="70">
        <f t="shared" si="26"/>
        <v>4.2</v>
      </c>
      <c r="X63" s="70">
        <f t="shared" si="27"/>
        <v>4.2</v>
      </c>
      <c r="Y63" s="84">
        <f t="shared" si="28"/>
        <v>2.6799999999999997</v>
      </c>
      <c r="Z63" s="89">
        <f>'2019 Расклад'!AT58</f>
        <v>3.8095238095238093</v>
      </c>
      <c r="AA63" s="56">
        <f t="shared" si="34"/>
        <v>3.91</v>
      </c>
      <c r="AB63" s="62" t="str">
        <f t="shared" si="5"/>
        <v>C</v>
      </c>
      <c r="AC63" s="243">
        <f>'2019 Расклад'!AZ58</f>
        <v>3.5714285714285716</v>
      </c>
      <c r="AD63" s="56">
        <f t="shared" si="35"/>
        <v>3.85</v>
      </c>
      <c r="AE63" s="61" t="str">
        <f t="shared" si="6"/>
        <v>C</v>
      </c>
      <c r="AF63" s="257" t="str">
        <f t="shared" si="8"/>
        <v>C</v>
      </c>
      <c r="AG63" s="264">
        <f t="shared" si="9"/>
        <v>2</v>
      </c>
      <c r="AH63" s="278">
        <f t="shared" si="10"/>
        <v>2</v>
      </c>
      <c r="AI63" s="271">
        <f t="shared" si="11"/>
        <v>2</v>
      </c>
      <c r="AJ63" s="364">
        <f>'2019 Расклад'!BF58</f>
        <v>3.5</v>
      </c>
      <c r="AK63" s="175">
        <f t="shared" si="36"/>
        <v>4.17</v>
      </c>
      <c r="AL63" s="62" t="str">
        <f t="shared" si="7"/>
        <v>C</v>
      </c>
      <c r="AM63" s="365">
        <f>'2019 Расклад'!BM58</f>
        <v>44</v>
      </c>
      <c r="AN63" s="176">
        <f t="shared" si="37"/>
        <v>58.13</v>
      </c>
      <c r="AO63" s="61" t="str">
        <f t="shared" si="44"/>
        <v>C</v>
      </c>
      <c r="AP63" s="366">
        <f>'2019 Расклад'!BU58</f>
        <v>61</v>
      </c>
      <c r="AQ63" s="368">
        <f t="shared" si="39"/>
        <v>69.290000000000006</v>
      </c>
      <c r="AR63" s="61" t="str">
        <f t="shared" si="45"/>
        <v>B</v>
      </c>
      <c r="AS63" s="98" t="str">
        <f t="shared" si="12"/>
        <v>C</v>
      </c>
      <c r="AT63" s="92">
        <f t="shared" si="13"/>
        <v>2</v>
      </c>
      <c r="AU63" s="92">
        <f t="shared" si="14"/>
        <v>2</v>
      </c>
      <c r="AV63" s="92">
        <f t="shared" si="15"/>
        <v>2.5</v>
      </c>
      <c r="AW63" s="318">
        <f t="shared" si="16"/>
        <v>2.1666666666666665</v>
      </c>
      <c r="AX63" s="98" t="str">
        <f t="shared" si="17"/>
        <v>C</v>
      </c>
      <c r="AY63" s="470">
        <f t="shared" si="18"/>
        <v>2.5</v>
      </c>
      <c r="AZ63" s="468">
        <f t="shared" si="19"/>
        <v>2</v>
      </c>
      <c r="BA63" s="468">
        <f t="shared" si="20"/>
        <v>2</v>
      </c>
      <c r="BB63" s="469">
        <f t="shared" si="21"/>
        <v>2.1666666666666665</v>
      </c>
    </row>
    <row r="64" spans="1:54" x14ac:dyDescent="0.25">
      <c r="A64" s="30">
        <v>11</v>
      </c>
      <c r="B64" s="49">
        <v>40360</v>
      </c>
      <c r="C64" s="26" t="s">
        <v>61</v>
      </c>
      <c r="D64" s="57">
        <f>'2019 Расклад'!J59</f>
        <v>4.04</v>
      </c>
      <c r="E64" s="60">
        <f t="shared" si="41"/>
        <v>4.2969999999999997</v>
      </c>
      <c r="F64" s="228" t="str">
        <f t="shared" si="42"/>
        <v>C</v>
      </c>
      <c r="G64" s="221">
        <f>'2019 Расклад'!P59</f>
        <v>3.9090909090909087</v>
      </c>
      <c r="H64" s="60">
        <f t="shared" si="29"/>
        <v>4.01</v>
      </c>
      <c r="I64" s="61" t="str">
        <f t="shared" si="1"/>
        <v>C</v>
      </c>
      <c r="J64" s="57">
        <f>'2019 Расклад'!V59</f>
        <v>3.8493150684931505</v>
      </c>
      <c r="K64" s="60">
        <f t="shared" si="30"/>
        <v>4.173</v>
      </c>
      <c r="L64" s="62" t="str">
        <f t="shared" si="2"/>
        <v>C</v>
      </c>
      <c r="M64" s="437">
        <f>'2019 Расклад'!AF59</f>
        <v>100</v>
      </c>
      <c r="N64" s="55">
        <f t="shared" si="31"/>
        <v>96.28</v>
      </c>
      <c r="O64" s="61" t="str">
        <f t="shared" si="43"/>
        <v>A</v>
      </c>
      <c r="P64" s="68">
        <f>'2019 Расклад'!AN59</f>
        <v>95.890410958904113</v>
      </c>
      <c r="Q64" s="442">
        <f t="shared" si="32"/>
        <v>96.99</v>
      </c>
      <c r="R64" s="62" t="str">
        <f t="shared" si="4"/>
        <v>A</v>
      </c>
      <c r="S64" s="456" t="str">
        <f t="shared" si="22"/>
        <v>B</v>
      </c>
      <c r="T64" s="70">
        <f t="shared" si="23"/>
        <v>2</v>
      </c>
      <c r="U64" s="70">
        <f t="shared" si="24"/>
        <v>2</v>
      </c>
      <c r="V64" s="70">
        <f t="shared" si="25"/>
        <v>2</v>
      </c>
      <c r="W64" s="70">
        <f t="shared" si="26"/>
        <v>4.2</v>
      </c>
      <c r="X64" s="70">
        <f t="shared" si="27"/>
        <v>4.2</v>
      </c>
      <c r="Y64" s="84">
        <f t="shared" si="28"/>
        <v>2.88</v>
      </c>
      <c r="Z64" s="89">
        <f>'2019 Расклад'!AT59</f>
        <v>3.6923076923076925</v>
      </c>
      <c r="AA64" s="56">
        <f t="shared" si="34"/>
        <v>3.91</v>
      </c>
      <c r="AB64" s="62" t="str">
        <f t="shared" si="5"/>
        <v>C</v>
      </c>
      <c r="AC64" s="243">
        <f>'2019 Расклад'!AZ59</f>
        <v>3.12</v>
      </c>
      <c r="AD64" s="56">
        <f t="shared" si="35"/>
        <v>3.85</v>
      </c>
      <c r="AE64" s="61" t="str">
        <f t="shared" si="6"/>
        <v>D</v>
      </c>
      <c r="AF64" s="257" t="str">
        <f t="shared" si="8"/>
        <v>C</v>
      </c>
      <c r="AG64" s="264">
        <f t="shared" si="9"/>
        <v>2</v>
      </c>
      <c r="AH64" s="278">
        <f t="shared" si="10"/>
        <v>1</v>
      </c>
      <c r="AI64" s="271">
        <f t="shared" si="11"/>
        <v>1.5</v>
      </c>
      <c r="AJ64" s="364">
        <f>'2019 Расклад'!BF59</f>
        <v>3.5714285714285716</v>
      </c>
      <c r="AK64" s="175">
        <f t="shared" si="36"/>
        <v>4.17</v>
      </c>
      <c r="AL64" s="62" t="str">
        <f t="shared" si="7"/>
        <v>C</v>
      </c>
      <c r="AM64" s="365">
        <f>'2019 Расклад'!BM59</f>
        <v>51.2</v>
      </c>
      <c r="AN64" s="176">
        <f t="shared" si="37"/>
        <v>58.13</v>
      </c>
      <c r="AO64" s="61" t="str">
        <f t="shared" si="44"/>
        <v>B</v>
      </c>
      <c r="AP64" s="366">
        <f>'2019 Расклад'!BU59</f>
        <v>58</v>
      </c>
      <c r="AQ64" s="368">
        <f t="shared" si="39"/>
        <v>69.290000000000006</v>
      </c>
      <c r="AR64" s="61" t="str">
        <f t="shared" si="45"/>
        <v>B</v>
      </c>
      <c r="AS64" s="98" t="str">
        <f t="shared" si="12"/>
        <v>B</v>
      </c>
      <c r="AT64" s="92">
        <f t="shared" si="13"/>
        <v>2</v>
      </c>
      <c r="AU64" s="92">
        <f t="shared" si="14"/>
        <v>2.5</v>
      </c>
      <c r="AV64" s="92">
        <f t="shared" si="15"/>
        <v>2.5</v>
      </c>
      <c r="AW64" s="318">
        <f t="shared" si="16"/>
        <v>2.3333333333333335</v>
      </c>
      <c r="AX64" s="98" t="str">
        <f t="shared" si="17"/>
        <v>B</v>
      </c>
      <c r="AY64" s="470">
        <f t="shared" si="18"/>
        <v>2.5</v>
      </c>
      <c r="AZ64" s="468">
        <f t="shared" si="19"/>
        <v>2</v>
      </c>
      <c r="BA64" s="468">
        <f t="shared" si="20"/>
        <v>2.5</v>
      </c>
      <c r="BB64" s="469">
        <f t="shared" si="21"/>
        <v>2.3333333333333335</v>
      </c>
    </row>
    <row r="65" spans="1:54" x14ac:dyDescent="0.25">
      <c r="A65" s="30">
        <v>12</v>
      </c>
      <c r="B65" s="49">
        <v>40390</v>
      </c>
      <c r="C65" s="26" t="s">
        <v>62</v>
      </c>
      <c r="D65" s="57">
        <f>'2019 Расклад'!J60</f>
        <v>3.67741935483871</v>
      </c>
      <c r="E65" s="60">
        <f t="shared" si="41"/>
        <v>4.2969999999999997</v>
      </c>
      <c r="F65" s="228" t="str">
        <f t="shared" si="42"/>
        <v>C</v>
      </c>
      <c r="G65" s="221">
        <f>'2019 Расклад'!P60</f>
        <v>3.564516129032258</v>
      </c>
      <c r="H65" s="60">
        <f t="shared" si="29"/>
        <v>4.01</v>
      </c>
      <c r="I65" s="61" t="str">
        <f t="shared" si="1"/>
        <v>C</v>
      </c>
      <c r="J65" s="57">
        <f>'2019 Расклад'!V60</f>
        <v>3.919354838709677</v>
      </c>
      <c r="K65" s="60">
        <f t="shared" si="30"/>
        <v>4.173</v>
      </c>
      <c r="L65" s="62" t="str">
        <f t="shared" si="2"/>
        <v>C</v>
      </c>
      <c r="M65" s="437">
        <f>'2019 Расклад'!AF60</f>
        <v>94.915254237288138</v>
      </c>
      <c r="N65" s="55">
        <f t="shared" si="31"/>
        <v>96.28</v>
      </c>
      <c r="O65" s="61" t="str">
        <f t="shared" si="43"/>
        <v>A</v>
      </c>
      <c r="P65" s="68">
        <f>'2019 Расклад'!AN60</f>
        <v>93.548387096774192</v>
      </c>
      <c r="Q65" s="442">
        <f t="shared" si="32"/>
        <v>96.99</v>
      </c>
      <c r="R65" s="62" t="str">
        <f t="shared" si="4"/>
        <v>A</v>
      </c>
      <c r="S65" s="456" t="str">
        <f t="shared" si="22"/>
        <v>B</v>
      </c>
      <c r="T65" s="70">
        <f t="shared" si="23"/>
        <v>2</v>
      </c>
      <c r="U65" s="70">
        <f t="shared" si="24"/>
        <v>2</v>
      </c>
      <c r="V65" s="70">
        <f t="shared" si="25"/>
        <v>2</v>
      </c>
      <c r="W65" s="70">
        <f t="shared" si="26"/>
        <v>4.2</v>
      </c>
      <c r="X65" s="70">
        <f t="shared" si="27"/>
        <v>4.2</v>
      </c>
      <c r="Y65" s="84">
        <f t="shared" si="28"/>
        <v>2.88</v>
      </c>
      <c r="Z65" s="89">
        <f>'2019 Расклад'!AT60</f>
        <v>3.8292682926829267</v>
      </c>
      <c r="AA65" s="56">
        <f t="shared" si="34"/>
        <v>3.91</v>
      </c>
      <c r="AB65" s="62" t="str">
        <f t="shared" si="5"/>
        <v>C</v>
      </c>
      <c r="AC65" s="243">
        <f>'2019 Расклад'!AZ60</f>
        <v>3.8536585365853657</v>
      </c>
      <c r="AD65" s="56">
        <f t="shared" si="35"/>
        <v>3.85</v>
      </c>
      <c r="AE65" s="61" t="str">
        <f t="shared" si="6"/>
        <v>B</v>
      </c>
      <c r="AF65" s="257" t="str">
        <f t="shared" si="8"/>
        <v>C</v>
      </c>
      <c r="AG65" s="264">
        <f t="shared" si="9"/>
        <v>2</v>
      </c>
      <c r="AH65" s="278">
        <f t="shared" si="10"/>
        <v>2.5</v>
      </c>
      <c r="AI65" s="271">
        <f t="shared" si="11"/>
        <v>2.25</v>
      </c>
      <c r="AJ65" s="364"/>
      <c r="AK65" s="175">
        <f t="shared" si="36"/>
        <v>4.17</v>
      </c>
      <c r="AL65" s="62"/>
      <c r="AM65" s="365"/>
      <c r="AN65" s="176">
        <f t="shared" si="37"/>
        <v>58.13</v>
      </c>
      <c r="AO65" s="61"/>
      <c r="AP65" s="366"/>
      <c r="AQ65" s="368">
        <f t="shared" si="39"/>
        <v>69.290000000000006</v>
      </c>
      <c r="AR65" s="61"/>
      <c r="AS65" s="98"/>
      <c r="AT65" s="92"/>
      <c r="AU65" s="92"/>
      <c r="AV65" s="92"/>
      <c r="AW65" s="318"/>
      <c r="AX65" s="98" t="str">
        <f t="shared" si="17"/>
        <v>C</v>
      </c>
      <c r="AY65" s="470">
        <f t="shared" si="18"/>
        <v>2.5</v>
      </c>
      <c r="AZ65" s="468">
        <f t="shared" si="19"/>
        <v>2</v>
      </c>
      <c r="BA65" s="468"/>
      <c r="BB65" s="469">
        <f t="shared" si="21"/>
        <v>2.25</v>
      </c>
    </row>
    <row r="66" spans="1:54" x14ac:dyDescent="0.25">
      <c r="A66" s="30">
        <v>13</v>
      </c>
      <c r="B66" s="49">
        <v>40720</v>
      </c>
      <c r="C66" s="26" t="s">
        <v>129</v>
      </c>
      <c r="D66" s="57">
        <f>'2019 Расклад'!J61</f>
        <v>4.341176470588235</v>
      </c>
      <c r="E66" s="60">
        <f t="shared" si="41"/>
        <v>4.2969999999999997</v>
      </c>
      <c r="F66" s="228" t="str">
        <f t="shared" si="42"/>
        <v>B</v>
      </c>
      <c r="G66" s="221">
        <f>'2019 Расклад'!P61</f>
        <v>3.9285714285714284</v>
      </c>
      <c r="H66" s="60">
        <f t="shared" si="29"/>
        <v>4.01</v>
      </c>
      <c r="I66" s="61" t="str">
        <f t="shared" si="1"/>
        <v>C</v>
      </c>
      <c r="J66" s="57">
        <f>'2019 Расклад'!V61</f>
        <v>4.2142857142857144</v>
      </c>
      <c r="K66" s="60">
        <f t="shared" si="30"/>
        <v>4.173</v>
      </c>
      <c r="L66" s="62" t="str">
        <f t="shared" si="2"/>
        <v>B</v>
      </c>
      <c r="M66" s="437">
        <f>'2019 Расклад'!AF61</f>
        <v>98.80952380952381</v>
      </c>
      <c r="N66" s="55">
        <f t="shared" si="31"/>
        <v>96.28</v>
      </c>
      <c r="O66" s="61" t="str">
        <f t="shared" si="43"/>
        <v>A</v>
      </c>
      <c r="P66" s="68">
        <f>'2019 Расклад'!AN61</f>
        <v>93.75</v>
      </c>
      <c r="Q66" s="442">
        <f t="shared" si="32"/>
        <v>96.99</v>
      </c>
      <c r="R66" s="62" t="str">
        <f t="shared" si="4"/>
        <v>A</v>
      </c>
      <c r="S66" s="456" t="str">
        <f t="shared" si="22"/>
        <v>B</v>
      </c>
      <c r="T66" s="70">
        <f t="shared" si="23"/>
        <v>2.5</v>
      </c>
      <c r="U66" s="70">
        <f t="shared" si="24"/>
        <v>2</v>
      </c>
      <c r="V66" s="70">
        <f t="shared" si="25"/>
        <v>2.5</v>
      </c>
      <c r="W66" s="70">
        <f t="shared" si="26"/>
        <v>4.2</v>
      </c>
      <c r="X66" s="70">
        <f t="shared" si="27"/>
        <v>4.2</v>
      </c>
      <c r="Y66" s="84">
        <f t="shared" si="28"/>
        <v>3.0799999999999996</v>
      </c>
      <c r="Z66" s="89">
        <f>'2019 Расклад'!AT61</f>
        <v>4.024096385542169</v>
      </c>
      <c r="AA66" s="56">
        <f t="shared" si="34"/>
        <v>3.91</v>
      </c>
      <c r="AB66" s="62" t="str">
        <f t="shared" si="5"/>
        <v>B</v>
      </c>
      <c r="AC66" s="243">
        <f>'2019 Расклад'!AZ61</f>
        <v>3.7951807228915664</v>
      </c>
      <c r="AD66" s="56">
        <f t="shared" si="35"/>
        <v>3.85</v>
      </c>
      <c r="AE66" s="61" t="str">
        <f t="shared" si="6"/>
        <v>C</v>
      </c>
      <c r="AF66" s="257" t="str">
        <f t="shared" si="8"/>
        <v>C</v>
      </c>
      <c r="AG66" s="264">
        <f t="shared" si="9"/>
        <v>2.5</v>
      </c>
      <c r="AH66" s="278">
        <f t="shared" si="10"/>
        <v>2</v>
      </c>
      <c r="AI66" s="271">
        <f t="shared" si="11"/>
        <v>2.25</v>
      </c>
      <c r="AJ66" s="364">
        <f>'2019 Расклад'!BF61</f>
        <v>4.4000000000000004</v>
      </c>
      <c r="AK66" s="175">
        <f t="shared" si="36"/>
        <v>4.17</v>
      </c>
      <c r="AL66" s="62" t="str">
        <f t="shared" si="7"/>
        <v>B</v>
      </c>
      <c r="AM66" s="365">
        <f>'2019 Расклад'!BM61</f>
        <v>66.2</v>
      </c>
      <c r="AN66" s="176">
        <f t="shared" si="37"/>
        <v>58.13</v>
      </c>
      <c r="AO66" s="61" t="str">
        <f>IF(AM66&gt;=$AM$131,"A",IF(AM66&gt;=$AM$132,"B",IF(AM66&gt;=$AM$133,"C","D")))</f>
        <v>B</v>
      </c>
      <c r="AP66" s="366">
        <f>'2019 Расклад'!BU61</f>
        <v>71.87</v>
      </c>
      <c r="AQ66" s="368">
        <f t="shared" si="39"/>
        <v>69.290000000000006</v>
      </c>
      <c r="AR66" s="61" t="str">
        <f t="shared" ref="AR66:AR96" si="46">IF(AP66&gt;=$AP$131,"A",IF(AP66&gt;=$AP$132,"B",IF(AP66&gt;=$AP$133,"C","D")))</f>
        <v>B</v>
      </c>
      <c r="AS66" s="98" t="str">
        <f t="shared" si="12"/>
        <v>B</v>
      </c>
      <c r="AT66" s="92">
        <f t="shared" si="13"/>
        <v>2.5</v>
      </c>
      <c r="AU66" s="92">
        <f t="shared" si="14"/>
        <v>2.5</v>
      </c>
      <c r="AV66" s="92">
        <f t="shared" si="15"/>
        <v>2.5</v>
      </c>
      <c r="AW66" s="318">
        <f t="shared" si="16"/>
        <v>2.5</v>
      </c>
      <c r="AX66" s="98" t="str">
        <f t="shared" si="17"/>
        <v>B</v>
      </c>
      <c r="AY66" s="470">
        <f t="shared" si="18"/>
        <v>2.5</v>
      </c>
      <c r="AZ66" s="468">
        <f t="shared" si="19"/>
        <v>2</v>
      </c>
      <c r="BA66" s="468">
        <f t="shared" si="20"/>
        <v>2.5</v>
      </c>
      <c r="BB66" s="469">
        <f t="shared" si="21"/>
        <v>2.3333333333333335</v>
      </c>
    </row>
    <row r="67" spans="1:54" x14ac:dyDescent="0.25">
      <c r="A67" s="30">
        <v>14</v>
      </c>
      <c r="B67" s="49">
        <v>40730</v>
      </c>
      <c r="C67" s="26" t="s">
        <v>64</v>
      </c>
      <c r="D67" s="57">
        <f>'2019 Расклад'!J62</f>
        <v>3.7619047619047619</v>
      </c>
      <c r="E67" s="60">
        <f t="shared" si="41"/>
        <v>4.2969999999999997</v>
      </c>
      <c r="F67" s="228" t="str">
        <f t="shared" si="42"/>
        <v>C</v>
      </c>
      <c r="G67" s="221">
        <f>'2019 Расклад'!P62</f>
        <v>3</v>
      </c>
      <c r="H67" s="60">
        <f t="shared" si="29"/>
        <v>4.01</v>
      </c>
      <c r="I67" s="61" t="str">
        <f t="shared" si="1"/>
        <v>D</v>
      </c>
      <c r="J67" s="57">
        <f>'2019 Расклад'!V62</f>
        <v>3.9523809523809517</v>
      </c>
      <c r="K67" s="60">
        <f t="shared" si="30"/>
        <v>4.173</v>
      </c>
      <c r="L67" s="62" t="str">
        <f t="shared" si="2"/>
        <v>C</v>
      </c>
      <c r="M67" s="437">
        <f>'2019 Расклад'!AF62</f>
        <v>71.428571428571431</v>
      </c>
      <c r="N67" s="55">
        <f t="shared" si="31"/>
        <v>96.28</v>
      </c>
      <c r="O67" s="61" t="str">
        <f t="shared" si="43"/>
        <v>C</v>
      </c>
      <c r="P67" s="68">
        <f>'2019 Расклад'!AN62</f>
        <v>100</v>
      </c>
      <c r="Q67" s="442">
        <f t="shared" si="32"/>
        <v>96.99</v>
      </c>
      <c r="R67" s="62" t="str">
        <f t="shared" si="4"/>
        <v>A</v>
      </c>
      <c r="S67" s="456" t="str">
        <f t="shared" si="22"/>
        <v>C</v>
      </c>
      <c r="T67" s="70">
        <f t="shared" si="23"/>
        <v>2</v>
      </c>
      <c r="U67" s="70">
        <f t="shared" si="24"/>
        <v>1</v>
      </c>
      <c r="V67" s="70">
        <f t="shared" si="25"/>
        <v>2</v>
      </c>
      <c r="W67" s="70">
        <f t="shared" si="26"/>
        <v>2</v>
      </c>
      <c r="X67" s="70">
        <f t="shared" si="27"/>
        <v>4.2</v>
      </c>
      <c r="Y67" s="84">
        <f t="shared" si="28"/>
        <v>2.2399999999999998</v>
      </c>
      <c r="Z67" s="89">
        <f>'2019 Расклад'!AT62</f>
        <v>3.9</v>
      </c>
      <c r="AA67" s="56">
        <f t="shared" si="34"/>
        <v>3.91</v>
      </c>
      <c r="AB67" s="62" t="str">
        <f t="shared" si="5"/>
        <v>B</v>
      </c>
      <c r="AC67" s="243">
        <f>'2019 Расклад'!AZ62</f>
        <v>3.9</v>
      </c>
      <c r="AD67" s="56">
        <f t="shared" si="35"/>
        <v>3.85</v>
      </c>
      <c r="AE67" s="61" t="str">
        <f t="shared" si="6"/>
        <v>B</v>
      </c>
      <c r="AF67" s="257" t="str">
        <f t="shared" si="8"/>
        <v>B</v>
      </c>
      <c r="AG67" s="264">
        <f t="shared" si="9"/>
        <v>2.5</v>
      </c>
      <c r="AH67" s="278">
        <f t="shared" si="10"/>
        <v>2.5</v>
      </c>
      <c r="AI67" s="271">
        <f t="shared" si="11"/>
        <v>2.5</v>
      </c>
      <c r="AJ67" s="364">
        <f>'2019 Расклад'!BF62</f>
        <v>4.75</v>
      </c>
      <c r="AK67" s="175">
        <f t="shared" si="36"/>
        <v>4.17</v>
      </c>
      <c r="AL67" s="62" t="str">
        <f t="shared" si="7"/>
        <v>A</v>
      </c>
      <c r="AM67" s="365"/>
      <c r="AN67" s="176">
        <f t="shared" si="37"/>
        <v>58.13</v>
      </c>
      <c r="AO67" s="61"/>
      <c r="AP67" s="366">
        <f>'2019 Расклад'!BU62</f>
        <v>72</v>
      </c>
      <c r="AQ67" s="368">
        <f t="shared" si="39"/>
        <v>69.290000000000006</v>
      </c>
      <c r="AR67" s="61" t="str">
        <f t="shared" si="46"/>
        <v>A</v>
      </c>
      <c r="AS67" s="98" t="str">
        <f t="shared" si="12"/>
        <v>B</v>
      </c>
      <c r="AT67" s="92">
        <f t="shared" si="13"/>
        <v>4.2</v>
      </c>
      <c r="AU67" s="92">
        <f t="shared" si="14"/>
        <v>1</v>
      </c>
      <c r="AV67" s="92">
        <f t="shared" si="15"/>
        <v>4.2</v>
      </c>
      <c r="AW67" s="318">
        <f t="shared" si="16"/>
        <v>3.1333333333333333</v>
      </c>
      <c r="AX67" s="98" t="str">
        <f t="shared" si="17"/>
        <v>B</v>
      </c>
      <c r="AY67" s="470">
        <f t="shared" si="18"/>
        <v>2</v>
      </c>
      <c r="AZ67" s="468">
        <f t="shared" si="19"/>
        <v>2.5</v>
      </c>
      <c r="BA67" s="468">
        <f t="shared" si="20"/>
        <v>2.5</v>
      </c>
      <c r="BB67" s="469">
        <f t="shared" si="21"/>
        <v>2.3333333333333335</v>
      </c>
    </row>
    <row r="68" spans="1:54" x14ac:dyDescent="0.25">
      <c r="A68" s="30">
        <v>15</v>
      </c>
      <c r="B68" s="49">
        <v>40820</v>
      </c>
      <c r="C68" s="26" t="s">
        <v>65</v>
      </c>
      <c r="D68" s="57">
        <f>'2019 Расклад'!J63</f>
        <v>4.4266666666666667</v>
      </c>
      <c r="E68" s="60">
        <f t="shared" si="41"/>
        <v>4.2969999999999997</v>
      </c>
      <c r="F68" s="228" t="str">
        <f t="shared" si="42"/>
        <v>B</v>
      </c>
      <c r="G68" s="221">
        <f>'2019 Расклад'!P63</f>
        <v>4.253333333333333</v>
      </c>
      <c r="H68" s="60">
        <f t="shared" si="29"/>
        <v>4.01</v>
      </c>
      <c r="I68" s="61" t="str">
        <f t="shared" si="1"/>
        <v>B</v>
      </c>
      <c r="J68" s="57">
        <f>'2019 Расклад'!V63</f>
        <v>4.2666666666666666</v>
      </c>
      <c r="K68" s="60">
        <f t="shared" si="30"/>
        <v>4.173</v>
      </c>
      <c r="L68" s="62" t="str">
        <f t="shared" si="2"/>
        <v>B</v>
      </c>
      <c r="M68" s="437">
        <f>'2019 Расклад'!AF63</f>
        <v>100</v>
      </c>
      <c r="N68" s="55">
        <f t="shared" si="31"/>
        <v>96.28</v>
      </c>
      <c r="O68" s="61" t="str">
        <f t="shared" si="43"/>
        <v>A</v>
      </c>
      <c r="P68" s="68">
        <f>'2019 Расклад'!AN63</f>
        <v>100</v>
      </c>
      <c r="Q68" s="442">
        <f t="shared" si="32"/>
        <v>96.99</v>
      </c>
      <c r="R68" s="62" t="str">
        <f t="shared" si="4"/>
        <v>A</v>
      </c>
      <c r="S68" s="456" t="str">
        <f t="shared" si="22"/>
        <v>B</v>
      </c>
      <c r="T68" s="70">
        <f t="shared" si="23"/>
        <v>2.5</v>
      </c>
      <c r="U68" s="70">
        <f t="shared" si="24"/>
        <v>2.5</v>
      </c>
      <c r="V68" s="70">
        <f t="shared" si="25"/>
        <v>2.5</v>
      </c>
      <c r="W68" s="70">
        <f t="shared" si="26"/>
        <v>4.2</v>
      </c>
      <c r="X68" s="70">
        <f t="shared" si="27"/>
        <v>4.2</v>
      </c>
      <c r="Y68" s="84">
        <f t="shared" si="28"/>
        <v>3.1799999999999997</v>
      </c>
      <c r="Z68" s="89">
        <f>'2019 Расклад'!AT63</f>
        <v>3.9705882352941178</v>
      </c>
      <c r="AA68" s="56">
        <f t="shared" si="34"/>
        <v>3.91</v>
      </c>
      <c r="AB68" s="62" t="str">
        <f t="shared" si="5"/>
        <v>B</v>
      </c>
      <c r="AC68" s="243">
        <f>'2019 Расклад'!AZ63</f>
        <v>3.8970588235294117</v>
      </c>
      <c r="AD68" s="56">
        <f t="shared" si="35"/>
        <v>3.85</v>
      </c>
      <c r="AE68" s="61" t="str">
        <f t="shared" si="6"/>
        <v>B</v>
      </c>
      <c r="AF68" s="257" t="str">
        <f t="shared" si="8"/>
        <v>B</v>
      </c>
      <c r="AG68" s="264">
        <f t="shared" si="9"/>
        <v>2.5</v>
      </c>
      <c r="AH68" s="278">
        <f t="shared" si="10"/>
        <v>2.5</v>
      </c>
      <c r="AI68" s="271">
        <f t="shared" si="11"/>
        <v>2.5</v>
      </c>
      <c r="AJ68" s="364">
        <f>'2019 Расклад'!BF63</f>
        <v>4.8235294117647056</v>
      </c>
      <c r="AK68" s="175">
        <f t="shared" si="36"/>
        <v>4.17</v>
      </c>
      <c r="AL68" s="62" t="str">
        <f t="shared" si="7"/>
        <v>A</v>
      </c>
      <c r="AM68" s="365">
        <f>'2019 Расклад'!BM63</f>
        <v>64.7</v>
      </c>
      <c r="AN68" s="176">
        <f t="shared" si="37"/>
        <v>58.13</v>
      </c>
      <c r="AO68" s="61" t="str">
        <f t="shared" ref="AO68:AO96" si="47">IF(AM68&gt;=$AM$131,"A",IF(AM68&gt;=$AM$132,"B",IF(AM68&gt;=$AM$133,"C","D")))</f>
        <v>B</v>
      </c>
      <c r="AP68" s="366">
        <f>'2019 Расклад'!BU63</f>
        <v>69.5</v>
      </c>
      <c r="AQ68" s="368">
        <f t="shared" si="39"/>
        <v>69.290000000000006</v>
      </c>
      <c r="AR68" s="61" t="str">
        <f t="shared" si="46"/>
        <v>B</v>
      </c>
      <c r="AS68" s="98" t="str">
        <f t="shared" si="12"/>
        <v>B</v>
      </c>
      <c r="AT68" s="92">
        <f t="shared" si="13"/>
        <v>4.2</v>
      </c>
      <c r="AU68" s="92">
        <f t="shared" si="14"/>
        <v>2.5</v>
      </c>
      <c r="AV68" s="92">
        <f t="shared" si="15"/>
        <v>2.5</v>
      </c>
      <c r="AW68" s="318">
        <f t="shared" si="16"/>
        <v>3.0666666666666664</v>
      </c>
      <c r="AX68" s="98" t="str">
        <f t="shared" si="17"/>
        <v>B</v>
      </c>
      <c r="AY68" s="470">
        <f t="shared" si="18"/>
        <v>2.5</v>
      </c>
      <c r="AZ68" s="468">
        <f t="shared" si="19"/>
        <v>2.5</v>
      </c>
      <c r="BA68" s="468">
        <f t="shared" si="20"/>
        <v>2.5</v>
      </c>
      <c r="BB68" s="469">
        <f t="shared" si="21"/>
        <v>2.5</v>
      </c>
    </row>
    <row r="69" spans="1:54" x14ac:dyDescent="0.25">
      <c r="A69" s="30">
        <v>16</v>
      </c>
      <c r="B69" s="49">
        <v>40840</v>
      </c>
      <c r="C69" s="26" t="s">
        <v>66</v>
      </c>
      <c r="D69" s="57">
        <f>'2019 Расклад'!J64</f>
        <v>3.9117647058823533</v>
      </c>
      <c r="E69" s="60">
        <f t="shared" si="41"/>
        <v>4.2969999999999997</v>
      </c>
      <c r="F69" s="228" t="str">
        <f t="shared" si="42"/>
        <v>C</v>
      </c>
      <c r="G69" s="221">
        <f>'2019 Расклад'!P64</f>
        <v>3.46875</v>
      </c>
      <c r="H69" s="60">
        <f t="shared" si="29"/>
        <v>4.01</v>
      </c>
      <c r="I69" s="61" t="str">
        <f t="shared" si="1"/>
        <v>D</v>
      </c>
      <c r="J69" s="57">
        <f>'2019 Расклад'!V64</f>
        <v>3.7846153846153845</v>
      </c>
      <c r="K69" s="60">
        <f t="shared" si="30"/>
        <v>4.173</v>
      </c>
      <c r="L69" s="62" t="str">
        <f t="shared" si="2"/>
        <v>C</v>
      </c>
      <c r="M69" s="437">
        <f>'2019 Расклад'!AF64</f>
        <v>80.645161290322577</v>
      </c>
      <c r="N69" s="55">
        <f t="shared" si="31"/>
        <v>96.28</v>
      </c>
      <c r="O69" s="61" t="str">
        <f t="shared" si="43"/>
        <v>B</v>
      </c>
      <c r="P69" s="68">
        <f>'2019 Расклад'!AN64</f>
        <v>100</v>
      </c>
      <c r="Q69" s="442">
        <f t="shared" si="32"/>
        <v>96.99</v>
      </c>
      <c r="R69" s="62" t="str">
        <f t="shared" si="4"/>
        <v>A</v>
      </c>
      <c r="S69" s="456" t="str">
        <f t="shared" si="22"/>
        <v>C</v>
      </c>
      <c r="T69" s="70">
        <f t="shared" si="23"/>
        <v>2</v>
      </c>
      <c r="U69" s="70">
        <f t="shared" si="24"/>
        <v>1</v>
      </c>
      <c r="V69" s="70">
        <f t="shared" si="25"/>
        <v>2</v>
      </c>
      <c r="W69" s="70">
        <f t="shared" si="26"/>
        <v>2.5</v>
      </c>
      <c r="X69" s="70">
        <f t="shared" si="27"/>
        <v>4.2</v>
      </c>
      <c r="Y69" s="84">
        <f t="shared" si="28"/>
        <v>2.34</v>
      </c>
      <c r="Z69" s="89">
        <f>'2019 Расклад'!AT64</f>
        <v>3.7301587301587302</v>
      </c>
      <c r="AA69" s="56">
        <f t="shared" si="34"/>
        <v>3.91</v>
      </c>
      <c r="AB69" s="62" t="str">
        <f t="shared" si="5"/>
        <v>C</v>
      </c>
      <c r="AC69" s="243">
        <f>'2019 Расклад'!AZ64</f>
        <v>3.5714285714285716</v>
      </c>
      <c r="AD69" s="56">
        <f t="shared" si="35"/>
        <v>3.85</v>
      </c>
      <c r="AE69" s="61" t="str">
        <f t="shared" si="6"/>
        <v>C</v>
      </c>
      <c r="AF69" s="257" t="str">
        <f t="shared" si="8"/>
        <v>C</v>
      </c>
      <c r="AG69" s="264">
        <f t="shared" si="9"/>
        <v>2</v>
      </c>
      <c r="AH69" s="278">
        <f t="shared" si="10"/>
        <v>2</v>
      </c>
      <c r="AI69" s="271">
        <f t="shared" si="11"/>
        <v>2</v>
      </c>
      <c r="AJ69" s="364">
        <f>'2019 Расклад'!BF64</f>
        <v>4.1333333333333337</v>
      </c>
      <c r="AK69" s="175">
        <f t="shared" si="36"/>
        <v>4.17</v>
      </c>
      <c r="AL69" s="62" t="str">
        <f t="shared" si="7"/>
        <v>C</v>
      </c>
      <c r="AM69" s="365">
        <f>'2019 Расклад'!BM64</f>
        <v>53.73</v>
      </c>
      <c r="AN69" s="176">
        <f t="shared" si="37"/>
        <v>58.13</v>
      </c>
      <c r="AO69" s="61" t="str">
        <f t="shared" si="47"/>
        <v>B</v>
      </c>
      <c r="AP69" s="366">
        <f>'2019 Расклад'!BU64</f>
        <v>61.58</v>
      </c>
      <c r="AQ69" s="368">
        <f t="shared" si="39"/>
        <v>69.290000000000006</v>
      </c>
      <c r="AR69" s="61" t="str">
        <f t="shared" si="46"/>
        <v>B</v>
      </c>
      <c r="AS69" s="98" t="str">
        <f t="shared" si="12"/>
        <v>B</v>
      </c>
      <c r="AT69" s="92">
        <f t="shared" si="13"/>
        <v>2</v>
      </c>
      <c r="AU69" s="92">
        <f t="shared" si="14"/>
        <v>2.5</v>
      </c>
      <c r="AV69" s="92">
        <f t="shared" si="15"/>
        <v>2.5</v>
      </c>
      <c r="AW69" s="318">
        <f t="shared" si="16"/>
        <v>2.3333333333333335</v>
      </c>
      <c r="AX69" s="98" t="str">
        <f t="shared" si="17"/>
        <v>C</v>
      </c>
      <c r="AY69" s="470">
        <f t="shared" si="18"/>
        <v>2</v>
      </c>
      <c r="AZ69" s="468">
        <f t="shared" si="19"/>
        <v>2</v>
      </c>
      <c r="BA69" s="468">
        <f t="shared" si="20"/>
        <v>2.5</v>
      </c>
      <c r="BB69" s="469">
        <f t="shared" si="21"/>
        <v>2.1666666666666665</v>
      </c>
    </row>
    <row r="70" spans="1:54" x14ac:dyDescent="0.25">
      <c r="A70" s="30">
        <v>17</v>
      </c>
      <c r="B70" s="49">
        <v>40950</v>
      </c>
      <c r="C70" s="26" t="s">
        <v>67</v>
      </c>
      <c r="D70" s="57">
        <f>'2019 Расклад'!J65</f>
        <v>4.2173913043478262</v>
      </c>
      <c r="E70" s="60">
        <f t="shared" si="41"/>
        <v>4.2969999999999997</v>
      </c>
      <c r="F70" s="228" t="str">
        <f t="shared" si="42"/>
        <v>C</v>
      </c>
      <c r="G70" s="221">
        <f>'2019 Расклад'!P65</f>
        <v>3.7407407407407414</v>
      </c>
      <c r="H70" s="60">
        <f t="shared" si="29"/>
        <v>4.01</v>
      </c>
      <c r="I70" s="61" t="str">
        <f t="shared" si="1"/>
        <v>C</v>
      </c>
      <c r="J70" s="57">
        <f>'2019 Расклад'!V65</f>
        <v>3.8571428571428568</v>
      </c>
      <c r="K70" s="60">
        <f t="shared" si="30"/>
        <v>4.173</v>
      </c>
      <c r="L70" s="62" t="str">
        <f t="shared" si="2"/>
        <v>C</v>
      </c>
      <c r="M70" s="437">
        <f>'2019 Расклад'!AF65</f>
        <v>98.888888888888886</v>
      </c>
      <c r="N70" s="55">
        <f t="shared" si="31"/>
        <v>96.28</v>
      </c>
      <c r="O70" s="61" t="str">
        <f t="shared" si="43"/>
        <v>A</v>
      </c>
      <c r="P70" s="68">
        <f>'2019 Расклад'!AN65</f>
        <v>95.604395604395606</v>
      </c>
      <c r="Q70" s="442">
        <f t="shared" si="32"/>
        <v>96.99</v>
      </c>
      <c r="R70" s="62" t="str">
        <f t="shared" si="4"/>
        <v>A</v>
      </c>
      <c r="S70" s="456" t="str">
        <f t="shared" si="22"/>
        <v>B</v>
      </c>
      <c r="T70" s="70">
        <f t="shared" si="23"/>
        <v>2</v>
      </c>
      <c r="U70" s="70">
        <f t="shared" si="24"/>
        <v>2</v>
      </c>
      <c r="V70" s="70">
        <f t="shared" si="25"/>
        <v>2</v>
      </c>
      <c r="W70" s="70">
        <f t="shared" si="26"/>
        <v>4.2</v>
      </c>
      <c r="X70" s="70">
        <f t="shared" si="27"/>
        <v>4.2</v>
      </c>
      <c r="Y70" s="84">
        <f t="shared" si="28"/>
        <v>2.88</v>
      </c>
      <c r="Z70" s="89">
        <f>'2019 Расклад'!AT65</f>
        <v>3.65625</v>
      </c>
      <c r="AA70" s="56">
        <f t="shared" si="34"/>
        <v>3.91</v>
      </c>
      <c r="AB70" s="62" t="str">
        <f t="shared" si="5"/>
        <v>C</v>
      </c>
      <c r="AC70" s="243">
        <f>'2019 Расклад'!AZ65</f>
        <v>3.5625</v>
      </c>
      <c r="AD70" s="56">
        <f t="shared" si="35"/>
        <v>3.85</v>
      </c>
      <c r="AE70" s="61" t="str">
        <f t="shared" si="6"/>
        <v>C</v>
      </c>
      <c r="AF70" s="257" t="str">
        <f t="shared" si="8"/>
        <v>C</v>
      </c>
      <c r="AG70" s="264">
        <f t="shared" si="9"/>
        <v>2</v>
      </c>
      <c r="AH70" s="278">
        <f t="shared" si="10"/>
        <v>2</v>
      </c>
      <c r="AI70" s="271">
        <f t="shared" si="11"/>
        <v>2</v>
      </c>
      <c r="AJ70" s="364">
        <f>'2019 Расклад'!BF65</f>
        <v>3.8095238095238093</v>
      </c>
      <c r="AK70" s="175">
        <f t="shared" si="36"/>
        <v>4.17</v>
      </c>
      <c r="AL70" s="62" t="str">
        <f t="shared" si="7"/>
        <v>C</v>
      </c>
      <c r="AM70" s="365">
        <f>'2019 Расклад'!BM65</f>
        <v>35.5</v>
      </c>
      <c r="AN70" s="176">
        <f t="shared" si="37"/>
        <v>58.13</v>
      </c>
      <c r="AO70" s="61" t="str">
        <f t="shared" si="47"/>
        <v>C</v>
      </c>
      <c r="AP70" s="366">
        <f>'2019 Расклад'!BU65</f>
        <v>59.53</v>
      </c>
      <c r="AQ70" s="368">
        <f t="shared" si="39"/>
        <v>69.290000000000006</v>
      </c>
      <c r="AR70" s="61" t="str">
        <f t="shared" si="46"/>
        <v>B</v>
      </c>
      <c r="AS70" s="98" t="str">
        <f t="shared" si="12"/>
        <v>C</v>
      </c>
      <c r="AT70" s="92">
        <f t="shared" si="13"/>
        <v>2</v>
      </c>
      <c r="AU70" s="92">
        <f t="shared" si="14"/>
        <v>2</v>
      </c>
      <c r="AV70" s="92">
        <f t="shared" si="15"/>
        <v>2.5</v>
      </c>
      <c r="AW70" s="318">
        <f t="shared" si="16"/>
        <v>2.1666666666666665</v>
      </c>
      <c r="AX70" s="98" t="str">
        <f t="shared" si="17"/>
        <v>C</v>
      </c>
      <c r="AY70" s="470">
        <f t="shared" si="18"/>
        <v>2.5</v>
      </c>
      <c r="AZ70" s="468">
        <f t="shared" si="19"/>
        <v>2</v>
      </c>
      <c r="BA70" s="468">
        <f t="shared" si="20"/>
        <v>2</v>
      </c>
      <c r="BB70" s="469">
        <f t="shared" si="21"/>
        <v>2.1666666666666665</v>
      </c>
    </row>
    <row r="71" spans="1:54" x14ac:dyDescent="0.25">
      <c r="A71" s="30">
        <v>18</v>
      </c>
      <c r="B71" s="49">
        <v>40990</v>
      </c>
      <c r="C71" s="26" t="s">
        <v>68</v>
      </c>
      <c r="D71" s="57">
        <f>'2019 Расклад'!J66</f>
        <v>4.290909090909091</v>
      </c>
      <c r="E71" s="60">
        <f t="shared" si="41"/>
        <v>4.2969999999999997</v>
      </c>
      <c r="F71" s="228" t="str">
        <f t="shared" ref="F71:F102" si="48">IF(D71&gt;=$D$131,"A",IF(D71&gt;=$D$132,"B",IF(D71&gt;=$D$133,"C","D")))</f>
        <v>B</v>
      </c>
      <c r="G71" s="221">
        <f>'2019 Расклад'!P66</f>
        <v>3.8703703703703702</v>
      </c>
      <c r="H71" s="60">
        <f t="shared" si="29"/>
        <v>4.01</v>
      </c>
      <c r="I71" s="61" t="str">
        <f t="shared" ref="I71:I126" si="49">IF(G71&gt;=$G$131,"A",IF(G71&gt;=$G$132,"B",IF(G71&gt;=$G$133,"C","D")))</f>
        <v>C</v>
      </c>
      <c r="J71" s="57">
        <f>'2019 Расклад'!V66</f>
        <v>4.1801801801801801</v>
      </c>
      <c r="K71" s="60">
        <f t="shared" si="30"/>
        <v>4.173</v>
      </c>
      <c r="L71" s="62" t="str">
        <f t="shared" ref="L71:L126" si="50">IF(J71&gt;=$J$131,"A",IF(J71&gt;=$J$132,"B",IF(J71&gt;=$J$133,"C","D")))</f>
        <v>B</v>
      </c>
      <c r="M71" s="437">
        <f>'2019 Расклад'!AF66</f>
        <v>100</v>
      </c>
      <c r="N71" s="55">
        <f t="shared" si="31"/>
        <v>96.28</v>
      </c>
      <c r="O71" s="61" t="str">
        <f t="shared" ref="O71:O102" si="51">IF(M71&gt;=$M$131,"A",IF(M71&gt;=$M$132,"B",IF(M71&gt;=$M$133,"C","D")))</f>
        <v>A</v>
      </c>
      <c r="P71" s="68">
        <f>'2019 Расклад'!AN66</f>
        <v>98.039215686274517</v>
      </c>
      <c r="Q71" s="442">
        <f t="shared" si="32"/>
        <v>96.99</v>
      </c>
      <c r="R71" s="62" t="str">
        <f t="shared" ref="R71:R126" si="52">IF(P71&gt;=$P$131,"A",IF(P71&gt;=$P$132,"B",IF(P71&gt;=$P$133,"C","D")))</f>
        <v>A</v>
      </c>
      <c r="S71" s="456" t="str">
        <f t="shared" si="22"/>
        <v>B</v>
      </c>
      <c r="T71" s="70">
        <f t="shared" si="23"/>
        <v>2.5</v>
      </c>
      <c r="U71" s="70">
        <f t="shared" si="24"/>
        <v>2</v>
      </c>
      <c r="V71" s="70">
        <f t="shared" si="25"/>
        <v>2.5</v>
      </c>
      <c r="W71" s="70">
        <f t="shared" si="26"/>
        <v>4.2</v>
      </c>
      <c r="X71" s="70">
        <f t="shared" si="27"/>
        <v>4.2</v>
      </c>
      <c r="Y71" s="84">
        <f t="shared" si="28"/>
        <v>3.0799999999999996</v>
      </c>
      <c r="Z71" s="89">
        <f>'2019 Расклад'!AT66</f>
        <v>4.2173913043478262</v>
      </c>
      <c r="AA71" s="56">
        <f t="shared" si="34"/>
        <v>3.91</v>
      </c>
      <c r="AB71" s="62" t="str">
        <f t="shared" ref="AB71:AB127" si="53">IF(Z71&gt;=$Z$131,"A",IF(Z71&gt;=$Z$132,"B",IF(Z71&gt;=$Z$133,"C","D")))</f>
        <v>B</v>
      </c>
      <c r="AC71" s="243">
        <f>'2019 Расклад'!AZ66</f>
        <v>4.0760869565217392</v>
      </c>
      <c r="AD71" s="56">
        <f t="shared" si="35"/>
        <v>3.85</v>
      </c>
      <c r="AE71" s="61" t="str">
        <f t="shared" ref="AE71:AE127" si="54">IF(AC71&gt;=$AC$131,"A",IF(AC71&gt;=$AC$132,"B",IF(AC71&gt;=$AC$133,"C","D")))</f>
        <v>B</v>
      </c>
      <c r="AF71" s="257" t="str">
        <f t="shared" si="8"/>
        <v>B</v>
      </c>
      <c r="AG71" s="264">
        <f t="shared" si="9"/>
        <v>2.5</v>
      </c>
      <c r="AH71" s="278">
        <f t="shared" si="10"/>
        <v>2.5</v>
      </c>
      <c r="AI71" s="271">
        <f t="shared" si="11"/>
        <v>2.5</v>
      </c>
      <c r="AJ71" s="364">
        <f>'2019 Расклад'!BF66</f>
        <v>4.6111111111111107</v>
      </c>
      <c r="AK71" s="175">
        <f t="shared" si="36"/>
        <v>4.17</v>
      </c>
      <c r="AL71" s="62" t="str">
        <f t="shared" ref="AL71:AL127" si="55">IF(AJ71&gt;=$AJ$131,"A",IF(AJ71&gt;=$AJ$132,"B",IF(AJ71&gt;=$AJ$133,"C","D")))</f>
        <v>A</v>
      </c>
      <c r="AM71" s="365">
        <f>'2019 Расклад'!BM66</f>
        <v>54.48</v>
      </c>
      <c r="AN71" s="176">
        <f t="shared" si="37"/>
        <v>58.13</v>
      </c>
      <c r="AO71" s="61" t="str">
        <f t="shared" si="47"/>
        <v>B</v>
      </c>
      <c r="AP71" s="366">
        <f>'2019 Расклад'!BU66</f>
        <v>71.86</v>
      </c>
      <c r="AQ71" s="368">
        <f t="shared" si="39"/>
        <v>69.290000000000006</v>
      </c>
      <c r="AR71" s="61" t="str">
        <f t="shared" si="46"/>
        <v>B</v>
      </c>
      <c r="AS71" s="98" t="str">
        <f t="shared" si="12"/>
        <v>B</v>
      </c>
      <c r="AT71" s="92">
        <f t="shared" si="13"/>
        <v>4.2</v>
      </c>
      <c r="AU71" s="92">
        <f t="shared" si="14"/>
        <v>2.5</v>
      </c>
      <c r="AV71" s="92">
        <f t="shared" si="15"/>
        <v>2.5</v>
      </c>
      <c r="AW71" s="318">
        <f t="shared" si="16"/>
        <v>3.0666666666666664</v>
      </c>
      <c r="AX71" s="98" t="str">
        <f t="shared" si="17"/>
        <v>B</v>
      </c>
      <c r="AY71" s="470">
        <f t="shared" si="18"/>
        <v>2.5</v>
      </c>
      <c r="AZ71" s="468">
        <f t="shared" si="19"/>
        <v>2.5</v>
      </c>
      <c r="BA71" s="468">
        <f t="shared" si="20"/>
        <v>2.5</v>
      </c>
      <c r="BB71" s="469">
        <f t="shared" si="21"/>
        <v>2.5</v>
      </c>
    </row>
    <row r="72" spans="1:54" ht="15.75" thickBot="1" x14ac:dyDescent="0.3">
      <c r="A72" s="33">
        <v>19</v>
      </c>
      <c r="B72" s="52">
        <v>40133</v>
      </c>
      <c r="C72" s="27" t="s">
        <v>58</v>
      </c>
      <c r="D72" s="83">
        <f>'2019 Расклад'!J67</f>
        <v>4.1212121212121211</v>
      </c>
      <c r="E72" s="189">
        <f t="shared" si="41"/>
        <v>4.2969999999999997</v>
      </c>
      <c r="F72" s="229" t="str">
        <f t="shared" si="48"/>
        <v>C</v>
      </c>
      <c r="G72" s="222">
        <f>'2019 Расклад'!P67</f>
        <v>4.078125</v>
      </c>
      <c r="H72" s="189">
        <f t="shared" si="29"/>
        <v>4.01</v>
      </c>
      <c r="I72" s="63" t="str">
        <f t="shared" si="49"/>
        <v>B</v>
      </c>
      <c r="J72" s="83">
        <f>'2019 Расклад'!V67</f>
        <v>4.2857142857142856</v>
      </c>
      <c r="K72" s="189">
        <f t="shared" si="30"/>
        <v>4.173</v>
      </c>
      <c r="L72" s="64" t="str">
        <f t="shared" si="50"/>
        <v>B</v>
      </c>
      <c r="M72" s="446">
        <f>'2019 Расклад'!AF67</f>
        <v>100</v>
      </c>
      <c r="N72" s="190">
        <f t="shared" si="31"/>
        <v>96.28</v>
      </c>
      <c r="O72" s="63" t="str">
        <f t="shared" si="51"/>
        <v>A</v>
      </c>
      <c r="P72" s="196">
        <f>'2019 Расклад'!AN67</f>
        <v>94.736842105263165</v>
      </c>
      <c r="Q72" s="449">
        <f t="shared" si="32"/>
        <v>96.99</v>
      </c>
      <c r="R72" s="64" t="str">
        <f t="shared" si="52"/>
        <v>A</v>
      </c>
      <c r="S72" s="457" t="str">
        <f t="shared" si="22"/>
        <v>B</v>
      </c>
      <c r="T72" s="92">
        <f t="shared" si="23"/>
        <v>2</v>
      </c>
      <c r="U72" s="92">
        <f t="shared" si="24"/>
        <v>2.5</v>
      </c>
      <c r="V72" s="92">
        <f t="shared" si="25"/>
        <v>2.5</v>
      </c>
      <c r="W72" s="92">
        <f t="shared" si="26"/>
        <v>4.2</v>
      </c>
      <c r="X72" s="92">
        <f t="shared" si="27"/>
        <v>4.2</v>
      </c>
      <c r="Y72" s="93">
        <f t="shared" si="28"/>
        <v>3.0799999999999996</v>
      </c>
      <c r="Z72" s="198">
        <f>'2019 Расклад'!AT67</f>
        <v>3.7794117647058822</v>
      </c>
      <c r="AA72" s="192">
        <f t="shared" si="34"/>
        <v>3.91</v>
      </c>
      <c r="AB72" s="64" t="str">
        <f t="shared" si="53"/>
        <v>C</v>
      </c>
      <c r="AC72" s="244">
        <f>'2019 Расклад'!AZ67</f>
        <v>3.7647058823529411</v>
      </c>
      <c r="AD72" s="192">
        <f t="shared" si="35"/>
        <v>3.85</v>
      </c>
      <c r="AE72" s="63" t="str">
        <f t="shared" si="54"/>
        <v>C</v>
      </c>
      <c r="AF72" s="260" t="str">
        <f t="shared" ref="AF72:AF128" si="56">IF(AI72&gt;=3.5,"A",IF(AI72&gt;=2.5,"B",IF(AI72&gt;=1.5,"C","D")))</f>
        <v>C</v>
      </c>
      <c r="AG72" s="267">
        <f t="shared" ref="AG72:AG128" si="57">IF(AB72="A",4.2,IF(AB72="B",2.5,IF(AB72="C",2,1)))</f>
        <v>2</v>
      </c>
      <c r="AH72" s="281">
        <f t="shared" ref="AH72:AH128" si="58">IF(AE72="A",4.2,IF(AE72="B",2.5,IF(AE72="C",2,1)))</f>
        <v>2</v>
      </c>
      <c r="AI72" s="274">
        <f t="shared" ref="AI72:AI128" si="59">AVERAGE(AG72:AH72)</f>
        <v>2</v>
      </c>
      <c r="AJ72" s="369">
        <f>'2019 Расклад'!BF67</f>
        <v>4.2307692307692308</v>
      </c>
      <c r="AK72" s="193">
        <f t="shared" si="36"/>
        <v>4.17</v>
      </c>
      <c r="AL72" s="64" t="str">
        <f t="shared" si="55"/>
        <v>B</v>
      </c>
      <c r="AM72" s="370">
        <f>'2019 Расклад'!BM67</f>
        <v>59</v>
      </c>
      <c r="AN72" s="194">
        <f t="shared" si="37"/>
        <v>58.13</v>
      </c>
      <c r="AO72" s="63" t="str">
        <f t="shared" si="47"/>
        <v>B</v>
      </c>
      <c r="AP72" s="371">
        <f>'2019 Расклад'!BU67</f>
        <v>59</v>
      </c>
      <c r="AQ72" s="372">
        <f t="shared" si="39"/>
        <v>69.290000000000006</v>
      </c>
      <c r="AR72" s="63" t="str">
        <f t="shared" si="46"/>
        <v>B</v>
      </c>
      <c r="AS72" s="197" t="str">
        <f t="shared" ref="AS72:AS128" si="60">IF(AW72&gt;=3.5,"A",IF(AW72&gt;=2.3,"B",IF(AW72&gt;=1.5,"C","D")))</f>
        <v>B</v>
      </c>
      <c r="AT72" s="92">
        <f t="shared" ref="AT72:AT128" si="61">IF(AL72="A",4.2,IF(AL72="B",2.5,IF(AL72="C",2,1)))</f>
        <v>2.5</v>
      </c>
      <c r="AU72" s="92">
        <f t="shared" ref="AU72:AU128" si="62">IF(AO72="A",4.2,IF(AO72="B",2.5,IF(AO72="C",2,1)))</f>
        <v>2.5</v>
      </c>
      <c r="AV72" s="92">
        <f t="shared" ref="AV72:AV128" si="63">IF(AR72="A",4.2,IF(AR72="B",2.5,IF(AR72="C",2,1)))</f>
        <v>2.5</v>
      </c>
      <c r="AW72" s="318">
        <f t="shared" ref="AW72:AW128" si="64">AVERAGE(AT72:AV72)</f>
        <v>2.5</v>
      </c>
      <c r="AX72" s="197" t="str">
        <f t="shared" ref="AX72:AX128" si="65">IF(BB72&gt;=3.5,"A",IF(BB72&gt;=2.33,"B",IF(BB72&gt;=1.5,"C","D")))</f>
        <v>B</v>
      </c>
      <c r="AY72" s="470">
        <f t="shared" ref="AY72:AY128" si="66">IF(S72="A",4.2,IF(S72="B",2.5,IF(S72="C",2,1)))</f>
        <v>2.5</v>
      </c>
      <c r="AZ72" s="468">
        <f t="shared" ref="AZ72:AZ128" si="67">IF(AF72="A",4.2,IF(AF72="B",2.5,IF(AF72="C",2,1)))</f>
        <v>2</v>
      </c>
      <c r="BA72" s="468">
        <f t="shared" ref="BA72:BA128" si="68">IF(AS72="A",4.2,IF(AS72="B",2.5,IF(AS72="C",2,1)))</f>
        <v>2.5</v>
      </c>
      <c r="BB72" s="469">
        <f t="shared" ref="BB72:BB128" si="69">AVERAGE(AY72:BA72)</f>
        <v>2.3333333333333335</v>
      </c>
    </row>
    <row r="73" spans="1:54" ht="15.75" thickBot="1" x14ac:dyDescent="0.3">
      <c r="A73" s="40"/>
      <c r="B73" s="47"/>
      <c r="C73" s="39" t="s">
        <v>141</v>
      </c>
      <c r="D73" s="75">
        <f>AVERAGE(D74:D88)</f>
        <v>4.242116414510047</v>
      </c>
      <c r="E73" s="182"/>
      <c r="F73" s="225" t="str">
        <f t="shared" si="48"/>
        <v>C</v>
      </c>
      <c r="G73" s="220">
        <f>AVERAGE(G74:G88)</f>
        <v>4.0192008393324903</v>
      </c>
      <c r="H73" s="182"/>
      <c r="I73" s="71" t="str">
        <f t="shared" si="49"/>
        <v>B</v>
      </c>
      <c r="J73" s="75">
        <f>AVERAGE(J74:J88)</f>
        <v>4.160492938760024</v>
      </c>
      <c r="K73" s="182"/>
      <c r="L73" s="72" t="str">
        <f t="shared" si="50"/>
        <v>B</v>
      </c>
      <c r="M73" s="220">
        <f>AVERAGE(M74:M88)</f>
        <v>96.951415686622042</v>
      </c>
      <c r="N73" s="183"/>
      <c r="O73" s="71" t="str">
        <f t="shared" si="51"/>
        <v>A</v>
      </c>
      <c r="P73" s="74">
        <f>AVERAGE(P74:P88)</f>
        <v>96.086902404415014</v>
      </c>
      <c r="Q73" s="448"/>
      <c r="R73" s="72" t="str">
        <f t="shared" si="52"/>
        <v>A</v>
      </c>
      <c r="S73" s="454" t="str">
        <f t="shared" ref="S73:S128" si="70">IF(Y73&gt;=3.5,"A",IF(Y73&gt;=2.5,"B",IF(Y73&gt;=1.5,"C","D")))</f>
        <v>B</v>
      </c>
      <c r="T73" s="94">
        <f t="shared" ref="T73:T128" si="71">IF(F73="A",4.2,IF(F73="B",2.5,IF(F73="C",2,1)))</f>
        <v>2</v>
      </c>
      <c r="U73" s="95">
        <f t="shared" ref="U73:U128" si="72">IF(I73="A",4.2,IF(I73="B",2.5,IF(I73="C",2,1)))</f>
        <v>2.5</v>
      </c>
      <c r="V73" s="95">
        <f t="shared" ref="V73:V128" si="73">IF(L73="A",4.2,IF(L73="B",2.5,IF(L73="C",2,1)))</f>
        <v>2.5</v>
      </c>
      <c r="W73" s="95">
        <f t="shared" ref="W73:W128" si="74">IF(O73="A",4.2,IF(O73="B",2.5,IF(O73="C",2,1)))</f>
        <v>4.2</v>
      </c>
      <c r="X73" s="95">
        <f t="shared" ref="X73:X128" si="75">IF(R73="A",4.2,IF(R73="B",2.5,IF(R73="C",2,1)))</f>
        <v>4.2</v>
      </c>
      <c r="Y73" s="237">
        <f t="shared" ref="Y73:Y128" si="76">AVERAGE(T73:X73)</f>
        <v>3.0799999999999996</v>
      </c>
      <c r="Z73" s="74">
        <f>AVERAGE(Z74:Z88)</f>
        <v>3.8538056771740554</v>
      </c>
      <c r="AA73" s="185"/>
      <c r="AB73" s="72" t="str">
        <f t="shared" si="53"/>
        <v>C</v>
      </c>
      <c r="AC73" s="220">
        <f>AVERAGE(AC74:AC88)</f>
        <v>3.8040271884988384</v>
      </c>
      <c r="AD73" s="185"/>
      <c r="AE73" s="71" t="str">
        <f t="shared" si="54"/>
        <v>C</v>
      </c>
      <c r="AF73" s="255" t="str">
        <f t="shared" si="56"/>
        <v>C</v>
      </c>
      <c r="AG73" s="262">
        <f t="shared" si="57"/>
        <v>2</v>
      </c>
      <c r="AH73" s="276">
        <f t="shared" si="58"/>
        <v>2</v>
      </c>
      <c r="AI73" s="269">
        <f t="shared" si="59"/>
        <v>2</v>
      </c>
      <c r="AJ73" s="90">
        <f>AVERAGE(AJ74:AJ88)</f>
        <v>4.1707754529421193</v>
      </c>
      <c r="AK73" s="186"/>
      <c r="AL73" s="72" t="str">
        <f t="shared" si="55"/>
        <v>B</v>
      </c>
      <c r="AM73" s="91">
        <f>AVERAGE(AM74:AM88)</f>
        <v>55.392000000000003</v>
      </c>
      <c r="AN73" s="187"/>
      <c r="AO73" s="71" t="str">
        <f t="shared" si="47"/>
        <v>B</v>
      </c>
      <c r="AP73" s="90">
        <f>AVERAGE(AP74:AP88)</f>
        <v>66.572000000000003</v>
      </c>
      <c r="AQ73" s="188"/>
      <c r="AR73" s="71" t="str">
        <f t="shared" si="46"/>
        <v>B</v>
      </c>
      <c r="AS73" s="166" t="str">
        <f t="shared" si="60"/>
        <v>B</v>
      </c>
      <c r="AT73" s="95">
        <f t="shared" si="61"/>
        <v>2.5</v>
      </c>
      <c r="AU73" s="95">
        <f t="shared" si="62"/>
        <v>2.5</v>
      </c>
      <c r="AV73" s="95">
        <f t="shared" si="63"/>
        <v>2.5</v>
      </c>
      <c r="AW73" s="317">
        <f t="shared" si="64"/>
        <v>2.5</v>
      </c>
      <c r="AX73" s="166" t="str">
        <f t="shared" si="65"/>
        <v>B</v>
      </c>
      <c r="AY73" s="470">
        <f t="shared" si="66"/>
        <v>2.5</v>
      </c>
      <c r="AZ73" s="468">
        <f t="shared" si="67"/>
        <v>2</v>
      </c>
      <c r="BA73" s="468">
        <f t="shared" si="68"/>
        <v>2.5</v>
      </c>
      <c r="BB73" s="469">
        <f t="shared" si="69"/>
        <v>2.3333333333333335</v>
      </c>
    </row>
    <row r="74" spans="1:54" x14ac:dyDescent="0.25">
      <c r="A74" s="32">
        <v>1</v>
      </c>
      <c r="B74" s="48">
        <v>50040</v>
      </c>
      <c r="C74" s="16" t="s">
        <v>70</v>
      </c>
      <c r="D74" s="57">
        <f>'2019 Расклад'!J68</f>
        <v>4.4373000000000005</v>
      </c>
      <c r="E74" s="177">
        <f t="shared" si="41"/>
        <v>4.2969999999999997</v>
      </c>
      <c r="F74" s="230" t="str">
        <f t="shared" si="48"/>
        <v>B</v>
      </c>
      <c r="G74" s="221">
        <f>'2019 Расклад'!P68</f>
        <v>4.21</v>
      </c>
      <c r="H74" s="177">
        <f t="shared" ref="H74:H88" si="77">$G$130</f>
        <v>4.01</v>
      </c>
      <c r="I74" s="77" t="str">
        <f t="shared" si="49"/>
        <v>B</v>
      </c>
      <c r="J74" s="57">
        <f>'2019 Расклад'!V68</f>
        <v>4.4412000000000003</v>
      </c>
      <c r="K74" s="177">
        <f t="shared" ref="K74:K88" si="78">$J$130</f>
        <v>4.173</v>
      </c>
      <c r="L74" s="236" t="str">
        <f t="shared" si="50"/>
        <v>B</v>
      </c>
      <c r="M74" s="437">
        <f>'2019 Расклад'!AF68</f>
        <v>100</v>
      </c>
      <c r="N74" s="178">
        <f t="shared" ref="N74:N88" si="79">$M$130</f>
        <v>96.28</v>
      </c>
      <c r="O74" s="58" t="str">
        <f t="shared" si="51"/>
        <v>A</v>
      </c>
      <c r="P74" s="69">
        <f>'2019 Расклад'!AN68</f>
        <v>100</v>
      </c>
      <c r="Q74" s="439">
        <f t="shared" ref="Q74:Q88" si="80">$P$130</f>
        <v>96.99</v>
      </c>
      <c r="R74" s="59" t="str">
        <f t="shared" si="52"/>
        <v>A</v>
      </c>
      <c r="S74" s="458" t="str">
        <f t="shared" si="70"/>
        <v>B</v>
      </c>
      <c r="T74" s="70">
        <f t="shared" si="71"/>
        <v>2.5</v>
      </c>
      <c r="U74" s="70">
        <f t="shared" si="72"/>
        <v>2.5</v>
      </c>
      <c r="V74" s="70">
        <f t="shared" si="73"/>
        <v>2.5</v>
      </c>
      <c r="W74" s="70">
        <f t="shared" si="74"/>
        <v>4.2</v>
      </c>
      <c r="X74" s="70">
        <f t="shared" si="75"/>
        <v>4.2</v>
      </c>
      <c r="Y74" s="84">
        <f t="shared" si="76"/>
        <v>3.1799999999999997</v>
      </c>
      <c r="Z74" s="88">
        <f>'2019 Расклад'!AT68</f>
        <v>4.1807228915662646</v>
      </c>
      <c r="AA74" s="179">
        <f t="shared" ref="AA74:AA88" si="81">$Z$130</f>
        <v>3.91</v>
      </c>
      <c r="AB74" s="59" t="str">
        <f t="shared" si="53"/>
        <v>B</v>
      </c>
      <c r="AC74" s="241">
        <f>'2019 Расклад'!AZ68</f>
        <v>4.024096385542169</v>
      </c>
      <c r="AD74" s="179">
        <f t="shared" ref="AD74:AD88" si="82">$AC$130</f>
        <v>3.85</v>
      </c>
      <c r="AE74" s="58" t="str">
        <f t="shared" si="54"/>
        <v>B</v>
      </c>
      <c r="AF74" s="257" t="str">
        <f t="shared" si="56"/>
        <v>B</v>
      </c>
      <c r="AG74" s="264">
        <f t="shared" si="57"/>
        <v>2.5</v>
      </c>
      <c r="AH74" s="278">
        <f t="shared" si="58"/>
        <v>2.5</v>
      </c>
      <c r="AI74" s="271">
        <f t="shared" si="59"/>
        <v>2.5</v>
      </c>
      <c r="AJ74" s="364">
        <f>'2019 Расклад'!BF68</f>
        <v>4.4242424242424239</v>
      </c>
      <c r="AK74" s="180">
        <f t="shared" ref="AK74:AK88" si="83">$AJ$130</f>
        <v>4.17</v>
      </c>
      <c r="AL74" s="59" t="str">
        <f t="shared" si="55"/>
        <v>B</v>
      </c>
      <c r="AM74" s="365">
        <f>'2019 Расклад'!BM68</f>
        <v>59.81</v>
      </c>
      <c r="AN74" s="181">
        <f t="shared" ref="AN74:AN88" si="84">$AM$130</f>
        <v>58.13</v>
      </c>
      <c r="AO74" s="58" t="str">
        <f t="shared" si="47"/>
        <v>B</v>
      </c>
      <c r="AP74" s="374">
        <f>'2019 Расклад'!BU68</f>
        <v>72</v>
      </c>
      <c r="AQ74" s="367">
        <f t="shared" ref="AQ74:AQ88" si="85">$AP$130</f>
        <v>69.290000000000006</v>
      </c>
      <c r="AR74" s="58" t="str">
        <f t="shared" si="46"/>
        <v>A</v>
      </c>
      <c r="AS74" s="199" t="str">
        <f t="shared" si="60"/>
        <v>B</v>
      </c>
      <c r="AT74" s="92">
        <f t="shared" si="61"/>
        <v>2.5</v>
      </c>
      <c r="AU74" s="92">
        <f t="shared" si="62"/>
        <v>2.5</v>
      </c>
      <c r="AV74" s="92">
        <f t="shared" si="63"/>
        <v>4.2</v>
      </c>
      <c r="AW74" s="318">
        <f t="shared" si="64"/>
        <v>3.0666666666666664</v>
      </c>
      <c r="AX74" s="199" t="str">
        <f t="shared" si="65"/>
        <v>B</v>
      </c>
      <c r="AY74" s="470">
        <f t="shared" si="66"/>
        <v>2.5</v>
      </c>
      <c r="AZ74" s="468">
        <f t="shared" si="67"/>
        <v>2.5</v>
      </c>
      <c r="BA74" s="468">
        <f t="shared" si="68"/>
        <v>2.5</v>
      </c>
      <c r="BB74" s="469">
        <f t="shared" si="69"/>
        <v>2.5</v>
      </c>
    </row>
    <row r="75" spans="1:54" x14ac:dyDescent="0.25">
      <c r="A75" s="30">
        <v>2</v>
      </c>
      <c r="B75" s="49">
        <v>50003</v>
      </c>
      <c r="C75" s="26" t="s">
        <v>118</v>
      </c>
      <c r="D75" s="57">
        <f>'2019 Расклад'!J69</f>
        <v>4.5648999999999997</v>
      </c>
      <c r="E75" s="60">
        <f t="shared" si="41"/>
        <v>4.2969999999999997</v>
      </c>
      <c r="F75" s="228" t="str">
        <f t="shared" si="48"/>
        <v>A</v>
      </c>
      <c r="G75" s="221">
        <f>'2019 Расклад'!P69</f>
        <v>4.3415999999999997</v>
      </c>
      <c r="H75" s="60">
        <f t="shared" si="77"/>
        <v>4.01</v>
      </c>
      <c r="I75" s="61" t="str">
        <f t="shared" si="49"/>
        <v>B</v>
      </c>
      <c r="J75" s="57">
        <f>'2019 Расклад'!V69</f>
        <v>4.3786000000000005</v>
      </c>
      <c r="K75" s="60">
        <f t="shared" si="78"/>
        <v>4.173</v>
      </c>
      <c r="L75" s="62" t="str">
        <f t="shared" si="50"/>
        <v>B</v>
      </c>
      <c r="M75" s="437">
        <f>'2019 Расклад'!AF69</f>
        <v>100</v>
      </c>
      <c r="N75" s="55">
        <f t="shared" si="79"/>
        <v>96.28</v>
      </c>
      <c r="O75" s="61" t="str">
        <f t="shared" si="51"/>
        <v>A</v>
      </c>
      <c r="P75" s="69">
        <f>'2019 Расклад'!AN69</f>
        <v>96.825396825396822</v>
      </c>
      <c r="Q75" s="442">
        <f t="shared" si="80"/>
        <v>96.99</v>
      </c>
      <c r="R75" s="62" t="str">
        <f t="shared" si="52"/>
        <v>A</v>
      </c>
      <c r="S75" s="456" t="str">
        <f t="shared" si="70"/>
        <v>A</v>
      </c>
      <c r="T75" s="70">
        <f t="shared" si="71"/>
        <v>4.2</v>
      </c>
      <c r="U75" s="70">
        <f t="shared" si="72"/>
        <v>2.5</v>
      </c>
      <c r="V75" s="70">
        <f t="shared" si="73"/>
        <v>2.5</v>
      </c>
      <c r="W75" s="70">
        <f t="shared" si="74"/>
        <v>4.2</v>
      </c>
      <c r="X75" s="70">
        <f t="shared" si="75"/>
        <v>4.2</v>
      </c>
      <c r="Y75" s="84">
        <f t="shared" si="76"/>
        <v>3.5199999999999996</v>
      </c>
      <c r="Z75" s="88">
        <f>'2019 Расклад'!AT69</f>
        <v>4.1092436974789912</v>
      </c>
      <c r="AA75" s="56">
        <f t="shared" si="81"/>
        <v>3.91</v>
      </c>
      <c r="AB75" s="62" t="str">
        <f t="shared" si="53"/>
        <v>B</v>
      </c>
      <c r="AC75" s="241">
        <f>'2019 Расклад'!AZ69</f>
        <v>4.0252100840336134</v>
      </c>
      <c r="AD75" s="56">
        <f t="shared" si="82"/>
        <v>3.85</v>
      </c>
      <c r="AE75" s="61" t="str">
        <f t="shared" si="54"/>
        <v>B</v>
      </c>
      <c r="AF75" s="257" t="str">
        <f t="shared" si="56"/>
        <v>B</v>
      </c>
      <c r="AG75" s="264">
        <f t="shared" si="57"/>
        <v>2.5</v>
      </c>
      <c r="AH75" s="278">
        <f t="shared" si="58"/>
        <v>2.5</v>
      </c>
      <c r="AI75" s="271">
        <f t="shared" si="59"/>
        <v>2.5</v>
      </c>
      <c r="AJ75" s="364">
        <f>'2019 Расклад'!BF69</f>
        <v>4.1851851851851851</v>
      </c>
      <c r="AK75" s="175">
        <f t="shared" si="83"/>
        <v>4.17</v>
      </c>
      <c r="AL75" s="62" t="str">
        <f t="shared" si="55"/>
        <v>B</v>
      </c>
      <c r="AM75" s="365">
        <f>'2019 Расклад'!BM69</f>
        <v>58</v>
      </c>
      <c r="AN75" s="176">
        <f t="shared" si="84"/>
        <v>58.13</v>
      </c>
      <c r="AO75" s="61" t="str">
        <f t="shared" si="47"/>
        <v>B</v>
      </c>
      <c r="AP75" s="374">
        <f>'2019 Расклад'!BU69</f>
        <v>67</v>
      </c>
      <c r="AQ75" s="368">
        <f t="shared" si="85"/>
        <v>69.290000000000006</v>
      </c>
      <c r="AR75" s="61" t="str">
        <f t="shared" si="46"/>
        <v>B</v>
      </c>
      <c r="AS75" s="98" t="str">
        <f t="shared" si="60"/>
        <v>B</v>
      </c>
      <c r="AT75" s="92">
        <f t="shared" si="61"/>
        <v>2.5</v>
      </c>
      <c r="AU75" s="92">
        <f t="shared" si="62"/>
        <v>2.5</v>
      </c>
      <c r="AV75" s="92">
        <f t="shared" si="63"/>
        <v>2.5</v>
      </c>
      <c r="AW75" s="318">
        <f t="shared" si="64"/>
        <v>2.5</v>
      </c>
      <c r="AX75" s="98" t="str">
        <f t="shared" si="65"/>
        <v>B</v>
      </c>
      <c r="AY75" s="470">
        <f t="shared" si="66"/>
        <v>4.2</v>
      </c>
      <c r="AZ75" s="468">
        <f t="shared" si="67"/>
        <v>2.5</v>
      </c>
      <c r="BA75" s="468">
        <f t="shared" si="68"/>
        <v>2.5</v>
      </c>
      <c r="BB75" s="469">
        <f t="shared" si="69"/>
        <v>3.0666666666666664</v>
      </c>
    </row>
    <row r="76" spans="1:54" x14ac:dyDescent="0.25">
      <c r="A76" s="30">
        <v>3</v>
      </c>
      <c r="B76" s="49">
        <v>50060</v>
      </c>
      <c r="C76" s="26" t="s">
        <v>72</v>
      </c>
      <c r="D76" s="57">
        <f>'2019 Расклад'!J70</f>
        <v>4.4657534246575343</v>
      </c>
      <c r="E76" s="60">
        <f t="shared" si="41"/>
        <v>4.2969999999999997</v>
      </c>
      <c r="F76" s="228" t="str">
        <f t="shared" si="48"/>
        <v>B</v>
      </c>
      <c r="G76" s="221">
        <f>'2019 Расклад'!P70</f>
        <v>4.3866666666666667</v>
      </c>
      <c r="H76" s="60">
        <f t="shared" si="77"/>
        <v>4.01</v>
      </c>
      <c r="I76" s="61" t="str">
        <f t="shared" si="49"/>
        <v>B</v>
      </c>
      <c r="J76" s="57">
        <f>'2019 Расклад'!V70</f>
        <v>4.6351351351351342</v>
      </c>
      <c r="K76" s="60">
        <f t="shared" si="78"/>
        <v>4.173</v>
      </c>
      <c r="L76" s="62" t="str">
        <f t="shared" si="50"/>
        <v>A</v>
      </c>
      <c r="M76" s="437">
        <f>'2019 Расклад'!AF70</f>
        <v>100</v>
      </c>
      <c r="N76" s="55">
        <f t="shared" si="79"/>
        <v>96.28</v>
      </c>
      <c r="O76" s="61" t="str">
        <f t="shared" si="51"/>
        <v>A</v>
      </c>
      <c r="P76" s="69">
        <f>'2019 Расклад'!AN70</f>
        <v>100</v>
      </c>
      <c r="Q76" s="442">
        <f t="shared" si="80"/>
        <v>96.99</v>
      </c>
      <c r="R76" s="62" t="str">
        <f t="shared" si="52"/>
        <v>A</v>
      </c>
      <c r="S76" s="456" t="str">
        <f t="shared" si="70"/>
        <v>A</v>
      </c>
      <c r="T76" s="70">
        <f t="shared" si="71"/>
        <v>2.5</v>
      </c>
      <c r="U76" s="70">
        <f t="shared" si="72"/>
        <v>2.5</v>
      </c>
      <c r="V76" s="70">
        <f t="shared" si="73"/>
        <v>4.2</v>
      </c>
      <c r="W76" s="70">
        <f t="shared" si="74"/>
        <v>4.2</v>
      </c>
      <c r="X76" s="70">
        <f t="shared" si="75"/>
        <v>4.2</v>
      </c>
      <c r="Y76" s="84">
        <f t="shared" si="76"/>
        <v>3.5199999999999996</v>
      </c>
      <c r="Z76" s="88">
        <f>'2019 Расклад'!AT70</f>
        <v>3.8596491228070176</v>
      </c>
      <c r="AA76" s="56">
        <f t="shared" si="81"/>
        <v>3.91</v>
      </c>
      <c r="AB76" s="62" t="str">
        <f t="shared" si="53"/>
        <v>C</v>
      </c>
      <c r="AC76" s="241">
        <f>'2019 Расклад'!AZ70</f>
        <v>4.0526315789473681</v>
      </c>
      <c r="AD76" s="56">
        <f t="shared" si="82"/>
        <v>3.85</v>
      </c>
      <c r="AE76" s="61" t="str">
        <f t="shared" si="54"/>
        <v>B</v>
      </c>
      <c r="AF76" s="257" t="str">
        <f t="shared" si="56"/>
        <v>C</v>
      </c>
      <c r="AG76" s="264">
        <f t="shared" si="57"/>
        <v>2</v>
      </c>
      <c r="AH76" s="278">
        <f t="shared" si="58"/>
        <v>2.5</v>
      </c>
      <c r="AI76" s="271">
        <f t="shared" si="59"/>
        <v>2.25</v>
      </c>
      <c r="AJ76" s="364">
        <f>'2019 Расклад'!BF70</f>
        <v>4.833333333333333</v>
      </c>
      <c r="AK76" s="175">
        <f t="shared" si="83"/>
        <v>4.17</v>
      </c>
      <c r="AL76" s="62" t="str">
        <f t="shared" si="55"/>
        <v>A</v>
      </c>
      <c r="AM76" s="365">
        <f>'2019 Расклад'!BM70</f>
        <v>64</v>
      </c>
      <c r="AN76" s="176">
        <f t="shared" si="84"/>
        <v>58.13</v>
      </c>
      <c r="AO76" s="61" t="str">
        <f t="shared" si="47"/>
        <v>B</v>
      </c>
      <c r="AP76" s="374">
        <f>'2019 Расклад'!BU70</f>
        <v>70</v>
      </c>
      <c r="AQ76" s="368">
        <f t="shared" si="85"/>
        <v>69.290000000000006</v>
      </c>
      <c r="AR76" s="61" t="str">
        <f t="shared" si="46"/>
        <v>B</v>
      </c>
      <c r="AS76" s="98" t="str">
        <f t="shared" si="60"/>
        <v>B</v>
      </c>
      <c r="AT76" s="92">
        <f t="shared" si="61"/>
        <v>4.2</v>
      </c>
      <c r="AU76" s="92">
        <f t="shared" si="62"/>
        <v>2.5</v>
      </c>
      <c r="AV76" s="92">
        <f t="shared" si="63"/>
        <v>2.5</v>
      </c>
      <c r="AW76" s="318">
        <f t="shared" si="64"/>
        <v>3.0666666666666664</v>
      </c>
      <c r="AX76" s="98" t="str">
        <f t="shared" si="65"/>
        <v>B</v>
      </c>
      <c r="AY76" s="470">
        <f t="shared" si="66"/>
        <v>4.2</v>
      </c>
      <c r="AZ76" s="468">
        <f t="shared" si="67"/>
        <v>2</v>
      </c>
      <c r="BA76" s="468">
        <f t="shared" si="68"/>
        <v>2.5</v>
      </c>
      <c r="BB76" s="469">
        <f t="shared" si="69"/>
        <v>2.9</v>
      </c>
    </row>
    <row r="77" spans="1:54" x14ac:dyDescent="0.25">
      <c r="A77" s="30">
        <v>4</v>
      </c>
      <c r="B77" s="49">
        <v>50170</v>
      </c>
      <c r="C77" s="26" t="s">
        <v>73</v>
      </c>
      <c r="D77" s="57">
        <f>'2019 Расклад'!J71</f>
        <v>4.12</v>
      </c>
      <c r="E77" s="60">
        <f t="shared" si="41"/>
        <v>4.2969999999999997</v>
      </c>
      <c r="F77" s="228" t="str">
        <f t="shared" si="48"/>
        <v>C</v>
      </c>
      <c r="G77" s="221">
        <f>'2019 Расклад'!P71</f>
        <v>3.7702702702702697</v>
      </c>
      <c r="H77" s="60">
        <f t="shared" si="77"/>
        <v>4.01</v>
      </c>
      <c r="I77" s="61" t="str">
        <f t="shared" si="49"/>
        <v>C</v>
      </c>
      <c r="J77" s="57">
        <f>'2019 Расклад'!V71</f>
        <v>3.92</v>
      </c>
      <c r="K77" s="60">
        <f t="shared" si="78"/>
        <v>4.173</v>
      </c>
      <c r="L77" s="62" t="str">
        <f t="shared" si="50"/>
        <v>C</v>
      </c>
      <c r="M77" s="437">
        <f>'2019 Расклад'!AF71</f>
        <v>90.789473684210535</v>
      </c>
      <c r="N77" s="55">
        <f t="shared" si="79"/>
        <v>96.28</v>
      </c>
      <c r="O77" s="61" t="str">
        <f t="shared" si="51"/>
        <v>A</v>
      </c>
      <c r="P77" s="69">
        <f>'2019 Расклад'!AN71</f>
        <v>84</v>
      </c>
      <c r="Q77" s="442">
        <f t="shared" si="80"/>
        <v>96.99</v>
      </c>
      <c r="R77" s="62" t="str">
        <f t="shared" si="52"/>
        <v>B</v>
      </c>
      <c r="S77" s="456" t="str">
        <f t="shared" si="70"/>
        <v>B</v>
      </c>
      <c r="T77" s="70">
        <f t="shared" si="71"/>
        <v>2</v>
      </c>
      <c r="U77" s="70">
        <f t="shared" si="72"/>
        <v>2</v>
      </c>
      <c r="V77" s="70">
        <f t="shared" si="73"/>
        <v>2</v>
      </c>
      <c r="W77" s="70">
        <f t="shared" si="74"/>
        <v>4.2</v>
      </c>
      <c r="X77" s="70">
        <f t="shared" si="75"/>
        <v>2.5</v>
      </c>
      <c r="Y77" s="84">
        <f t="shared" si="76"/>
        <v>2.54</v>
      </c>
      <c r="Z77" s="88">
        <f>'2019 Расклад'!AT71</f>
        <v>3.8297872340425534</v>
      </c>
      <c r="AA77" s="56">
        <f t="shared" si="81"/>
        <v>3.91</v>
      </c>
      <c r="AB77" s="62" t="str">
        <f t="shared" si="53"/>
        <v>C</v>
      </c>
      <c r="AC77" s="241">
        <f>'2019 Расклад'!AZ71</f>
        <v>4.0212765957446805</v>
      </c>
      <c r="AD77" s="56">
        <f t="shared" si="82"/>
        <v>3.85</v>
      </c>
      <c r="AE77" s="61" t="str">
        <f t="shared" si="54"/>
        <v>B</v>
      </c>
      <c r="AF77" s="257" t="str">
        <f t="shared" si="56"/>
        <v>C</v>
      </c>
      <c r="AG77" s="264">
        <f t="shared" si="57"/>
        <v>2</v>
      </c>
      <c r="AH77" s="278">
        <f t="shared" si="58"/>
        <v>2.5</v>
      </c>
      <c r="AI77" s="271">
        <f t="shared" si="59"/>
        <v>2.25</v>
      </c>
      <c r="AJ77" s="364">
        <f>'2019 Расклад'!BF71</f>
        <v>4.1111111111111107</v>
      </c>
      <c r="AK77" s="175">
        <f t="shared" si="83"/>
        <v>4.17</v>
      </c>
      <c r="AL77" s="62" t="str">
        <f t="shared" si="55"/>
        <v>C</v>
      </c>
      <c r="AM77" s="365">
        <f>'2019 Расклад'!BM71</f>
        <v>49.66</v>
      </c>
      <c r="AN77" s="176">
        <f t="shared" si="84"/>
        <v>58.13</v>
      </c>
      <c r="AO77" s="61" t="str">
        <f t="shared" si="47"/>
        <v>C</v>
      </c>
      <c r="AP77" s="374">
        <f>'2019 Расклад'!BU71</f>
        <v>68</v>
      </c>
      <c r="AQ77" s="368">
        <f t="shared" si="85"/>
        <v>69.290000000000006</v>
      </c>
      <c r="AR77" s="61" t="str">
        <f t="shared" si="46"/>
        <v>B</v>
      </c>
      <c r="AS77" s="98" t="str">
        <f t="shared" si="60"/>
        <v>C</v>
      </c>
      <c r="AT77" s="92">
        <f t="shared" si="61"/>
        <v>2</v>
      </c>
      <c r="AU77" s="92">
        <f t="shared" si="62"/>
        <v>2</v>
      </c>
      <c r="AV77" s="92">
        <f t="shared" si="63"/>
        <v>2.5</v>
      </c>
      <c r="AW77" s="318">
        <f t="shared" si="64"/>
        <v>2.1666666666666665</v>
      </c>
      <c r="AX77" s="98" t="str">
        <f t="shared" si="65"/>
        <v>C</v>
      </c>
      <c r="AY77" s="470">
        <f t="shared" si="66"/>
        <v>2.5</v>
      </c>
      <c r="AZ77" s="468">
        <f t="shared" si="67"/>
        <v>2</v>
      </c>
      <c r="BA77" s="468">
        <f t="shared" si="68"/>
        <v>2</v>
      </c>
      <c r="BB77" s="469">
        <f t="shared" si="69"/>
        <v>2.1666666666666665</v>
      </c>
    </row>
    <row r="78" spans="1:54" x14ac:dyDescent="0.25">
      <c r="A78" s="30">
        <v>5</v>
      </c>
      <c r="B78" s="49">
        <v>50230</v>
      </c>
      <c r="C78" s="26" t="s">
        <v>74</v>
      </c>
      <c r="D78" s="57">
        <f>'2019 Расклад'!J72</f>
        <v>4.2987012987012987</v>
      </c>
      <c r="E78" s="60">
        <f t="shared" si="41"/>
        <v>4.2969999999999997</v>
      </c>
      <c r="F78" s="228" t="str">
        <f t="shared" si="48"/>
        <v>B</v>
      </c>
      <c r="G78" s="221">
        <f>'2019 Расклад'!P72</f>
        <v>3.9736842105263155</v>
      </c>
      <c r="H78" s="60">
        <f t="shared" si="77"/>
        <v>4.01</v>
      </c>
      <c r="I78" s="61" t="str">
        <f t="shared" si="49"/>
        <v>B</v>
      </c>
      <c r="J78" s="57">
        <f>'2019 Расклад'!V72</f>
        <v>4.1866666666666665</v>
      </c>
      <c r="K78" s="60">
        <f t="shared" si="78"/>
        <v>4.173</v>
      </c>
      <c r="L78" s="62" t="str">
        <f t="shared" si="50"/>
        <v>B</v>
      </c>
      <c r="M78" s="437">
        <f>'2019 Расклад'!AF72</f>
        <v>96.202531645569621</v>
      </c>
      <c r="N78" s="55">
        <f t="shared" si="79"/>
        <v>96.28</v>
      </c>
      <c r="O78" s="61" t="str">
        <f t="shared" si="51"/>
        <v>A</v>
      </c>
      <c r="P78" s="69">
        <f>'2019 Расклад'!AN72</f>
        <v>100</v>
      </c>
      <c r="Q78" s="442">
        <f t="shared" si="80"/>
        <v>96.99</v>
      </c>
      <c r="R78" s="62" t="str">
        <f t="shared" si="52"/>
        <v>A</v>
      </c>
      <c r="S78" s="456" t="str">
        <f t="shared" si="70"/>
        <v>B</v>
      </c>
      <c r="T78" s="70">
        <f t="shared" si="71"/>
        <v>2.5</v>
      </c>
      <c r="U78" s="70">
        <f t="shared" si="72"/>
        <v>2.5</v>
      </c>
      <c r="V78" s="70">
        <f t="shared" si="73"/>
        <v>2.5</v>
      </c>
      <c r="W78" s="70">
        <f t="shared" si="74"/>
        <v>4.2</v>
      </c>
      <c r="X78" s="70">
        <f t="shared" si="75"/>
        <v>4.2</v>
      </c>
      <c r="Y78" s="84">
        <f t="shared" si="76"/>
        <v>3.1799999999999997</v>
      </c>
      <c r="Z78" s="88">
        <f>'2019 Расклад'!AT72</f>
        <v>4.021505376344086</v>
      </c>
      <c r="AA78" s="56">
        <f t="shared" si="81"/>
        <v>3.91</v>
      </c>
      <c r="AB78" s="62" t="str">
        <f t="shared" si="53"/>
        <v>B</v>
      </c>
      <c r="AC78" s="241">
        <f>'2019 Расклад'!AZ72</f>
        <v>4.021505376344086</v>
      </c>
      <c r="AD78" s="56">
        <f t="shared" si="82"/>
        <v>3.85</v>
      </c>
      <c r="AE78" s="61" t="str">
        <f t="shared" si="54"/>
        <v>B</v>
      </c>
      <c r="AF78" s="257" t="str">
        <f t="shared" si="56"/>
        <v>B</v>
      </c>
      <c r="AG78" s="264">
        <f t="shared" si="57"/>
        <v>2.5</v>
      </c>
      <c r="AH78" s="278">
        <f t="shared" si="58"/>
        <v>2.5</v>
      </c>
      <c r="AI78" s="271">
        <f t="shared" si="59"/>
        <v>2.5</v>
      </c>
      <c r="AJ78" s="364">
        <f>'2019 Расклад'!BF72</f>
        <v>4.5555555555555554</v>
      </c>
      <c r="AK78" s="175">
        <f t="shared" si="83"/>
        <v>4.17</v>
      </c>
      <c r="AL78" s="62" t="str">
        <f t="shared" si="55"/>
        <v>A</v>
      </c>
      <c r="AM78" s="365">
        <f>'2019 Расклад'!BM72</f>
        <v>57.31</v>
      </c>
      <c r="AN78" s="176">
        <f t="shared" si="84"/>
        <v>58.13</v>
      </c>
      <c r="AO78" s="61" t="str">
        <f t="shared" si="47"/>
        <v>B</v>
      </c>
      <c r="AP78" s="374">
        <f>'2019 Расклад'!BU72</f>
        <v>75.930000000000007</v>
      </c>
      <c r="AQ78" s="368">
        <f t="shared" si="85"/>
        <v>69.290000000000006</v>
      </c>
      <c r="AR78" s="61" t="str">
        <f t="shared" si="46"/>
        <v>A</v>
      </c>
      <c r="AS78" s="98" t="str">
        <f t="shared" si="60"/>
        <v>A</v>
      </c>
      <c r="AT78" s="92">
        <f t="shared" si="61"/>
        <v>4.2</v>
      </c>
      <c r="AU78" s="92">
        <f t="shared" si="62"/>
        <v>2.5</v>
      </c>
      <c r="AV78" s="92">
        <f t="shared" si="63"/>
        <v>4.2</v>
      </c>
      <c r="AW78" s="318">
        <f t="shared" si="64"/>
        <v>3.6333333333333333</v>
      </c>
      <c r="AX78" s="98" t="str">
        <f t="shared" si="65"/>
        <v>B</v>
      </c>
      <c r="AY78" s="470">
        <f t="shared" si="66"/>
        <v>2.5</v>
      </c>
      <c r="AZ78" s="468">
        <f t="shared" si="67"/>
        <v>2.5</v>
      </c>
      <c r="BA78" s="468">
        <f t="shared" si="68"/>
        <v>4.2</v>
      </c>
      <c r="BB78" s="469">
        <f t="shared" si="69"/>
        <v>3.0666666666666664</v>
      </c>
    </row>
    <row r="79" spans="1:54" x14ac:dyDescent="0.25">
      <c r="A79" s="30">
        <v>6</v>
      </c>
      <c r="B79" s="49">
        <v>50340</v>
      </c>
      <c r="C79" s="26" t="s">
        <v>75</v>
      </c>
      <c r="D79" s="57">
        <f>'2019 Расклад'!J73</f>
        <v>4.0338983050847457</v>
      </c>
      <c r="E79" s="60">
        <f t="shared" si="41"/>
        <v>4.2969999999999997</v>
      </c>
      <c r="F79" s="228" t="str">
        <f t="shared" si="48"/>
        <v>C</v>
      </c>
      <c r="G79" s="221">
        <f>'2019 Расклад'!P73</f>
        <v>4.0172413793103452</v>
      </c>
      <c r="H79" s="60">
        <f t="shared" si="77"/>
        <v>4.01</v>
      </c>
      <c r="I79" s="61" t="str">
        <f t="shared" si="49"/>
        <v>B</v>
      </c>
      <c r="J79" s="57">
        <f>'2019 Расклад'!V73</f>
        <v>4.1333333333333337</v>
      </c>
      <c r="K79" s="60">
        <f t="shared" si="78"/>
        <v>4.173</v>
      </c>
      <c r="L79" s="62" t="str">
        <f t="shared" si="50"/>
        <v>C</v>
      </c>
      <c r="M79" s="437">
        <f>'2019 Расклад'!AF73</f>
        <v>98.333333333333343</v>
      </c>
      <c r="N79" s="55">
        <f t="shared" si="79"/>
        <v>96.28</v>
      </c>
      <c r="O79" s="61" t="str">
        <f t="shared" si="51"/>
        <v>A</v>
      </c>
      <c r="P79" s="69">
        <f>'2019 Расклад'!AN73</f>
        <v>96.774193548387103</v>
      </c>
      <c r="Q79" s="442">
        <f t="shared" si="80"/>
        <v>96.99</v>
      </c>
      <c r="R79" s="62" t="str">
        <f t="shared" si="52"/>
        <v>A</v>
      </c>
      <c r="S79" s="456" t="str">
        <f t="shared" si="70"/>
        <v>B</v>
      </c>
      <c r="T79" s="70">
        <f t="shared" si="71"/>
        <v>2</v>
      </c>
      <c r="U79" s="70">
        <f t="shared" si="72"/>
        <v>2.5</v>
      </c>
      <c r="V79" s="70">
        <f t="shared" si="73"/>
        <v>2</v>
      </c>
      <c r="W79" s="70">
        <f t="shared" si="74"/>
        <v>4.2</v>
      </c>
      <c r="X79" s="70">
        <f t="shared" si="75"/>
        <v>4.2</v>
      </c>
      <c r="Y79" s="84">
        <f t="shared" si="76"/>
        <v>2.9799999999999995</v>
      </c>
      <c r="Z79" s="88">
        <f>'2019 Расклад'!AT73</f>
        <v>3.7049180327868854</v>
      </c>
      <c r="AA79" s="56">
        <f t="shared" si="81"/>
        <v>3.91</v>
      </c>
      <c r="AB79" s="62" t="str">
        <f t="shared" si="53"/>
        <v>C</v>
      </c>
      <c r="AC79" s="241">
        <f>'2019 Расклад'!AZ73</f>
        <v>3.360655737704918</v>
      </c>
      <c r="AD79" s="56">
        <f t="shared" si="82"/>
        <v>3.85</v>
      </c>
      <c r="AE79" s="61" t="str">
        <f t="shared" si="54"/>
        <v>D</v>
      </c>
      <c r="AF79" s="257" t="str">
        <f t="shared" si="56"/>
        <v>C</v>
      </c>
      <c r="AG79" s="264">
        <f t="shared" si="57"/>
        <v>2</v>
      </c>
      <c r="AH79" s="278">
        <f t="shared" si="58"/>
        <v>1</v>
      </c>
      <c r="AI79" s="271">
        <f t="shared" si="59"/>
        <v>1.5</v>
      </c>
      <c r="AJ79" s="364">
        <f>'2019 Расклад'!BF73</f>
        <v>3.6363636363636362</v>
      </c>
      <c r="AK79" s="175">
        <f t="shared" si="83"/>
        <v>4.17</v>
      </c>
      <c r="AL79" s="62" t="str">
        <f t="shared" si="55"/>
        <v>C</v>
      </c>
      <c r="AM79" s="365">
        <f>'2019 Расклад'!BM73</f>
        <v>46.6</v>
      </c>
      <c r="AN79" s="176">
        <f t="shared" si="84"/>
        <v>58.13</v>
      </c>
      <c r="AO79" s="61" t="str">
        <f t="shared" si="47"/>
        <v>C</v>
      </c>
      <c r="AP79" s="374">
        <f>'2019 Расклад'!BU73</f>
        <v>60</v>
      </c>
      <c r="AQ79" s="368">
        <f t="shared" si="85"/>
        <v>69.290000000000006</v>
      </c>
      <c r="AR79" s="61" t="str">
        <f t="shared" si="46"/>
        <v>B</v>
      </c>
      <c r="AS79" s="98" t="str">
        <f t="shared" si="60"/>
        <v>C</v>
      </c>
      <c r="AT79" s="92">
        <f t="shared" si="61"/>
        <v>2</v>
      </c>
      <c r="AU79" s="92">
        <f t="shared" si="62"/>
        <v>2</v>
      </c>
      <c r="AV79" s="92">
        <f t="shared" si="63"/>
        <v>2.5</v>
      </c>
      <c r="AW79" s="318">
        <f t="shared" si="64"/>
        <v>2.1666666666666665</v>
      </c>
      <c r="AX79" s="98" t="str">
        <f t="shared" si="65"/>
        <v>C</v>
      </c>
      <c r="AY79" s="470">
        <f t="shared" si="66"/>
        <v>2.5</v>
      </c>
      <c r="AZ79" s="468">
        <f t="shared" si="67"/>
        <v>2</v>
      </c>
      <c r="BA79" s="468">
        <f t="shared" si="68"/>
        <v>2</v>
      </c>
      <c r="BB79" s="469">
        <f t="shared" si="69"/>
        <v>2.1666666666666665</v>
      </c>
    </row>
    <row r="80" spans="1:54" x14ac:dyDescent="0.25">
      <c r="A80" s="30">
        <v>7</v>
      </c>
      <c r="B80" s="49">
        <v>50420</v>
      </c>
      <c r="C80" s="26" t="s">
        <v>76</v>
      </c>
      <c r="D80" s="57">
        <f>'2019 Расклад'!J74</f>
        <v>4.2625000000000002</v>
      </c>
      <c r="E80" s="60">
        <f t="shared" si="41"/>
        <v>4.2969999999999997</v>
      </c>
      <c r="F80" s="228" t="str">
        <f t="shared" si="48"/>
        <v>C</v>
      </c>
      <c r="G80" s="221">
        <f>'2019 Расклад'!P74</f>
        <v>4.0125000000000002</v>
      </c>
      <c r="H80" s="60">
        <f t="shared" si="77"/>
        <v>4.01</v>
      </c>
      <c r="I80" s="61" t="str">
        <f t="shared" si="49"/>
        <v>B</v>
      </c>
      <c r="J80" s="57">
        <f>'2019 Расклад'!V74</f>
        <v>4.1875</v>
      </c>
      <c r="K80" s="60">
        <f t="shared" si="78"/>
        <v>4.173</v>
      </c>
      <c r="L80" s="62" t="str">
        <f t="shared" si="50"/>
        <v>B</v>
      </c>
      <c r="M80" s="437">
        <f>'2019 Расклад'!AF74</f>
        <v>100</v>
      </c>
      <c r="N80" s="55">
        <f t="shared" si="79"/>
        <v>96.28</v>
      </c>
      <c r="O80" s="61" t="str">
        <f t="shared" si="51"/>
        <v>A</v>
      </c>
      <c r="P80" s="69">
        <f>'2019 Расклад'!AN74</f>
        <v>90.78947368421052</v>
      </c>
      <c r="Q80" s="442">
        <f t="shared" si="80"/>
        <v>96.99</v>
      </c>
      <c r="R80" s="62" t="str">
        <f t="shared" si="52"/>
        <v>A</v>
      </c>
      <c r="S80" s="456" t="str">
        <f t="shared" si="70"/>
        <v>B</v>
      </c>
      <c r="T80" s="70">
        <f t="shared" si="71"/>
        <v>2</v>
      </c>
      <c r="U80" s="70">
        <f t="shared" si="72"/>
        <v>2.5</v>
      </c>
      <c r="V80" s="70">
        <f t="shared" si="73"/>
        <v>2.5</v>
      </c>
      <c r="W80" s="70">
        <f t="shared" si="74"/>
        <v>4.2</v>
      </c>
      <c r="X80" s="70">
        <f t="shared" si="75"/>
        <v>4.2</v>
      </c>
      <c r="Y80" s="84">
        <f t="shared" si="76"/>
        <v>3.0799999999999996</v>
      </c>
      <c r="Z80" s="88">
        <f>'2019 Расклад'!AT74</f>
        <v>3.9</v>
      </c>
      <c r="AA80" s="56">
        <f t="shared" si="81"/>
        <v>3.91</v>
      </c>
      <c r="AB80" s="62" t="str">
        <f t="shared" si="53"/>
        <v>B</v>
      </c>
      <c r="AC80" s="241">
        <f>'2019 Расклад'!AZ74</f>
        <v>3.8571428571428572</v>
      </c>
      <c r="AD80" s="56">
        <f t="shared" si="82"/>
        <v>3.85</v>
      </c>
      <c r="AE80" s="61" t="str">
        <f t="shared" si="54"/>
        <v>B</v>
      </c>
      <c r="AF80" s="257" t="str">
        <f t="shared" si="56"/>
        <v>B</v>
      </c>
      <c r="AG80" s="264">
        <f t="shared" si="57"/>
        <v>2.5</v>
      </c>
      <c r="AH80" s="278">
        <f t="shared" si="58"/>
        <v>2.5</v>
      </c>
      <c r="AI80" s="271">
        <f t="shared" si="59"/>
        <v>2.5</v>
      </c>
      <c r="AJ80" s="364">
        <f>'2019 Расклад'!BF74</f>
        <v>4.166666666666667</v>
      </c>
      <c r="AK80" s="175">
        <f t="shared" si="83"/>
        <v>4.17</v>
      </c>
      <c r="AL80" s="62" t="str">
        <f t="shared" si="55"/>
        <v>B</v>
      </c>
      <c r="AM80" s="365">
        <f>'2019 Расклад'!BM74</f>
        <v>52</v>
      </c>
      <c r="AN80" s="176">
        <f t="shared" si="84"/>
        <v>58.13</v>
      </c>
      <c r="AO80" s="61" t="str">
        <f t="shared" si="47"/>
        <v>B</v>
      </c>
      <c r="AP80" s="374">
        <f>'2019 Расклад'!BU74</f>
        <v>68</v>
      </c>
      <c r="AQ80" s="368">
        <f t="shared" si="85"/>
        <v>69.290000000000006</v>
      </c>
      <c r="AR80" s="61" t="str">
        <f t="shared" si="46"/>
        <v>B</v>
      </c>
      <c r="AS80" s="98" t="str">
        <f t="shared" si="60"/>
        <v>B</v>
      </c>
      <c r="AT80" s="92">
        <f t="shared" si="61"/>
        <v>2.5</v>
      </c>
      <c r="AU80" s="92">
        <f t="shared" si="62"/>
        <v>2.5</v>
      </c>
      <c r="AV80" s="92">
        <f t="shared" si="63"/>
        <v>2.5</v>
      </c>
      <c r="AW80" s="318">
        <f t="shared" si="64"/>
        <v>2.5</v>
      </c>
      <c r="AX80" s="98" t="str">
        <f t="shared" si="65"/>
        <v>B</v>
      </c>
      <c r="AY80" s="470">
        <f t="shared" si="66"/>
        <v>2.5</v>
      </c>
      <c r="AZ80" s="468">
        <f t="shared" si="67"/>
        <v>2.5</v>
      </c>
      <c r="BA80" s="468">
        <f t="shared" si="68"/>
        <v>2.5</v>
      </c>
      <c r="BB80" s="469">
        <f t="shared" si="69"/>
        <v>2.5</v>
      </c>
    </row>
    <row r="81" spans="1:54" x14ac:dyDescent="0.25">
      <c r="A81" s="30">
        <v>8</v>
      </c>
      <c r="B81" s="48">
        <v>50450</v>
      </c>
      <c r="C81" s="16" t="s">
        <v>77</v>
      </c>
      <c r="D81" s="57">
        <f>'2019 Расклад'!J75</f>
        <v>4.0149253731343286</v>
      </c>
      <c r="E81" s="60">
        <f t="shared" si="41"/>
        <v>4.2969999999999997</v>
      </c>
      <c r="F81" s="228" t="str">
        <f t="shared" si="48"/>
        <v>C</v>
      </c>
      <c r="G81" s="221">
        <f>'2019 Расклад'!P75</f>
        <v>3.6439393939393936</v>
      </c>
      <c r="H81" s="60">
        <f t="shared" si="77"/>
        <v>4.01</v>
      </c>
      <c r="I81" s="61" t="str">
        <f t="shared" si="49"/>
        <v>C</v>
      </c>
      <c r="J81" s="57">
        <f>'2019 Расклад'!V75</f>
        <v>3.9398496240601504</v>
      </c>
      <c r="K81" s="60">
        <f t="shared" si="78"/>
        <v>4.173</v>
      </c>
      <c r="L81" s="62" t="str">
        <f t="shared" si="50"/>
        <v>C</v>
      </c>
      <c r="M81" s="437">
        <f>'2019 Расклад'!AF75</f>
        <v>89.051094890510953</v>
      </c>
      <c r="N81" s="55">
        <f t="shared" si="79"/>
        <v>96.28</v>
      </c>
      <c r="O81" s="61" t="str">
        <f t="shared" si="51"/>
        <v>B</v>
      </c>
      <c r="P81" s="69">
        <f>'2019 Расклад'!AN75</f>
        <v>92.913385826771659</v>
      </c>
      <c r="Q81" s="442">
        <f t="shared" si="80"/>
        <v>96.99</v>
      </c>
      <c r="R81" s="62" t="str">
        <f t="shared" si="52"/>
        <v>A</v>
      </c>
      <c r="S81" s="456" t="str">
        <f t="shared" si="70"/>
        <v>B</v>
      </c>
      <c r="T81" s="70">
        <f t="shared" si="71"/>
        <v>2</v>
      </c>
      <c r="U81" s="70">
        <f t="shared" si="72"/>
        <v>2</v>
      </c>
      <c r="V81" s="70">
        <f t="shared" si="73"/>
        <v>2</v>
      </c>
      <c r="W81" s="70">
        <f t="shared" si="74"/>
        <v>2.5</v>
      </c>
      <c r="X81" s="70">
        <f t="shared" si="75"/>
        <v>4.2</v>
      </c>
      <c r="Y81" s="84">
        <f t="shared" si="76"/>
        <v>2.54</v>
      </c>
      <c r="Z81" s="88">
        <f>'2019 Расклад'!AT75</f>
        <v>3.8571428571428572</v>
      </c>
      <c r="AA81" s="56">
        <f t="shared" si="81"/>
        <v>3.91</v>
      </c>
      <c r="AB81" s="62" t="str">
        <f t="shared" si="53"/>
        <v>C</v>
      </c>
      <c r="AC81" s="241">
        <f>'2019 Расклад'!AZ75</f>
        <v>3.6666666666666665</v>
      </c>
      <c r="AD81" s="56">
        <f t="shared" si="82"/>
        <v>3.85</v>
      </c>
      <c r="AE81" s="61" t="str">
        <f t="shared" si="54"/>
        <v>C</v>
      </c>
      <c r="AF81" s="257" t="str">
        <f t="shared" si="56"/>
        <v>C</v>
      </c>
      <c r="AG81" s="264">
        <f t="shared" si="57"/>
        <v>2</v>
      </c>
      <c r="AH81" s="278">
        <f t="shared" si="58"/>
        <v>2</v>
      </c>
      <c r="AI81" s="271">
        <f t="shared" si="59"/>
        <v>2</v>
      </c>
      <c r="AJ81" s="364">
        <f>'2019 Расклад'!BF75</f>
        <v>4.2777777777777777</v>
      </c>
      <c r="AK81" s="175">
        <f t="shared" si="83"/>
        <v>4.17</v>
      </c>
      <c r="AL81" s="62" t="str">
        <f t="shared" si="55"/>
        <v>B</v>
      </c>
      <c r="AM81" s="365">
        <f>'2019 Расклад'!BM75</f>
        <v>52</v>
      </c>
      <c r="AN81" s="176">
        <f t="shared" si="84"/>
        <v>58.13</v>
      </c>
      <c r="AO81" s="61" t="str">
        <f t="shared" si="47"/>
        <v>B</v>
      </c>
      <c r="AP81" s="374">
        <f>'2019 Расклад'!BU75</f>
        <v>64</v>
      </c>
      <c r="AQ81" s="368">
        <f t="shared" si="85"/>
        <v>69.290000000000006</v>
      </c>
      <c r="AR81" s="61" t="str">
        <f t="shared" si="46"/>
        <v>B</v>
      </c>
      <c r="AS81" s="98" t="str">
        <f t="shared" si="60"/>
        <v>B</v>
      </c>
      <c r="AT81" s="92">
        <f t="shared" si="61"/>
        <v>2.5</v>
      </c>
      <c r="AU81" s="92">
        <f t="shared" si="62"/>
        <v>2.5</v>
      </c>
      <c r="AV81" s="92">
        <f t="shared" si="63"/>
        <v>2.5</v>
      </c>
      <c r="AW81" s="318">
        <f t="shared" si="64"/>
        <v>2.5</v>
      </c>
      <c r="AX81" s="98" t="str">
        <f t="shared" si="65"/>
        <v>B</v>
      </c>
      <c r="AY81" s="470">
        <f t="shared" si="66"/>
        <v>2.5</v>
      </c>
      <c r="AZ81" s="468">
        <f t="shared" si="67"/>
        <v>2</v>
      </c>
      <c r="BA81" s="468">
        <f t="shared" si="68"/>
        <v>2.5</v>
      </c>
      <c r="BB81" s="469">
        <f t="shared" si="69"/>
        <v>2.3333333333333335</v>
      </c>
    </row>
    <row r="82" spans="1:54" x14ac:dyDescent="0.25">
      <c r="A82" s="30">
        <v>9</v>
      </c>
      <c r="B82" s="49">
        <v>50620</v>
      </c>
      <c r="C82" s="26" t="s">
        <v>78</v>
      </c>
      <c r="D82" s="57">
        <f>'2019 Расклад'!J76</f>
        <v>4.1410256410256414</v>
      </c>
      <c r="E82" s="60">
        <f t="shared" si="41"/>
        <v>4.2969999999999997</v>
      </c>
      <c r="F82" s="228" t="str">
        <f t="shared" si="48"/>
        <v>C</v>
      </c>
      <c r="G82" s="221">
        <f>'2019 Расклад'!P76</f>
        <v>3.9615384615384617</v>
      </c>
      <c r="H82" s="60">
        <f t="shared" si="77"/>
        <v>4.01</v>
      </c>
      <c r="I82" s="61" t="str">
        <f t="shared" si="49"/>
        <v>B</v>
      </c>
      <c r="J82" s="57">
        <f>'2019 Расклад'!V76</f>
        <v>4.0641025641025648</v>
      </c>
      <c r="K82" s="60">
        <f t="shared" si="78"/>
        <v>4.173</v>
      </c>
      <c r="L82" s="62" t="str">
        <f t="shared" si="50"/>
        <v>C</v>
      </c>
      <c r="M82" s="437">
        <f>'2019 Расклад'!AF76</f>
        <v>98.734177215189874</v>
      </c>
      <c r="N82" s="55">
        <f t="shared" si="79"/>
        <v>96.28</v>
      </c>
      <c r="O82" s="61" t="str">
        <f t="shared" si="51"/>
        <v>A</v>
      </c>
      <c r="P82" s="69">
        <f>'2019 Расклад'!AN76</f>
        <v>98.717948717948715</v>
      </c>
      <c r="Q82" s="442">
        <f t="shared" si="80"/>
        <v>96.99</v>
      </c>
      <c r="R82" s="62" t="str">
        <f t="shared" si="52"/>
        <v>A</v>
      </c>
      <c r="S82" s="456" t="str">
        <f t="shared" si="70"/>
        <v>B</v>
      </c>
      <c r="T82" s="70">
        <f t="shared" si="71"/>
        <v>2</v>
      </c>
      <c r="U82" s="70">
        <f t="shared" si="72"/>
        <v>2.5</v>
      </c>
      <c r="V82" s="70">
        <f t="shared" si="73"/>
        <v>2</v>
      </c>
      <c r="W82" s="70">
        <f t="shared" si="74"/>
        <v>4.2</v>
      </c>
      <c r="X82" s="70">
        <f t="shared" si="75"/>
        <v>4.2</v>
      </c>
      <c r="Y82" s="84">
        <f t="shared" si="76"/>
        <v>2.9799999999999995</v>
      </c>
      <c r="Z82" s="88">
        <f>'2019 Расклад'!AT76</f>
        <v>3.4347826086956523</v>
      </c>
      <c r="AA82" s="56">
        <f t="shared" si="81"/>
        <v>3.91</v>
      </c>
      <c r="AB82" s="62" t="str">
        <f t="shared" si="53"/>
        <v>D</v>
      </c>
      <c r="AC82" s="241">
        <f>'2019 Расклад'!AZ76</f>
        <v>3.5217391304347827</v>
      </c>
      <c r="AD82" s="56">
        <f t="shared" si="82"/>
        <v>3.85</v>
      </c>
      <c r="AE82" s="61" t="str">
        <f t="shared" si="54"/>
        <v>C</v>
      </c>
      <c r="AF82" s="257" t="str">
        <f t="shared" si="56"/>
        <v>C</v>
      </c>
      <c r="AG82" s="264">
        <f t="shared" si="57"/>
        <v>1</v>
      </c>
      <c r="AH82" s="278">
        <f t="shared" si="58"/>
        <v>2</v>
      </c>
      <c r="AI82" s="271">
        <f t="shared" si="59"/>
        <v>1.5</v>
      </c>
      <c r="AJ82" s="364">
        <f>'2019 Расклад'!BF76</f>
        <v>3.6875</v>
      </c>
      <c r="AK82" s="175">
        <f t="shared" si="83"/>
        <v>4.17</v>
      </c>
      <c r="AL82" s="62" t="str">
        <f t="shared" si="55"/>
        <v>C</v>
      </c>
      <c r="AM82" s="365">
        <f>'2019 Расклад'!BM76</f>
        <v>43</v>
      </c>
      <c r="AN82" s="176">
        <f t="shared" si="84"/>
        <v>58.13</v>
      </c>
      <c r="AO82" s="61" t="str">
        <f t="shared" si="47"/>
        <v>C</v>
      </c>
      <c r="AP82" s="374">
        <f>'2019 Расклад'!BU76</f>
        <v>56</v>
      </c>
      <c r="AQ82" s="368">
        <f t="shared" si="85"/>
        <v>69.290000000000006</v>
      </c>
      <c r="AR82" s="61" t="str">
        <f t="shared" si="46"/>
        <v>C</v>
      </c>
      <c r="AS82" s="98" t="str">
        <f t="shared" si="60"/>
        <v>C</v>
      </c>
      <c r="AT82" s="92">
        <f t="shared" si="61"/>
        <v>2</v>
      </c>
      <c r="AU82" s="92">
        <f t="shared" si="62"/>
        <v>2</v>
      </c>
      <c r="AV82" s="92">
        <f t="shared" si="63"/>
        <v>2</v>
      </c>
      <c r="AW82" s="318">
        <f t="shared" si="64"/>
        <v>2</v>
      </c>
      <c r="AX82" s="98" t="str">
        <f t="shared" si="65"/>
        <v>C</v>
      </c>
      <c r="AY82" s="470">
        <f t="shared" si="66"/>
        <v>2.5</v>
      </c>
      <c r="AZ82" s="468">
        <f t="shared" si="67"/>
        <v>2</v>
      </c>
      <c r="BA82" s="468">
        <f t="shared" si="68"/>
        <v>2</v>
      </c>
      <c r="BB82" s="469">
        <f t="shared" si="69"/>
        <v>2.1666666666666665</v>
      </c>
    </row>
    <row r="83" spans="1:54" x14ac:dyDescent="0.25">
      <c r="A83" s="30">
        <v>10</v>
      </c>
      <c r="B83" s="49">
        <v>50760</v>
      </c>
      <c r="C83" s="26" t="s">
        <v>79</v>
      </c>
      <c r="D83" s="57">
        <f>'2019 Расклад'!J77</f>
        <v>4.0327868852459012</v>
      </c>
      <c r="E83" s="60">
        <f t="shared" si="41"/>
        <v>4.2969999999999997</v>
      </c>
      <c r="F83" s="228" t="str">
        <f t="shared" si="48"/>
        <v>C</v>
      </c>
      <c r="G83" s="221">
        <f>'2019 Расклад'!P77</f>
        <v>3.7704918032786883</v>
      </c>
      <c r="H83" s="60">
        <f t="shared" si="77"/>
        <v>4.01</v>
      </c>
      <c r="I83" s="61" t="str">
        <f t="shared" si="49"/>
        <v>C</v>
      </c>
      <c r="J83" s="57">
        <f>'2019 Расклад'!V77</f>
        <v>3.85</v>
      </c>
      <c r="K83" s="60">
        <f t="shared" si="78"/>
        <v>4.173</v>
      </c>
      <c r="L83" s="62" t="str">
        <f t="shared" si="50"/>
        <v>C</v>
      </c>
      <c r="M83" s="437">
        <f>'2019 Расклад'!AF77</f>
        <v>99.173553719008268</v>
      </c>
      <c r="N83" s="55">
        <f t="shared" si="79"/>
        <v>96.28</v>
      </c>
      <c r="O83" s="61" t="str">
        <f t="shared" si="51"/>
        <v>A</v>
      </c>
      <c r="P83" s="69">
        <f>'2019 Расклад'!AN77</f>
        <v>97.540983606557376</v>
      </c>
      <c r="Q83" s="442">
        <f t="shared" si="80"/>
        <v>96.99</v>
      </c>
      <c r="R83" s="62" t="str">
        <f t="shared" si="52"/>
        <v>A</v>
      </c>
      <c r="S83" s="456" t="str">
        <f t="shared" si="70"/>
        <v>B</v>
      </c>
      <c r="T83" s="70">
        <f t="shared" si="71"/>
        <v>2</v>
      </c>
      <c r="U83" s="70">
        <f t="shared" si="72"/>
        <v>2</v>
      </c>
      <c r="V83" s="70">
        <f t="shared" si="73"/>
        <v>2</v>
      </c>
      <c r="W83" s="70">
        <f t="shared" si="74"/>
        <v>4.2</v>
      </c>
      <c r="X83" s="70">
        <f t="shared" si="75"/>
        <v>4.2</v>
      </c>
      <c r="Y83" s="84">
        <f t="shared" si="76"/>
        <v>2.88</v>
      </c>
      <c r="Z83" s="88">
        <f>'2019 Расклад'!AT77</f>
        <v>3.9081632653061225</v>
      </c>
      <c r="AA83" s="56">
        <f t="shared" si="81"/>
        <v>3.91</v>
      </c>
      <c r="AB83" s="62" t="str">
        <f t="shared" si="53"/>
        <v>B</v>
      </c>
      <c r="AC83" s="241">
        <f>'2019 Расклад'!AZ77</f>
        <v>3.7755102040816326</v>
      </c>
      <c r="AD83" s="56">
        <f t="shared" si="82"/>
        <v>3.85</v>
      </c>
      <c r="AE83" s="61" t="str">
        <f t="shared" si="54"/>
        <v>C</v>
      </c>
      <c r="AF83" s="257" t="str">
        <f t="shared" si="56"/>
        <v>C</v>
      </c>
      <c r="AG83" s="264">
        <f t="shared" si="57"/>
        <v>2.5</v>
      </c>
      <c r="AH83" s="278">
        <f t="shared" si="58"/>
        <v>2</v>
      </c>
      <c r="AI83" s="271">
        <f t="shared" si="59"/>
        <v>2.25</v>
      </c>
      <c r="AJ83" s="364">
        <f>'2019 Расклад'!BF77</f>
        <v>3.6666666666666665</v>
      </c>
      <c r="AK83" s="175">
        <f t="shared" si="83"/>
        <v>4.17</v>
      </c>
      <c r="AL83" s="62" t="str">
        <f t="shared" si="55"/>
        <v>C</v>
      </c>
      <c r="AM83" s="365">
        <f>'2019 Расклад'!BM77</f>
        <v>54</v>
      </c>
      <c r="AN83" s="176">
        <f t="shared" si="84"/>
        <v>58.13</v>
      </c>
      <c r="AO83" s="61" t="str">
        <f t="shared" si="47"/>
        <v>B</v>
      </c>
      <c r="AP83" s="374">
        <f>'2019 Расклад'!BU77</f>
        <v>70.37</v>
      </c>
      <c r="AQ83" s="368">
        <f t="shared" si="85"/>
        <v>69.290000000000006</v>
      </c>
      <c r="AR83" s="61" t="str">
        <f t="shared" si="46"/>
        <v>B</v>
      </c>
      <c r="AS83" s="98" t="str">
        <f t="shared" si="60"/>
        <v>B</v>
      </c>
      <c r="AT83" s="92">
        <f t="shared" si="61"/>
        <v>2</v>
      </c>
      <c r="AU83" s="92">
        <f t="shared" si="62"/>
        <v>2.5</v>
      </c>
      <c r="AV83" s="92">
        <f t="shared" si="63"/>
        <v>2.5</v>
      </c>
      <c r="AW83" s="318">
        <f t="shared" si="64"/>
        <v>2.3333333333333335</v>
      </c>
      <c r="AX83" s="98" t="str">
        <f t="shared" si="65"/>
        <v>B</v>
      </c>
      <c r="AY83" s="470">
        <f t="shared" si="66"/>
        <v>2.5</v>
      </c>
      <c r="AZ83" s="468">
        <f t="shared" si="67"/>
        <v>2</v>
      </c>
      <c r="BA83" s="468">
        <f t="shared" si="68"/>
        <v>2.5</v>
      </c>
      <c r="BB83" s="469">
        <f t="shared" si="69"/>
        <v>2.3333333333333335</v>
      </c>
    </row>
    <row r="84" spans="1:54" x14ac:dyDescent="0.25">
      <c r="A84" s="30">
        <v>11</v>
      </c>
      <c r="B84" s="49">
        <v>50780</v>
      </c>
      <c r="C84" s="26" t="s">
        <v>80</v>
      </c>
      <c r="D84" s="57">
        <f>'2019 Расклад'!J78</f>
        <v>4.2592592592592595</v>
      </c>
      <c r="E84" s="60">
        <f t="shared" si="41"/>
        <v>4.2969999999999997</v>
      </c>
      <c r="F84" s="228" t="str">
        <f t="shared" si="48"/>
        <v>C</v>
      </c>
      <c r="G84" s="221">
        <f>'2019 Расклад'!P78</f>
        <v>4.1567164179104479</v>
      </c>
      <c r="H84" s="60">
        <f t="shared" si="77"/>
        <v>4.01</v>
      </c>
      <c r="I84" s="61" t="str">
        <f t="shared" si="49"/>
        <v>B</v>
      </c>
      <c r="J84" s="57">
        <f>'2019 Расклад'!V78</f>
        <v>4.162962962962963</v>
      </c>
      <c r="K84" s="60">
        <f t="shared" si="78"/>
        <v>4.173</v>
      </c>
      <c r="L84" s="62" t="str">
        <f t="shared" si="50"/>
        <v>B</v>
      </c>
      <c r="M84" s="437">
        <f>'2019 Расклад'!AF78</f>
        <v>97.826086956521749</v>
      </c>
      <c r="N84" s="55">
        <f t="shared" si="79"/>
        <v>96.28</v>
      </c>
      <c r="O84" s="61" t="str">
        <f t="shared" si="51"/>
        <v>A</v>
      </c>
      <c r="P84" s="69">
        <f>'2019 Расклад'!AN78</f>
        <v>96.946564885496187</v>
      </c>
      <c r="Q84" s="442">
        <f t="shared" si="80"/>
        <v>96.99</v>
      </c>
      <c r="R84" s="62" t="str">
        <f t="shared" si="52"/>
        <v>A</v>
      </c>
      <c r="S84" s="456" t="str">
        <f t="shared" si="70"/>
        <v>B</v>
      </c>
      <c r="T84" s="70">
        <f t="shared" si="71"/>
        <v>2</v>
      </c>
      <c r="U84" s="70">
        <f t="shared" si="72"/>
        <v>2.5</v>
      </c>
      <c r="V84" s="70">
        <f t="shared" si="73"/>
        <v>2.5</v>
      </c>
      <c r="W84" s="70">
        <f t="shared" si="74"/>
        <v>4.2</v>
      </c>
      <c r="X84" s="70">
        <f t="shared" si="75"/>
        <v>4.2</v>
      </c>
      <c r="Y84" s="84">
        <f t="shared" si="76"/>
        <v>3.0799999999999996</v>
      </c>
      <c r="Z84" s="88">
        <f>'2019 Расклад'!AT78</f>
        <v>3.6470588235294117</v>
      </c>
      <c r="AA84" s="56">
        <f t="shared" si="81"/>
        <v>3.91</v>
      </c>
      <c r="AB84" s="62" t="str">
        <f t="shared" si="53"/>
        <v>C</v>
      </c>
      <c r="AC84" s="241">
        <f>'2019 Расклад'!AZ78</f>
        <v>3.36046511627907</v>
      </c>
      <c r="AD84" s="56">
        <f t="shared" si="82"/>
        <v>3.85</v>
      </c>
      <c r="AE84" s="61" t="str">
        <f t="shared" si="54"/>
        <v>D</v>
      </c>
      <c r="AF84" s="257" t="str">
        <f t="shared" si="56"/>
        <v>C</v>
      </c>
      <c r="AG84" s="264">
        <f t="shared" si="57"/>
        <v>2</v>
      </c>
      <c r="AH84" s="278">
        <f t="shared" si="58"/>
        <v>1</v>
      </c>
      <c r="AI84" s="271">
        <f t="shared" si="59"/>
        <v>1.5</v>
      </c>
      <c r="AJ84" s="364">
        <f>'2019 Расклад'!BF78</f>
        <v>3.7857142857142856</v>
      </c>
      <c r="AK84" s="175">
        <f t="shared" si="83"/>
        <v>4.17</v>
      </c>
      <c r="AL84" s="62" t="str">
        <f t="shared" si="55"/>
        <v>C</v>
      </c>
      <c r="AM84" s="365">
        <f>'2019 Расклад'!BM78</f>
        <v>54</v>
      </c>
      <c r="AN84" s="176">
        <f t="shared" si="84"/>
        <v>58.13</v>
      </c>
      <c r="AO84" s="61" t="str">
        <f t="shared" si="47"/>
        <v>B</v>
      </c>
      <c r="AP84" s="374">
        <f>'2019 Расклад'!BU78</f>
        <v>62</v>
      </c>
      <c r="AQ84" s="368">
        <f t="shared" si="85"/>
        <v>69.290000000000006</v>
      </c>
      <c r="AR84" s="61" t="str">
        <f t="shared" si="46"/>
        <v>B</v>
      </c>
      <c r="AS84" s="98" t="str">
        <f t="shared" si="60"/>
        <v>B</v>
      </c>
      <c r="AT84" s="92">
        <f t="shared" si="61"/>
        <v>2</v>
      </c>
      <c r="AU84" s="92">
        <f t="shared" si="62"/>
        <v>2.5</v>
      </c>
      <c r="AV84" s="92">
        <f t="shared" si="63"/>
        <v>2.5</v>
      </c>
      <c r="AW84" s="318">
        <f t="shared" si="64"/>
        <v>2.3333333333333335</v>
      </c>
      <c r="AX84" s="98" t="str">
        <f t="shared" si="65"/>
        <v>B</v>
      </c>
      <c r="AY84" s="470">
        <f t="shared" si="66"/>
        <v>2.5</v>
      </c>
      <c r="AZ84" s="468">
        <f t="shared" si="67"/>
        <v>2</v>
      </c>
      <c r="BA84" s="468">
        <f t="shared" si="68"/>
        <v>2.5</v>
      </c>
      <c r="BB84" s="469">
        <f t="shared" si="69"/>
        <v>2.3333333333333335</v>
      </c>
    </row>
    <row r="85" spans="1:54" x14ac:dyDescent="0.25">
      <c r="A85" s="30">
        <v>12</v>
      </c>
      <c r="B85" s="49">
        <v>50001</v>
      </c>
      <c r="C85" s="26" t="s">
        <v>69</v>
      </c>
      <c r="D85" s="57">
        <f>'2019 Расклад'!J79</f>
        <v>4.0921052631578947</v>
      </c>
      <c r="E85" s="60">
        <f>$D$130</f>
        <v>4.2969999999999997</v>
      </c>
      <c r="F85" s="228" t="str">
        <f t="shared" si="48"/>
        <v>C</v>
      </c>
      <c r="G85" s="221">
        <f>'2019 Расклад'!P79</f>
        <v>3.9868421052631584</v>
      </c>
      <c r="H85" s="60">
        <f t="shared" si="77"/>
        <v>4.01</v>
      </c>
      <c r="I85" s="61" t="str">
        <f t="shared" si="49"/>
        <v>B</v>
      </c>
      <c r="J85" s="57">
        <f>'2019 Расклад'!V79</f>
        <v>4</v>
      </c>
      <c r="K85" s="60">
        <f t="shared" si="78"/>
        <v>4.173</v>
      </c>
      <c r="L85" s="62" t="str">
        <f t="shared" si="50"/>
        <v>C</v>
      </c>
      <c r="M85" s="437">
        <f>'2019 Расклад'!AF79</f>
        <v>100</v>
      </c>
      <c r="N85" s="55">
        <f t="shared" si="79"/>
        <v>96.28</v>
      </c>
      <c r="O85" s="61" t="str">
        <f t="shared" si="51"/>
        <v>A</v>
      </c>
      <c r="P85" s="69">
        <f>'2019 Расклад'!AN79</f>
        <v>97.297297297297291</v>
      </c>
      <c r="Q85" s="442">
        <f t="shared" si="80"/>
        <v>96.99</v>
      </c>
      <c r="R85" s="62" t="str">
        <f t="shared" si="52"/>
        <v>A</v>
      </c>
      <c r="S85" s="456" t="str">
        <f t="shared" si="70"/>
        <v>B</v>
      </c>
      <c r="T85" s="70">
        <f t="shared" si="71"/>
        <v>2</v>
      </c>
      <c r="U85" s="70">
        <f t="shared" si="72"/>
        <v>2.5</v>
      </c>
      <c r="V85" s="70">
        <f t="shared" si="73"/>
        <v>2</v>
      </c>
      <c r="W85" s="70">
        <f t="shared" si="74"/>
        <v>4.2</v>
      </c>
      <c r="X85" s="70">
        <f t="shared" si="75"/>
        <v>4.2</v>
      </c>
      <c r="Y85" s="84">
        <f t="shared" si="76"/>
        <v>2.9799999999999995</v>
      </c>
      <c r="Z85" s="88">
        <f>'2019 Расклад'!AT79</f>
        <v>3.8378378378378377</v>
      </c>
      <c r="AA85" s="56">
        <f t="shared" si="81"/>
        <v>3.91</v>
      </c>
      <c r="AB85" s="62" t="str">
        <f t="shared" si="53"/>
        <v>C</v>
      </c>
      <c r="AC85" s="241">
        <f>'2019 Расклад'!AZ79</f>
        <v>3.7837837837837838</v>
      </c>
      <c r="AD85" s="56">
        <f t="shared" si="82"/>
        <v>3.85</v>
      </c>
      <c r="AE85" s="61" t="str">
        <f t="shared" si="54"/>
        <v>C</v>
      </c>
      <c r="AF85" s="257" t="str">
        <f t="shared" si="56"/>
        <v>C</v>
      </c>
      <c r="AG85" s="264">
        <f t="shared" si="57"/>
        <v>2</v>
      </c>
      <c r="AH85" s="278">
        <f t="shared" si="58"/>
        <v>2</v>
      </c>
      <c r="AI85" s="271">
        <f t="shared" si="59"/>
        <v>2</v>
      </c>
      <c r="AJ85" s="364">
        <f>'2019 Расклад'!BF79</f>
        <v>4.5454545454545459</v>
      </c>
      <c r="AK85" s="175">
        <f t="shared" si="83"/>
        <v>4.17</v>
      </c>
      <c r="AL85" s="62" t="str">
        <f t="shared" si="55"/>
        <v>A</v>
      </c>
      <c r="AM85" s="365">
        <f>'2019 Расклад'!BM79</f>
        <v>67</v>
      </c>
      <c r="AN85" s="176">
        <f t="shared" si="84"/>
        <v>58.13</v>
      </c>
      <c r="AO85" s="61" t="str">
        <f t="shared" si="47"/>
        <v>B</v>
      </c>
      <c r="AP85" s="374">
        <f>'2019 Расклад'!BU79</f>
        <v>71</v>
      </c>
      <c r="AQ85" s="368">
        <f t="shared" si="85"/>
        <v>69.290000000000006</v>
      </c>
      <c r="AR85" s="61" t="str">
        <f t="shared" si="46"/>
        <v>B</v>
      </c>
      <c r="AS85" s="98" t="str">
        <f t="shared" si="60"/>
        <v>B</v>
      </c>
      <c r="AT85" s="92">
        <f t="shared" si="61"/>
        <v>4.2</v>
      </c>
      <c r="AU85" s="92">
        <f t="shared" si="62"/>
        <v>2.5</v>
      </c>
      <c r="AV85" s="92">
        <f t="shared" si="63"/>
        <v>2.5</v>
      </c>
      <c r="AW85" s="318">
        <f t="shared" si="64"/>
        <v>3.0666666666666664</v>
      </c>
      <c r="AX85" s="98" t="str">
        <f t="shared" si="65"/>
        <v>B</v>
      </c>
      <c r="AY85" s="470">
        <f t="shared" si="66"/>
        <v>2.5</v>
      </c>
      <c r="AZ85" s="468">
        <f t="shared" si="67"/>
        <v>2</v>
      </c>
      <c r="BA85" s="468">
        <f t="shared" si="68"/>
        <v>2.5</v>
      </c>
      <c r="BB85" s="469">
        <f t="shared" si="69"/>
        <v>2.3333333333333335</v>
      </c>
    </row>
    <row r="86" spans="1:54" x14ac:dyDescent="0.25">
      <c r="A86" s="30">
        <v>13</v>
      </c>
      <c r="B86" s="49">
        <v>50930</v>
      </c>
      <c r="C86" s="26" t="s">
        <v>81</v>
      </c>
      <c r="D86" s="57">
        <f>'2019 Расклад'!J80</f>
        <v>4.4024390243902438</v>
      </c>
      <c r="E86" s="60">
        <f>$D$130</f>
        <v>4.2969999999999997</v>
      </c>
      <c r="F86" s="228" t="str">
        <f t="shared" si="48"/>
        <v>B</v>
      </c>
      <c r="G86" s="221">
        <f>'2019 Расклад'!P80</f>
        <v>4.0843373493975905</v>
      </c>
      <c r="H86" s="60">
        <f t="shared" si="77"/>
        <v>4.01</v>
      </c>
      <c r="I86" s="61" t="str">
        <f t="shared" si="49"/>
        <v>B</v>
      </c>
      <c r="J86" s="57">
        <f>'2019 Расклад'!V80</f>
        <v>4.1445783132530121</v>
      </c>
      <c r="K86" s="60">
        <f t="shared" si="78"/>
        <v>4.173</v>
      </c>
      <c r="L86" s="62" t="str">
        <f t="shared" si="50"/>
        <v>C</v>
      </c>
      <c r="M86" s="437">
        <f>'2019 Расклад'!AF80</f>
        <v>94.186046511627907</v>
      </c>
      <c r="N86" s="55">
        <f t="shared" si="79"/>
        <v>96.28</v>
      </c>
      <c r="O86" s="61" t="str">
        <f t="shared" si="51"/>
        <v>A</v>
      </c>
      <c r="P86" s="69">
        <f>'2019 Расклад'!AN80</f>
        <v>93.975903614457835</v>
      </c>
      <c r="Q86" s="442">
        <f t="shared" si="80"/>
        <v>96.99</v>
      </c>
      <c r="R86" s="62" t="str">
        <f t="shared" si="52"/>
        <v>A</v>
      </c>
      <c r="S86" s="456" t="str">
        <f t="shared" si="70"/>
        <v>B</v>
      </c>
      <c r="T86" s="70">
        <f t="shared" si="71"/>
        <v>2.5</v>
      </c>
      <c r="U86" s="70">
        <f t="shared" si="72"/>
        <v>2.5</v>
      </c>
      <c r="V86" s="70">
        <f t="shared" si="73"/>
        <v>2</v>
      </c>
      <c r="W86" s="70">
        <f t="shared" si="74"/>
        <v>4.2</v>
      </c>
      <c r="X86" s="70">
        <f t="shared" si="75"/>
        <v>4.2</v>
      </c>
      <c r="Y86" s="84">
        <f t="shared" si="76"/>
        <v>3.0799999999999996</v>
      </c>
      <c r="Z86" s="88">
        <f>'2019 Расклад'!AT80</f>
        <v>3.736842105263158</v>
      </c>
      <c r="AA86" s="56">
        <f t="shared" si="81"/>
        <v>3.91</v>
      </c>
      <c r="AB86" s="62" t="str">
        <f t="shared" si="53"/>
        <v>C</v>
      </c>
      <c r="AC86" s="241">
        <f>'2019 Расклад'!AZ80</f>
        <v>3.8421052631578947</v>
      </c>
      <c r="AD86" s="56">
        <f t="shared" si="82"/>
        <v>3.85</v>
      </c>
      <c r="AE86" s="61" t="str">
        <f t="shared" si="54"/>
        <v>B</v>
      </c>
      <c r="AF86" s="257" t="str">
        <f t="shared" si="56"/>
        <v>C</v>
      </c>
      <c r="AG86" s="264">
        <f t="shared" si="57"/>
        <v>2</v>
      </c>
      <c r="AH86" s="278">
        <f t="shared" si="58"/>
        <v>2.5</v>
      </c>
      <c r="AI86" s="271">
        <f t="shared" si="59"/>
        <v>2.25</v>
      </c>
      <c r="AJ86" s="364">
        <f>'2019 Расклад'!BF80</f>
        <v>4.2727272727272725</v>
      </c>
      <c r="AK86" s="175">
        <f t="shared" si="83"/>
        <v>4.17</v>
      </c>
      <c r="AL86" s="62" t="str">
        <f t="shared" si="55"/>
        <v>B</v>
      </c>
      <c r="AM86" s="365">
        <f>'2019 Расклад'!BM80</f>
        <v>57.5</v>
      </c>
      <c r="AN86" s="176">
        <f t="shared" si="84"/>
        <v>58.13</v>
      </c>
      <c r="AO86" s="61" t="str">
        <f t="shared" si="47"/>
        <v>B</v>
      </c>
      <c r="AP86" s="374">
        <f>'2019 Расклад'!BU80</f>
        <v>65</v>
      </c>
      <c r="AQ86" s="368">
        <f t="shared" si="85"/>
        <v>69.290000000000006</v>
      </c>
      <c r="AR86" s="61" t="str">
        <f t="shared" si="46"/>
        <v>B</v>
      </c>
      <c r="AS86" s="98" t="str">
        <f t="shared" si="60"/>
        <v>B</v>
      </c>
      <c r="AT86" s="92">
        <f t="shared" si="61"/>
        <v>2.5</v>
      </c>
      <c r="AU86" s="92">
        <f t="shared" si="62"/>
        <v>2.5</v>
      </c>
      <c r="AV86" s="92">
        <f t="shared" si="63"/>
        <v>2.5</v>
      </c>
      <c r="AW86" s="318">
        <f t="shared" si="64"/>
        <v>2.5</v>
      </c>
      <c r="AX86" s="98" t="str">
        <f t="shared" si="65"/>
        <v>B</v>
      </c>
      <c r="AY86" s="470">
        <f t="shared" si="66"/>
        <v>2.5</v>
      </c>
      <c r="AZ86" s="468">
        <f t="shared" si="67"/>
        <v>2</v>
      </c>
      <c r="BA86" s="468">
        <f t="shared" si="68"/>
        <v>2.5</v>
      </c>
      <c r="BB86" s="469">
        <f t="shared" si="69"/>
        <v>2.3333333333333335</v>
      </c>
    </row>
    <row r="87" spans="1:54" x14ac:dyDescent="0.25">
      <c r="A87" s="30">
        <v>14</v>
      </c>
      <c r="B87" s="49">
        <v>50970</v>
      </c>
      <c r="C87" s="26" t="s">
        <v>82</v>
      </c>
      <c r="D87" s="57">
        <f>'2019 Расклад'!J81</f>
        <v>4.3181818181818183</v>
      </c>
      <c r="E87" s="60">
        <f>$D$130</f>
        <v>4.2969999999999997</v>
      </c>
      <c r="F87" s="228" t="str">
        <f t="shared" si="48"/>
        <v>B</v>
      </c>
      <c r="G87" s="221">
        <f>'2019 Расклад'!P81</f>
        <v>4.1363636363636367</v>
      </c>
      <c r="H87" s="60">
        <f t="shared" si="77"/>
        <v>4.01</v>
      </c>
      <c r="I87" s="61" t="str">
        <f t="shared" si="49"/>
        <v>B</v>
      </c>
      <c r="J87" s="57">
        <f>'2019 Расклад'!V81</f>
        <v>4.3409090909090908</v>
      </c>
      <c r="K87" s="60">
        <f t="shared" si="78"/>
        <v>4.173</v>
      </c>
      <c r="L87" s="62" t="str">
        <f t="shared" si="50"/>
        <v>B</v>
      </c>
      <c r="M87" s="437">
        <f>'2019 Расклад'!AF81</f>
        <v>95.238095238095241</v>
      </c>
      <c r="N87" s="55">
        <f t="shared" si="79"/>
        <v>96.28</v>
      </c>
      <c r="O87" s="61" t="str">
        <f t="shared" si="51"/>
        <v>A</v>
      </c>
      <c r="P87" s="69">
        <f>'2019 Расклад'!AN81</f>
        <v>100</v>
      </c>
      <c r="Q87" s="442">
        <f t="shared" si="80"/>
        <v>96.99</v>
      </c>
      <c r="R87" s="62" t="str">
        <f t="shared" si="52"/>
        <v>A</v>
      </c>
      <c r="S87" s="456" t="str">
        <f t="shared" si="70"/>
        <v>B</v>
      </c>
      <c r="T87" s="70">
        <f t="shared" si="71"/>
        <v>2.5</v>
      </c>
      <c r="U87" s="70">
        <f t="shared" si="72"/>
        <v>2.5</v>
      </c>
      <c r="V87" s="70">
        <f t="shared" si="73"/>
        <v>2.5</v>
      </c>
      <c r="W87" s="70">
        <f t="shared" si="74"/>
        <v>4.2</v>
      </c>
      <c r="X87" s="70">
        <f t="shared" si="75"/>
        <v>4.2</v>
      </c>
      <c r="Y87" s="84">
        <f t="shared" si="76"/>
        <v>3.1799999999999997</v>
      </c>
      <c r="Z87" s="88">
        <f>'2019 Расклад'!AT81</f>
        <v>3.76056338028169</v>
      </c>
      <c r="AA87" s="56">
        <f t="shared" si="81"/>
        <v>3.91</v>
      </c>
      <c r="AB87" s="62" t="str">
        <f t="shared" si="53"/>
        <v>C</v>
      </c>
      <c r="AC87" s="241">
        <f>'2019 Расклад'!AZ81</f>
        <v>3.6714285714285713</v>
      </c>
      <c r="AD87" s="56">
        <f t="shared" si="82"/>
        <v>3.85</v>
      </c>
      <c r="AE87" s="61" t="str">
        <f t="shared" si="54"/>
        <v>C</v>
      </c>
      <c r="AF87" s="257" t="str">
        <f t="shared" si="56"/>
        <v>C</v>
      </c>
      <c r="AG87" s="264">
        <f t="shared" si="57"/>
        <v>2</v>
      </c>
      <c r="AH87" s="278">
        <f t="shared" si="58"/>
        <v>2</v>
      </c>
      <c r="AI87" s="271">
        <f t="shared" si="59"/>
        <v>2</v>
      </c>
      <c r="AJ87" s="364">
        <f>'2019 Расклад'!BF81</f>
        <v>4.1333333333333337</v>
      </c>
      <c r="AK87" s="175">
        <f t="shared" si="83"/>
        <v>4.17</v>
      </c>
      <c r="AL87" s="62" t="str">
        <f t="shared" si="55"/>
        <v>C</v>
      </c>
      <c r="AM87" s="365">
        <f>'2019 Расклад'!BM81</f>
        <v>58.7</v>
      </c>
      <c r="AN87" s="176">
        <f t="shared" si="84"/>
        <v>58.13</v>
      </c>
      <c r="AO87" s="61" t="str">
        <f t="shared" si="47"/>
        <v>B</v>
      </c>
      <c r="AP87" s="374">
        <f>'2019 Расклад'!BU81</f>
        <v>59</v>
      </c>
      <c r="AQ87" s="368">
        <f t="shared" si="85"/>
        <v>69.290000000000006</v>
      </c>
      <c r="AR87" s="61" t="str">
        <f t="shared" si="46"/>
        <v>B</v>
      </c>
      <c r="AS87" s="98" t="str">
        <f t="shared" si="60"/>
        <v>B</v>
      </c>
      <c r="AT87" s="92">
        <f t="shared" si="61"/>
        <v>2</v>
      </c>
      <c r="AU87" s="92">
        <f t="shared" si="62"/>
        <v>2.5</v>
      </c>
      <c r="AV87" s="92">
        <f t="shared" si="63"/>
        <v>2.5</v>
      </c>
      <c r="AW87" s="318">
        <f t="shared" si="64"/>
        <v>2.3333333333333335</v>
      </c>
      <c r="AX87" s="98" t="str">
        <f t="shared" si="65"/>
        <v>B</v>
      </c>
      <c r="AY87" s="470">
        <f t="shared" si="66"/>
        <v>2.5</v>
      </c>
      <c r="AZ87" s="468">
        <f t="shared" si="67"/>
        <v>2</v>
      </c>
      <c r="BA87" s="468">
        <f t="shared" si="68"/>
        <v>2.5</v>
      </c>
      <c r="BB87" s="469">
        <f t="shared" si="69"/>
        <v>2.3333333333333335</v>
      </c>
    </row>
    <row r="88" spans="1:54" ht="15.75" thickBot="1" x14ac:dyDescent="0.3">
      <c r="A88" s="33">
        <v>15</v>
      </c>
      <c r="B88" s="52">
        <v>51370</v>
      </c>
      <c r="C88" s="27" t="s">
        <v>83</v>
      </c>
      <c r="D88" s="83">
        <f>'2019 Расклад'!J82</f>
        <v>4.1879699248120303</v>
      </c>
      <c r="E88" s="189">
        <f>$D$130</f>
        <v>4.2969999999999997</v>
      </c>
      <c r="F88" s="229" t="str">
        <f t="shared" si="48"/>
        <v>C</v>
      </c>
      <c r="G88" s="222">
        <f>'2019 Расклад'!P82</f>
        <v>3.8358208955223883</v>
      </c>
      <c r="H88" s="189">
        <f t="shared" si="77"/>
        <v>4.01</v>
      </c>
      <c r="I88" s="63" t="str">
        <f t="shared" si="49"/>
        <v>C</v>
      </c>
      <c r="J88" s="83">
        <f>'2019 Расклад'!V82</f>
        <v>4.022556390977444</v>
      </c>
      <c r="K88" s="189">
        <f t="shared" si="78"/>
        <v>4.173</v>
      </c>
      <c r="L88" s="64" t="str">
        <f t="shared" si="50"/>
        <v>C</v>
      </c>
      <c r="M88" s="446">
        <f>'2019 Расклад'!AF82</f>
        <v>94.736842105263165</v>
      </c>
      <c r="N88" s="190">
        <f t="shared" si="79"/>
        <v>96.28</v>
      </c>
      <c r="O88" s="63" t="str">
        <f t="shared" si="51"/>
        <v>A</v>
      </c>
      <c r="P88" s="200">
        <f>'2019 Расклад'!AN82</f>
        <v>95.522388059701498</v>
      </c>
      <c r="Q88" s="449">
        <f t="shared" si="80"/>
        <v>96.99</v>
      </c>
      <c r="R88" s="64" t="str">
        <f t="shared" si="52"/>
        <v>A</v>
      </c>
      <c r="S88" s="457" t="str">
        <f t="shared" si="70"/>
        <v>B</v>
      </c>
      <c r="T88" s="92">
        <f t="shared" si="71"/>
        <v>2</v>
      </c>
      <c r="U88" s="92">
        <f t="shared" si="72"/>
        <v>2</v>
      </c>
      <c r="V88" s="92">
        <f t="shared" si="73"/>
        <v>2</v>
      </c>
      <c r="W88" s="92">
        <f t="shared" si="74"/>
        <v>4.2</v>
      </c>
      <c r="X88" s="92">
        <f t="shared" si="75"/>
        <v>4.2</v>
      </c>
      <c r="Y88" s="93">
        <f t="shared" si="76"/>
        <v>2.88</v>
      </c>
      <c r="Z88" s="195">
        <f>'2019 Расклад'!AT82</f>
        <v>4.0188679245283021</v>
      </c>
      <c r="AA88" s="192">
        <f t="shared" si="81"/>
        <v>3.91</v>
      </c>
      <c r="AB88" s="64" t="str">
        <f t="shared" si="53"/>
        <v>B</v>
      </c>
      <c r="AC88" s="242">
        <f>'2019 Расклад'!AZ82</f>
        <v>4.0761904761904759</v>
      </c>
      <c r="AD88" s="192">
        <f t="shared" si="82"/>
        <v>3.85</v>
      </c>
      <c r="AE88" s="63" t="str">
        <f t="shared" si="54"/>
        <v>B</v>
      </c>
      <c r="AF88" s="260" t="str">
        <f t="shared" si="56"/>
        <v>B</v>
      </c>
      <c r="AG88" s="267">
        <f t="shared" si="57"/>
        <v>2.5</v>
      </c>
      <c r="AH88" s="281">
        <f t="shared" si="58"/>
        <v>2.5</v>
      </c>
      <c r="AI88" s="274">
        <f t="shared" si="59"/>
        <v>2.5</v>
      </c>
      <c r="AJ88" s="369">
        <f>'2019 Расклад'!BF82</f>
        <v>4.28</v>
      </c>
      <c r="AK88" s="193">
        <f t="shared" si="83"/>
        <v>4.17</v>
      </c>
      <c r="AL88" s="64" t="str">
        <f t="shared" si="55"/>
        <v>B</v>
      </c>
      <c r="AM88" s="370">
        <f>'2019 Расклад'!BM82</f>
        <v>57.3</v>
      </c>
      <c r="AN88" s="194">
        <f t="shared" si="84"/>
        <v>58.13</v>
      </c>
      <c r="AO88" s="63" t="str">
        <f t="shared" si="47"/>
        <v>B</v>
      </c>
      <c r="AP88" s="376">
        <f>'2019 Расклад'!BU82</f>
        <v>70.28</v>
      </c>
      <c r="AQ88" s="372">
        <f t="shared" si="85"/>
        <v>69.290000000000006</v>
      </c>
      <c r="AR88" s="63" t="str">
        <f t="shared" si="46"/>
        <v>B</v>
      </c>
      <c r="AS88" s="197" t="str">
        <f t="shared" si="60"/>
        <v>B</v>
      </c>
      <c r="AT88" s="92">
        <f t="shared" si="61"/>
        <v>2.5</v>
      </c>
      <c r="AU88" s="92">
        <f t="shared" si="62"/>
        <v>2.5</v>
      </c>
      <c r="AV88" s="92">
        <f t="shared" si="63"/>
        <v>2.5</v>
      </c>
      <c r="AW88" s="318">
        <f t="shared" si="64"/>
        <v>2.5</v>
      </c>
      <c r="AX88" s="197" t="str">
        <f t="shared" si="65"/>
        <v>B</v>
      </c>
      <c r="AY88" s="470">
        <f t="shared" si="66"/>
        <v>2.5</v>
      </c>
      <c r="AZ88" s="468">
        <f t="shared" si="67"/>
        <v>2.5</v>
      </c>
      <c r="BA88" s="468">
        <f t="shared" si="68"/>
        <v>2.5</v>
      </c>
      <c r="BB88" s="469">
        <f t="shared" si="69"/>
        <v>2.5</v>
      </c>
    </row>
    <row r="89" spans="1:54" ht="15.75" thickBot="1" x14ac:dyDescent="0.3">
      <c r="A89" s="40"/>
      <c r="B89" s="47"/>
      <c r="C89" s="41" t="s">
        <v>142</v>
      </c>
      <c r="D89" s="75">
        <f>AVERAGE(D90:D118)</f>
        <v>4.268449333364865</v>
      </c>
      <c r="E89" s="182"/>
      <c r="F89" s="225" t="str">
        <f t="shared" si="48"/>
        <v>B</v>
      </c>
      <c r="G89" s="220">
        <f>AVERAGE(G90:G118)</f>
        <v>3.982210910201363</v>
      </c>
      <c r="H89" s="182"/>
      <c r="I89" s="71" t="str">
        <f t="shared" si="49"/>
        <v>B</v>
      </c>
      <c r="J89" s="75">
        <f>AVERAGE(J90:J118)</f>
        <v>4.1598850175506801</v>
      </c>
      <c r="K89" s="182"/>
      <c r="L89" s="72" t="str">
        <f t="shared" si="50"/>
        <v>B</v>
      </c>
      <c r="M89" s="220">
        <f>AVERAGE(M90:M118)</f>
        <v>94.695795907505584</v>
      </c>
      <c r="N89" s="183"/>
      <c r="O89" s="71" t="str">
        <f t="shared" si="51"/>
        <v>A</v>
      </c>
      <c r="P89" s="74">
        <f>AVERAGE(P90:P118)</f>
        <v>96.505041546226749</v>
      </c>
      <c r="Q89" s="448"/>
      <c r="R89" s="72" t="str">
        <f t="shared" si="52"/>
        <v>A</v>
      </c>
      <c r="S89" s="454" t="str">
        <f t="shared" si="70"/>
        <v>B</v>
      </c>
      <c r="T89" s="94">
        <f t="shared" si="71"/>
        <v>2.5</v>
      </c>
      <c r="U89" s="95">
        <f t="shared" si="72"/>
        <v>2.5</v>
      </c>
      <c r="V89" s="95">
        <f t="shared" si="73"/>
        <v>2.5</v>
      </c>
      <c r="W89" s="95">
        <f t="shared" si="74"/>
        <v>4.2</v>
      </c>
      <c r="X89" s="95">
        <f t="shared" si="75"/>
        <v>4.2</v>
      </c>
      <c r="Y89" s="237">
        <f t="shared" si="76"/>
        <v>3.1799999999999997</v>
      </c>
      <c r="Z89" s="74">
        <f>AVERAGE(Z90:Z118)</f>
        <v>3.8679082168607759</v>
      </c>
      <c r="AA89" s="185"/>
      <c r="AB89" s="72" t="str">
        <f t="shared" si="53"/>
        <v>B</v>
      </c>
      <c r="AC89" s="220">
        <f>AVERAGE(AC90:AC118)</f>
        <v>3.7609718813113258</v>
      </c>
      <c r="AD89" s="185"/>
      <c r="AE89" s="71" t="str">
        <f t="shared" si="54"/>
        <v>C</v>
      </c>
      <c r="AF89" s="255" t="str">
        <f t="shared" si="56"/>
        <v>C</v>
      </c>
      <c r="AG89" s="262">
        <f t="shared" si="57"/>
        <v>2.5</v>
      </c>
      <c r="AH89" s="276">
        <f t="shared" si="58"/>
        <v>2</v>
      </c>
      <c r="AI89" s="269">
        <f t="shared" si="59"/>
        <v>2.25</v>
      </c>
      <c r="AJ89" s="90">
        <f>AVERAGE(AJ90:AJ118)</f>
        <v>4.0649922712539679</v>
      </c>
      <c r="AK89" s="186"/>
      <c r="AL89" s="72" t="str">
        <f t="shared" si="55"/>
        <v>C</v>
      </c>
      <c r="AM89" s="91">
        <f>AVERAGE(AM90:AM118)</f>
        <v>54.066964285714285</v>
      </c>
      <c r="AN89" s="187"/>
      <c r="AO89" s="71" t="str">
        <f t="shared" si="47"/>
        <v>B</v>
      </c>
      <c r="AP89" s="90">
        <f>AVERAGE(AP90:AP118)</f>
        <v>66.626428571428576</v>
      </c>
      <c r="AQ89" s="188"/>
      <c r="AR89" s="71" t="str">
        <f t="shared" si="46"/>
        <v>B</v>
      </c>
      <c r="AS89" s="166" t="str">
        <f t="shared" si="60"/>
        <v>B</v>
      </c>
      <c r="AT89" s="95">
        <f t="shared" si="61"/>
        <v>2</v>
      </c>
      <c r="AU89" s="95">
        <f t="shared" si="62"/>
        <v>2.5</v>
      </c>
      <c r="AV89" s="95">
        <f t="shared" si="63"/>
        <v>2.5</v>
      </c>
      <c r="AW89" s="317">
        <f t="shared" si="64"/>
        <v>2.3333333333333335</v>
      </c>
      <c r="AX89" s="166" t="str">
        <f t="shared" si="65"/>
        <v>B</v>
      </c>
      <c r="AY89" s="470">
        <f t="shared" si="66"/>
        <v>2.5</v>
      </c>
      <c r="AZ89" s="468">
        <f t="shared" si="67"/>
        <v>2</v>
      </c>
      <c r="BA89" s="468">
        <f t="shared" si="68"/>
        <v>2.5</v>
      </c>
      <c r="BB89" s="469">
        <f t="shared" si="69"/>
        <v>2.3333333333333335</v>
      </c>
    </row>
    <row r="90" spans="1:54" x14ac:dyDescent="0.25">
      <c r="A90" s="32">
        <v>1</v>
      </c>
      <c r="B90" s="48">
        <v>60010</v>
      </c>
      <c r="C90" s="16" t="s">
        <v>85</v>
      </c>
      <c r="D90" s="57">
        <f>'2019 Расклад'!J83</f>
        <v>4.2761904761904761</v>
      </c>
      <c r="E90" s="177">
        <f t="shared" ref="E90:E119" si="86">$D$130</f>
        <v>4.2969999999999997</v>
      </c>
      <c r="F90" s="227" t="str">
        <f t="shared" si="48"/>
        <v>B</v>
      </c>
      <c r="G90" s="221">
        <f>'2019 Расклад'!P83</f>
        <v>4.3365384615384617</v>
      </c>
      <c r="H90" s="177">
        <f t="shared" ref="H90:H119" si="87">$G$130</f>
        <v>4.01</v>
      </c>
      <c r="I90" s="58" t="str">
        <f t="shared" si="49"/>
        <v>B</v>
      </c>
      <c r="J90" s="57">
        <f>'2019 Расклад'!V83</f>
        <v>4.3619047619047615</v>
      </c>
      <c r="K90" s="177">
        <f t="shared" ref="K90:K119" si="88">$J$130</f>
        <v>4.173</v>
      </c>
      <c r="L90" s="59" t="str">
        <f t="shared" si="50"/>
        <v>B</v>
      </c>
      <c r="M90" s="437">
        <f>'2019 Расклад'!AF83</f>
        <v>94.174757281553397</v>
      </c>
      <c r="N90" s="178">
        <f t="shared" ref="N90:N118" si="89">$M$130</f>
        <v>96.28</v>
      </c>
      <c r="O90" s="58" t="str">
        <f t="shared" si="51"/>
        <v>A</v>
      </c>
      <c r="P90" s="68">
        <f>'2019 Расклад'!AN83</f>
        <v>93.75</v>
      </c>
      <c r="Q90" s="439">
        <f t="shared" ref="Q90:Q118" si="90">$P$130</f>
        <v>96.99</v>
      </c>
      <c r="R90" s="59" t="str">
        <f t="shared" si="52"/>
        <v>A</v>
      </c>
      <c r="S90" s="456" t="str">
        <f t="shared" si="70"/>
        <v>B</v>
      </c>
      <c r="T90" s="70">
        <f t="shared" si="71"/>
        <v>2.5</v>
      </c>
      <c r="U90" s="70">
        <f t="shared" si="72"/>
        <v>2.5</v>
      </c>
      <c r="V90" s="70">
        <f t="shared" si="73"/>
        <v>2.5</v>
      </c>
      <c r="W90" s="70">
        <f t="shared" si="74"/>
        <v>4.2</v>
      </c>
      <c r="X90" s="70">
        <f t="shared" si="75"/>
        <v>4.2</v>
      </c>
      <c r="Y90" s="84">
        <f t="shared" si="76"/>
        <v>3.1799999999999997</v>
      </c>
      <c r="Z90" s="88">
        <f>'2019 Расклад'!AT83</f>
        <v>3.9024390243902438</v>
      </c>
      <c r="AA90" s="179">
        <f t="shared" ref="AA90:AA118" si="91">$Z$130</f>
        <v>3.91</v>
      </c>
      <c r="AB90" s="59" t="str">
        <f t="shared" si="53"/>
        <v>B</v>
      </c>
      <c r="AC90" s="241">
        <f>'2019 Расклад'!AZ83</f>
        <v>3.975609756097561</v>
      </c>
      <c r="AD90" s="179">
        <f t="shared" ref="AD90:AD118" si="92">$AC$130</f>
        <v>3.85</v>
      </c>
      <c r="AE90" s="58" t="str">
        <f t="shared" si="54"/>
        <v>B</v>
      </c>
      <c r="AF90" s="257" t="str">
        <f t="shared" si="56"/>
        <v>B</v>
      </c>
      <c r="AG90" s="264">
        <f t="shared" si="57"/>
        <v>2.5</v>
      </c>
      <c r="AH90" s="278">
        <f t="shared" si="58"/>
        <v>2.5</v>
      </c>
      <c r="AI90" s="271">
        <f t="shared" si="59"/>
        <v>2.5</v>
      </c>
      <c r="AJ90" s="364">
        <f>'2019 Расклад'!BF83</f>
        <v>4.05</v>
      </c>
      <c r="AK90" s="180">
        <f t="shared" ref="AK90:AK118" si="93">$AJ$130</f>
        <v>4.17</v>
      </c>
      <c r="AL90" s="59" t="str">
        <f t="shared" si="55"/>
        <v>C</v>
      </c>
      <c r="AM90" s="365">
        <f>'2019 Расклад'!BM83</f>
        <v>47.3</v>
      </c>
      <c r="AN90" s="181">
        <f t="shared" ref="AN90:AN118" si="94">$AM$130</f>
        <v>58.13</v>
      </c>
      <c r="AO90" s="58" t="str">
        <f t="shared" si="47"/>
        <v>C</v>
      </c>
      <c r="AP90" s="377">
        <f>'2019 Расклад'!BU83</f>
        <v>66</v>
      </c>
      <c r="AQ90" s="367">
        <f t="shared" ref="AQ90:AQ118" si="95">$AP$130</f>
        <v>69.290000000000006</v>
      </c>
      <c r="AR90" s="58" t="str">
        <f t="shared" si="46"/>
        <v>B</v>
      </c>
      <c r="AS90" s="199" t="str">
        <f t="shared" si="60"/>
        <v>C</v>
      </c>
      <c r="AT90" s="92">
        <f t="shared" si="61"/>
        <v>2</v>
      </c>
      <c r="AU90" s="92">
        <f t="shared" si="62"/>
        <v>2</v>
      </c>
      <c r="AV90" s="92">
        <f t="shared" si="63"/>
        <v>2.5</v>
      </c>
      <c r="AW90" s="318">
        <f t="shared" si="64"/>
        <v>2.1666666666666665</v>
      </c>
      <c r="AX90" s="199" t="str">
        <f t="shared" si="65"/>
        <v>B</v>
      </c>
      <c r="AY90" s="470">
        <f t="shared" si="66"/>
        <v>2.5</v>
      </c>
      <c r="AZ90" s="468">
        <f t="shared" si="67"/>
        <v>2.5</v>
      </c>
      <c r="BA90" s="468">
        <f t="shared" si="68"/>
        <v>2</v>
      </c>
      <c r="BB90" s="469">
        <f t="shared" si="69"/>
        <v>2.3333333333333335</v>
      </c>
    </row>
    <row r="91" spans="1:54" x14ac:dyDescent="0.25">
      <c r="A91" s="30">
        <v>2</v>
      </c>
      <c r="B91" s="49">
        <v>60020</v>
      </c>
      <c r="C91" s="26" t="s">
        <v>86</v>
      </c>
      <c r="D91" s="57">
        <f>'2019 Расклад'!J84</f>
        <v>3.4722222222222219</v>
      </c>
      <c r="E91" s="60">
        <f t="shared" si="86"/>
        <v>4.2969999999999997</v>
      </c>
      <c r="F91" s="228" t="str">
        <f t="shared" si="48"/>
        <v>D</v>
      </c>
      <c r="G91" s="221">
        <f>'2019 Расклад'!P84</f>
        <v>2.9857142857142862</v>
      </c>
      <c r="H91" s="60">
        <f t="shared" si="87"/>
        <v>4.01</v>
      </c>
      <c r="I91" s="61" t="str">
        <f t="shared" si="49"/>
        <v>D</v>
      </c>
      <c r="J91" s="57">
        <f>'2019 Расклад'!V84</f>
        <v>3.4864864864864864</v>
      </c>
      <c r="K91" s="60">
        <f t="shared" si="88"/>
        <v>4.173</v>
      </c>
      <c r="L91" s="62" t="str">
        <f t="shared" si="50"/>
        <v>D</v>
      </c>
      <c r="M91" s="437">
        <f>'2019 Расклад'!AF84</f>
        <v>77.027027027027032</v>
      </c>
      <c r="N91" s="55">
        <f t="shared" si="89"/>
        <v>96.28</v>
      </c>
      <c r="O91" s="61" t="str">
        <f t="shared" si="51"/>
        <v>C</v>
      </c>
      <c r="P91" s="68">
        <f>'2019 Расклад'!AN84</f>
        <v>86.956521739130437</v>
      </c>
      <c r="Q91" s="442">
        <f t="shared" si="90"/>
        <v>96.99</v>
      </c>
      <c r="R91" s="62" t="str">
        <f t="shared" si="52"/>
        <v>B</v>
      </c>
      <c r="S91" s="456" t="str">
        <f t="shared" si="70"/>
        <v>C</v>
      </c>
      <c r="T91" s="70">
        <f t="shared" si="71"/>
        <v>1</v>
      </c>
      <c r="U91" s="70">
        <f t="shared" si="72"/>
        <v>1</v>
      </c>
      <c r="V91" s="70">
        <f t="shared" si="73"/>
        <v>1</v>
      </c>
      <c r="W91" s="70">
        <f t="shared" si="74"/>
        <v>2</v>
      </c>
      <c r="X91" s="70">
        <f t="shared" si="75"/>
        <v>2.5</v>
      </c>
      <c r="Y91" s="84">
        <f t="shared" si="76"/>
        <v>1.5</v>
      </c>
      <c r="Z91" s="88">
        <f>'2019 Расклад'!AT84</f>
        <v>3.6315789473684212</v>
      </c>
      <c r="AA91" s="56">
        <f t="shared" si="91"/>
        <v>3.91</v>
      </c>
      <c r="AB91" s="62" t="str">
        <f t="shared" si="53"/>
        <v>C</v>
      </c>
      <c r="AC91" s="241">
        <f>'2019 Расклад'!AZ84</f>
        <v>3.3157894736842106</v>
      </c>
      <c r="AD91" s="56">
        <f t="shared" si="92"/>
        <v>3.85</v>
      </c>
      <c r="AE91" s="61" t="str">
        <f t="shared" si="54"/>
        <v>D</v>
      </c>
      <c r="AF91" s="257" t="str">
        <f t="shared" si="56"/>
        <v>C</v>
      </c>
      <c r="AG91" s="264">
        <f t="shared" si="57"/>
        <v>2</v>
      </c>
      <c r="AH91" s="278">
        <f t="shared" si="58"/>
        <v>1</v>
      </c>
      <c r="AI91" s="271">
        <f t="shared" si="59"/>
        <v>1.5</v>
      </c>
      <c r="AJ91" s="364">
        <f>'2019 Расклад'!BF84</f>
        <v>3.8333333333333335</v>
      </c>
      <c r="AK91" s="175">
        <f t="shared" si="93"/>
        <v>4.17</v>
      </c>
      <c r="AL91" s="62" t="str">
        <f t="shared" si="55"/>
        <v>C</v>
      </c>
      <c r="AM91" s="365">
        <f>'2019 Расклад'!BM84</f>
        <v>56.6</v>
      </c>
      <c r="AN91" s="176">
        <f t="shared" si="94"/>
        <v>58.13</v>
      </c>
      <c r="AO91" s="61" t="str">
        <f t="shared" si="47"/>
        <v>B</v>
      </c>
      <c r="AP91" s="377">
        <f>'2019 Расклад'!BU84</f>
        <v>62</v>
      </c>
      <c r="AQ91" s="368">
        <f t="shared" si="95"/>
        <v>69.290000000000006</v>
      </c>
      <c r="AR91" s="61" t="str">
        <f t="shared" si="46"/>
        <v>B</v>
      </c>
      <c r="AS91" s="98" t="str">
        <f t="shared" si="60"/>
        <v>B</v>
      </c>
      <c r="AT91" s="92">
        <f t="shared" si="61"/>
        <v>2</v>
      </c>
      <c r="AU91" s="92">
        <f t="shared" si="62"/>
        <v>2.5</v>
      </c>
      <c r="AV91" s="92">
        <f t="shared" si="63"/>
        <v>2.5</v>
      </c>
      <c r="AW91" s="318">
        <f t="shared" si="64"/>
        <v>2.3333333333333335</v>
      </c>
      <c r="AX91" s="98" t="str">
        <f t="shared" si="65"/>
        <v>C</v>
      </c>
      <c r="AY91" s="470">
        <f t="shared" si="66"/>
        <v>2</v>
      </c>
      <c r="AZ91" s="468">
        <f t="shared" si="67"/>
        <v>2</v>
      </c>
      <c r="BA91" s="468">
        <f t="shared" si="68"/>
        <v>2.5</v>
      </c>
      <c r="BB91" s="469">
        <f t="shared" si="69"/>
        <v>2.1666666666666665</v>
      </c>
    </row>
    <row r="92" spans="1:54" x14ac:dyDescent="0.25">
      <c r="A92" s="30">
        <v>3</v>
      </c>
      <c r="B92" s="49">
        <v>60050</v>
      </c>
      <c r="C92" s="26" t="s">
        <v>87</v>
      </c>
      <c r="D92" s="57">
        <f>'2019 Расклад'!J85</f>
        <v>4.1274509803921573</v>
      </c>
      <c r="E92" s="60">
        <f t="shared" si="86"/>
        <v>4.2969999999999997</v>
      </c>
      <c r="F92" s="228" t="str">
        <f t="shared" si="48"/>
        <v>C</v>
      </c>
      <c r="G92" s="221">
        <f>'2019 Расклад'!P85</f>
        <v>3.9117647058823524</v>
      </c>
      <c r="H92" s="60">
        <f t="shared" si="87"/>
        <v>4.01</v>
      </c>
      <c r="I92" s="61" t="str">
        <f t="shared" si="49"/>
        <v>C</v>
      </c>
      <c r="J92" s="57">
        <f>'2019 Расклад'!V85</f>
        <v>4.0693069306930685</v>
      </c>
      <c r="K92" s="60">
        <f t="shared" si="88"/>
        <v>4.173</v>
      </c>
      <c r="L92" s="62" t="str">
        <f t="shared" si="50"/>
        <v>C</v>
      </c>
      <c r="M92" s="437">
        <f>'2019 Расклад'!AF85</f>
        <v>100</v>
      </c>
      <c r="N92" s="55">
        <f t="shared" si="89"/>
        <v>96.28</v>
      </c>
      <c r="O92" s="61" t="str">
        <f t="shared" si="51"/>
        <v>A</v>
      </c>
      <c r="P92" s="68">
        <f>'2019 Расклад'!AN85</f>
        <v>100</v>
      </c>
      <c r="Q92" s="442">
        <f t="shared" si="90"/>
        <v>96.99</v>
      </c>
      <c r="R92" s="62" t="str">
        <f t="shared" si="52"/>
        <v>A</v>
      </c>
      <c r="S92" s="456" t="str">
        <f t="shared" si="70"/>
        <v>B</v>
      </c>
      <c r="T92" s="70">
        <f t="shared" si="71"/>
        <v>2</v>
      </c>
      <c r="U92" s="70">
        <f t="shared" si="72"/>
        <v>2</v>
      </c>
      <c r="V92" s="70">
        <f t="shared" si="73"/>
        <v>2</v>
      </c>
      <c r="W92" s="70">
        <f t="shared" si="74"/>
        <v>4.2</v>
      </c>
      <c r="X92" s="70">
        <f t="shared" si="75"/>
        <v>4.2</v>
      </c>
      <c r="Y92" s="84">
        <f t="shared" si="76"/>
        <v>2.88</v>
      </c>
      <c r="Z92" s="88">
        <f>'2019 Расклад'!AT85</f>
        <v>3.9514563106796117</v>
      </c>
      <c r="AA92" s="56">
        <f t="shared" si="91"/>
        <v>3.91</v>
      </c>
      <c r="AB92" s="62" t="str">
        <f t="shared" si="53"/>
        <v>B</v>
      </c>
      <c r="AC92" s="241">
        <f>'2019 Расклад'!AZ85</f>
        <v>3.9038461538461537</v>
      </c>
      <c r="AD92" s="56">
        <f t="shared" si="92"/>
        <v>3.85</v>
      </c>
      <c r="AE92" s="61" t="str">
        <f t="shared" si="54"/>
        <v>B</v>
      </c>
      <c r="AF92" s="257" t="str">
        <f t="shared" si="56"/>
        <v>B</v>
      </c>
      <c r="AG92" s="264">
        <f t="shared" si="57"/>
        <v>2.5</v>
      </c>
      <c r="AH92" s="278">
        <f t="shared" si="58"/>
        <v>2.5</v>
      </c>
      <c r="AI92" s="271">
        <f t="shared" si="59"/>
        <v>2.5</v>
      </c>
      <c r="AJ92" s="364">
        <f>'2019 Расклад'!BF85</f>
        <v>4.08</v>
      </c>
      <c r="AK92" s="175">
        <f t="shared" si="93"/>
        <v>4.17</v>
      </c>
      <c r="AL92" s="62" t="str">
        <f t="shared" si="55"/>
        <v>C</v>
      </c>
      <c r="AM92" s="365">
        <f>'2019 Расклад'!BM85</f>
        <v>55.524999999999999</v>
      </c>
      <c r="AN92" s="176">
        <f t="shared" si="94"/>
        <v>58.13</v>
      </c>
      <c r="AO92" s="61" t="str">
        <f t="shared" si="47"/>
        <v>B</v>
      </c>
      <c r="AP92" s="377">
        <f>'2019 Расклад'!BU85</f>
        <v>68</v>
      </c>
      <c r="AQ92" s="368">
        <f t="shared" si="95"/>
        <v>69.290000000000006</v>
      </c>
      <c r="AR92" s="61" t="str">
        <f t="shared" si="46"/>
        <v>B</v>
      </c>
      <c r="AS92" s="98" t="str">
        <f t="shared" si="60"/>
        <v>B</v>
      </c>
      <c r="AT92" s="92">
        <f t="shared" si="61"/>
        <v>2</v>
      </c>
      <c r="AU92" s="92">
        <f t="shared" si="62"/>
        <v>2.5</v>
      </c>
      <c r="AV92" s="92">
        <f t="shared" si="63"/>
        <v>2.5</v>
      </c>
      <c r="AW92" s="318">
        <f t="shared" si="64"/>
        <v>2.3333333333333335</v>
      </c>
      <c r="AX92" s="98" t="str">
        <f t="shared" si="65"/>
        <v>B</v>
      </c>
      <c r="AY92" s="470">
        <f t="shared" si="66"/>
        <v>2.5</v>
      </c>
      <c r="AZ92" s="468">
        <f t="shared" si="67"/>
        <v>2.5</v>
      </c>
      <c r="BA92" s="468">
        <f t="shared" si="68"/>
        <v>2.5</v>
      </c>
      <c r="BB92" s="469">
        <f t="shared" si="69"/>
        <v>2.5</v>
      </c>
    </row>
    <row r="93" spans="1:54" x14ac:dyDescent="0.25">
      <c r="A93" s="30">
        <v>4</v>
      </c>
      <c r="B93" s="49">
        <v>60070</v>
      </c>
      <c r="C93" s="26" t="s">
        <v>88</v>
      </c>
      <c r="D93" s="57">
        <f>'2019 Расклад'!J86</f>
        <v>4.6470588235294112</v>
      </c>
      <c r="E93" s="60">
        <f t="shared" si="86"/>
        <v>4.2969999999999997</v>
      </c>
      <c r="F93" s="228" t="str">
        <f t="shared" si="48"/>
        <v>A</v>
      </c>
      <c r="G93" s="221">
        <f>'2019 Расклад'!P86</f>
        <v>4.2457627118644066</v>
      </c>
      <c r="H93" s="60">
        <f t="shared" si="87"/>
        <v>4.01</v>
      </c>
      <c r="I93" s="61" t="str">
        <f t="shared" si="49"/>
        <v>B</v>
      </c>
      <c r="J93" s="57">
        <f>'2019 Расклад'!V86</f>
        <v>4.45</v>
      </c>
      <c r="K93" s="60">
        <f t="shared" si="88"/>
        <v>4.173</v>
      </c>
      <c r="L93" s="62" t="str">
        <f t="shared" si="50"/>
        <v>B</v>
      </c>
      <c r="M93" s="437">
        <f>'2019 Расклад'!AF86</f>
        <v>97.5</v>
      </c>
      <c r="N93" s="55">
        <f t="shared" si="89"/>
        <v>96.28</v>
      </c>
      <c r="O93" s="61" t="str">
        <f t="shared" si="51"/>
        <v>A</v>
      </c>
      <c r="P93" s="68">
        <f>'2019 Расклад'!AN86</f>
        <v>100</v>
      </c>
      <c r="Q93" s="442">
        <f t="shared" si="90"/>
        <v>96.99</v>
      </c>
      <c r="R93" s="62" t="str">
        <f t="shared" si="52"/>
        <v>A</v>
      </c>
      <c r="S93" s="456" t="str">
        <f t="shared" si="70"/>
        <v>A</v>
      </c>
      <c r="T93" s="70">
        <f t="shared" si="71"/>
        <v>4.2</v>
      </c>
      <c r="U93" s="70">
        <f t="shared" si="72"/>
        <v>2.5</v>
      </c>
      <c r="V93" s="70">
        <f t="shared" si="73"/>
        <v>2.5</v>
      </c>
      <c r="W93" s="70">
        <f t="shared" si="74"/>
        <v>4.2</v>
      </c>
      <c r="X93" s="70">
        <f t="shared" si="75"/>
        <v>4.2</v>
      </c>
      <c r="Y93" s="84">
        <f t="shared" si="76"/>
        <v>3.5199999999999996</v>
      </c>
      <c r="Z93" s="88">
        <f>'2019 Расклад'!AT86</f>
        <v>4.0535714285714288</v>
      </c>
      <c r="AA93" s="56">
        <f t="shared" si="91"/>
        <v>3.91</v>
      </c>
      <c r="AB93" s="62" t="str">
        <f t="shared" si="53"/>
        <v>B</v>
      </c>
      <c r="AC93" s="241">
        <f>'2019 Расклад'!AZ86</f>
        <v>3.7837837837837838</v>
      </c>
      <c r="AD93" s="56">
        <f t="shared" si="92"/>
        <v>3.85</v>
      </c>
      <c r="AE93" s="61" t="str">
        <f t="shared" si="54"/>
        <v>C</v>
      </c>
      <c r="AF93" s="257" t="str">
        <f t="shared" si="56"/>
        <v>C</v>
      </c>
      <c r="AG93" s="264">
        <f t="shared" si="57"/>
        <v>2.5</v>
      </c>
      <c r="AH93" s="278">
        <f t="shared" si="58"/>
        <v>2</v>
      </c>
      <c r="AI93" s="271">
        <f t="shared" si="59"/>
        <v>2.25</v>
      </c>
      <c r="AJ93" s="364">
        <f>'2019 Расклад'!BF86</f>
        <v>4.3125</v>
      </c>
      <c r="AK93" s="175">
        <f t="shared" si="93"/>
        <v>4.17</v>
      </c>
      <c r="AL93" s="62" t="str">
        <f t="shared" si="55"/>
        <v>B</v>
      </c>
      <c r="AM93" s="365">
        <f>'2019 Расклад'!BM86</f>
        <v>61.75</v>
      </c>
      <c r="AN93" s="176">
        <f t="shared" si="94"/>
        <v>58.13</v>
      </c>
      <c r="AO93" s="61" t="str">
        <f t="shared" si="47"/>
        <v>B</v>
      </c>
      <c r="AP93" s="377">
        <f>'2019 Расклад'!BU86</f>
        <v>72.540000000000006</v>
      </c>
      <c r="AQ93" s="368">
        <f t="shared" si="95"/>
        <v>69.290000000000006</v>
      </c>
      <c r="AR93" s="61" t="str">
        <f t="shared" si="46"/>
        <v>A</v>
      </c>
      <c r="AS93" s="98" t="str">
        <f t="shared" si="60"/>
        <v>B</v>
      </c>
      <c r="AT93" s="92">
        <f t="shared" si="61"/>
        <v>2.5</v>
      </c>
      <c r="AU93" s="92">
        <f t="shared" si="62"/>
        <v>2.5</v>
      </c>
      <c r="AV93" s="92">
        <f t="shared" si="63"/>
        <v>4.2</v>
      </c>
      <c r="AW93" s="318">
        <f t="shared" si="64"/>
        <v>3.0666666666666664</v>
      </c>
      <c r="AX93" s="98" t="str">
        <f t="shared" si="65"/>
        <v>B</v>
      </c>
      <c r="AY93" s="470">
        <f t="shared" si="66"/>
        <v>4.2</v>
      </c>
      <c r="AZ93" s="468">
        <f t="shared" si="67"/>
        <v>2</v>
      </c>
      <c r="BA93" s="468">
        <f t="shared" si="68"/>
        <v>2.5</v>
      </c>
      <c r="BB93" s="469">
        <f t="shared" si="69"/>
        <v>2.9</v>
      </c>
    </row>
    <row r="94" spans="1:54" x14ac:dyDescent="0.25">
      <c r="A94" s="30">
        <v>5</v>
      </c>
      <c r="B94" s="49">
        <v>60180</v>
      </c>
      <c r="C94" s="26" t="s">
        <v>89</v>
      </c>
      <c r="D94" s="57">
        <f>'2019 Расклад'!J87</f>
        <v>4.3562500000000002</v>
      </c>
      <c r="E94" s="60">
        <f t="shared" si="86"/>
        <v>4.2969999999999997</v>
      </c>
      <c r="F94" s="228" t="str">
        <f t="shared" si="48"/>
        <v>B</v>
      </c>
      <c r="G94" s="221">
        <f>'2019 Расклад'!P87</f>
        <v>4.2547770700636942</v>
      </c>
      <c r="H94" s="60">
        <f t="shared" si="87"/>
        <v>4.01</v>
      </c>
      <c r="I94" s="61" t="str">
        <f t="shared" si="49"/>
        <v>B</v>
      </c>
      <c r="J94" s="57">
        <f>'2019 Расклад'!V87</f>
        <v>4.3478260869565215</v>
      </c>
      <c r="K94" s="60">
        <f t="shared" si="88"/>
        <v>4.173</v>
      </c>
      <c r="L94" s="62" t="str">
        <f t="shared" si="50"/>
        <v>B</v>
      </c>
      <c r="M94" s="437">
        <f>'2019 Расклад'!AF87</f>
        <v>100</v>
      </c>
      <c r="N94" s="55">
        <f t="shared" si="89"/>
        <v>96.28</v>
      </c>
      <c r="O94" s="61" t="str">
        <f t="shared" si="51"/>
        <v>A</v>
      </c>
      <c r="P94" s="68">
        <f>'2019 Расклад'!AN87</f>
        <v>97.385620915032675</v>
      </c>
      <c r="Q94" s="442">
        <f t="shared" si="90"/>
        <v>96.99</v>
      </c>
      <c r="R94" s="62" t="str">
        <f t="shared" si="52"/>
        <v>A</v>
      </c>
      <c r="S94" s="456" t="str">
        <f t="shared" si="70"/>
        <v>B</v>
      </c>
      <c r="T94" s="70">
        <f t="shared" si="71"/>
        <v>2.5</v>
      </c>
      <c r="U94" s="70">
        <f t="shared" si="72"/>
        <v>2.5</v>
      </c>
      <c r="V94" s="70">
        <f t="shared" si="73"/>
        <v>2.5</v>
      </c>
      <c r="W94" s="70">
        <f t="shared" si="74"/>
        <v>4.2</v>
      </c>
      <c r="X94" s="70">
        <f t="shared" si="75"/>
        <v>4.2</v>
      </c>
      <c r="Y94" s="84">
        <f t="shared" si="76"/>
        <v>3.1799999999999997</v>
      </c>
      <c r="Z94" s="88">
        <f>'2019 Расклад'!AT87</f>
        <v>4.0962962962962965</v>
      </c>
      <c r="AA94" s="56">
        <f t="shared" si="91"/>
        <v>3.91</v>
      </c>
      <c r="AB94" s="62" t="str">
        <f t="shared" si="53"/>
        <v>B</v>
      </c>
      <c r="AC94" s="241">
        <f>'2019 Расклад'!AZ87</f>
        <v>3.8888888888888888</v>
      </c>
      <c r="AD94" s="56">
        <f t="shared" si="92"/>
        <v>3.85</v>
      </c>
      <c r="AE94" s="61" t="str">
        <f t="shared" si="54"/>
        <v>B</v>
      </c>
      <c r="AF94" s="257" t="str">
        <f t="shared" si="56"/>
        <v>B</v>
      </c>
      <c r="AG94" s="264">
        <f t="shared" si="57"/>
        <v>2.5</v>
      </c>
      <c r="AH94" s="278">
        <f t="shared" si="58"/>
        <v>2.5</v>
      </c>
      <c r="AI94" s="271">
        <f t="shared" si="59"/>
        <v>2.5</v>
      </c>
      <c r="AJ94" s="364">
        <f>'2019 Расклад'!BF87</f>
        <v>4.0740740740740744</v>
      </c>
      <c r="AK94" s="175">
        <f t="shared" si="93"/>
        <v>4.17</v>
      </c>
      <c r="AL94" s="62" t="str">
        <f t="shared" si="55"/>
        <v>C</v>
      </c>
      <c r="AM94" s="365">
        <f>'2019 Расклад'!BM87</f>
        <v>46</v>
      </c>
      <c r="AN94" s="176">
        <f t="shared" si="94"/>
        <v>58.13</v>
      </c>
      <c r="AO94" s="61" t="str">
        <f t="shared" si="47"/>
        <v>C</v>
      </c>
      <c r="AP94" s="377">
        <f>'2019 Расклад'!BU87</f>
        <v>65</v>
      </c>
      <c r="AQ94" s="368">
        <f t="shared" si="95"/>
        <v>69.290000000000006</v>
      </c>
      <c r="AR94" s="61" t="str">
        <f t="shared" si="46"/>
        <v>B</v>
      </c>
      <c r="AS94" s="98" t="str">
        <f t="shared" si="60"/>
        <v>C</v>
      </c>
      <c r="AT94" s="92">
        <f t="shared" si="61"/>
        <v>2</v>
      </c>
      <c r="AU94" s="92">
        <f t="shared" si="62"/>
        <v>2</v>
      </c>
      <c r="AV94" s="92">
        <f t="shared" si="63"/>
        <v>2.5</v>
      </c>
      <c r="AW94" s="318">
        <f t="shared" si="64"/>
        <v>2.1666666666666665</v>
      </c>
      <c r="AX94" s="98" t="str">
        <f t="shared" si="65"/>
        <v>B</v>
      </c>
      <c r="AY94" s="470">
        <f t="shared" si="66"/>
        <v>2.5</v>
      </c>
      <c r="AZ94" s="468">
        <f t="shared" si="67"/>
        <v>2.5</v>
      </c>
      <c r="BA94" s="468">
        <f t="shared" si="68"/>
        <v>2</v>
      </c>
      <c r="BB94" s="469">
        <f t="shared" si="69"/>
        <v>2.3333333333333335</v>
      </c>
    </row>
    <row r="95" spans="1:54" x14ac:dyDescent="0.25">
      <c r="A95" s="30">
        <v>6</v>
      </c>
      <c r="B95" s="49">
        <v>60220</v>
      </c>
      <c r="C95" s="26" t="s">
        <v>90</v>
      </c>
      <c r="D95" s="57">
        <f>'2019 Расклад'!J88</f>
        <v>4.2972972972972965</v>
      </c>
      <c r="E95" s="60">
        <f t="shared" si="86"/>
        <v>4.2969999999999997</v>
      </c>
      <c r="F95" s="228" t="str">
        <f t="shared" si="48"/>
        <v>B</v>
      </c>
      <c r="G95" s="221">
        <f>'2019 Расклад'!P88</f>
        <v>3.945205479452055</v>
      </c>
      <c r="H95" s="60">
        <f t="shared" si="87"/>
        <v>4.01</v>
      </c>
      <c r="I95" s="61" t="str">
        <f t="shared" si="49"/>
        <v>C</v>
      </c>
      <c r="J95" s="57">
        <f>'2019 Расклад'!V88</f>
        <v>4.4189189189189184</v>
      </c>
      <c r="K95" s="60">
        <f t="shared" si="88"/>
        <v>4.173</v>
      </c>
      <c r="L95" s="62" t="str">
        <f t="shared" si="50"/>
        <v>B</v>
      </c>
      <c r="M95" s="437">
        <f>'2019 Расклад'!AF88</f>
        <v>94.444444444444443</v>
      </c>
      <c r="N95" s="55">
        <f t="shared" si="89"/>
        <v>96.28</v>
      </c>
      <c r="O95" s="61" t="str">
        <f t="shared" si="51"/>
        <v>A</v>
      </c>
      <c r="P95" s="68">
        <f>'2019 Расклад'!AN88</f>
        <v>94.20289855072464</v>
      </c>
      <c r="Q95" s="442">
        <f t="shared" si="90"/>
        <v>96.99</v>
      </c>
      <c r="R95" s="62" t="str">
        <f t="shared" si="52"/>
        <v>A</v>
      </c>
      <c r="S95" s="456" t="str">
        <f t="shared" si="70"/>
        <v>B</v>
      </c>
      <c r="T95" s="70">
        <f t="shared" si="71"/>
        <v>2.5</v>
      </c>
      <c r="U95" s="70">
        <f t="shared" si="72"/>
        <v>2</v>
      </c>
      <c r="V95" s="70">
        <f t="shared" si="73"/>
        <v>2.5</v>
      </c>
      <c r="W95" s="70">
        <f t="shared" si="74"/>
        <v>4.2</v>
      </c>
      <c r="X95" s="70">
        <f t="shared" si="75"/>
        <v>4.2</v>
      </c>
      <c r="Y95" s="84">
        <f t="shared" si="76"/>
        <v>3.0799999999999996</v>
      </c>
      <c r="Z95" s="88">
        <f>'2019 Расклад'!AT88</f>
        <v>3.7875000000000001</v>
      </c>
      <c r="AA95" s="56">
        <f t="shared" si="91"/>
        <v>3.91</v>
      </c>
      <c r="AB95" s="62" t="str">
        <f t="shared" si="53"/>
        <v>C</v>
      </c>
      <c r="AC95" s="241">
        <f>'2019 Расклад'!AZ88</f>
        <v>3.5249999999999999</v>
      </c>
      <c r="AD95" s="56">
        <f t="shared" si="92"/>
        <v>3.85</v>
      </c>
      <c r="AE95" s="61" t="str">
        <f t="shared" si="54"/>
        <v>C</v>
      </c>
      <c r="AF95" s="257" t="str">
        <f t="shared" si="56"/>
        <v>C</v>
      </c>
      <c r="AG95" s="264">
        <f t="shared" si="57"/>
        <v>2</v>
      </c>
      <c r="AH95" s="278">
        <f t="shared" si="58"/>
        <v>2</v>
      </c>
      <c r="AI95" s="271">
        <f t="shared" si="59"/>
        <v>2</v>
      </c>
      <c r="AJ95" s="364">
        <f>'2019 Расклад'!BF88</f>
        <v>4.1052631578947372</v>
      </c>
      <c r="AK95" s="175">
        <f t="shared" si="93"/>
        <v>4.17</v>
      </c>
      <c r="AL95" s="62" t="str">
        <f t="shared" si="55"/>
        <v>C</v>
      </c>
      <c r="AM95" s="365">
        <f>'2019 Расклад'!BM88</f>
        <v>53</v>
      </c>
      <c r="AN95" s="176">
        <f t="shared" si="94"/>
        <v>58.13</v>
      </c>
      <c r="AO95" s="61" t="str">
        <f t="shared" si="47"/>
        <v>B</v>
      </c>
      <c r="AP95" s="377">
        <f>'2019 Расклад'!BU88</f>
        <v>70</v>
      </c>
      <c r="AQ95" s="368">
        <f t="shared" si="95"/>
        <v>69.290000000000006</v>
      </c>
      <c r="AR95" s="61" t="str">
        <f t="shared" si="46"/>
        <v>B</v>
      </c>
      <c r="AS95" s="98" t="str">
        <f t="shared" si="60"/>
        <v>B</v>
      </c>
      <c r="AT95" s="92">
        <f t="shared" si="61"/>
        <v>2</v>
      </c>
      <c r="AU95" s="92">
        <f t="shared" si="62"/>
        <v>2.5</v>
      </c>
      <c r="AV95" s="92">
        <f t="shared" si="63"/>
        <v>2.5</v>
      </c>
      <c r="AW95" s="318">
        <f t="shared" si="64"/>
        <v>2.3333333333333335</v>
      </c>
      <c r="AX95" s="98" t="str">
        <f t="shared" si="65"/>
        <v>B</v>
      </c>
      <c r="AY95" s="470">
        <f t="shared" si="66"/>
        <v>2.5</v>
      </c>
      <c r="AZ95" s="468">
        <f t="shared" si="67"/>
        <v>2</v>
      </c>
      <c r="BA95" s="468">
        <f t="shared" si="68"/>
        <v>2.5</v>
      </c>
      <c r="BB95" s="469">
        <f t="shared" si="69"/>
        <v>2.3333333333333335</v>
      </c>
    </row>
    <row r="96" spans="1:54" x14ac:dyDescent="0.25">
      <c r="A96" s="30">
        <v>7</v>
      </c>
      <c r="B96" s="49">
        <v>60240</v>
      </c>
      <c r="C96" s="26" t="s">
        <v>91</v>
      </c>
      <c r="D96" s="57">
        <f>'2019 Расклад'!J89</f>
        <v>4.246666666666667</v>
      </c>
      <c r="E96" s="60">
        <f t="shared" si="86"/>
        <v>4.2969999999999997</v>
      </c>
      <c r="F96" s="228" t="str">
        <f t="shared" si="48"/>
        <v>C</v>
      </c>
      <c r="G96" s="221">
        <f>'2019 Расклад'!P89</f>
        <v>4.177631578947369</v>
      </c>
      <c r="H96" s="60">
        <f t="shared" si="87"/>
        <v>4.01</v>
      </c>
      <c r="I96" s="61" t="str">
        <f t="shared" si="49"/>
        <v>B</v>
      </c>
      <c r="J96" s="57">
        <f>'2019 Расклад'!V89</f>
        <v>4.298013245033113</v>
      </c>
      <c r="K96" s="60">
        <f t="shared" si="88"/>
        <v>4.173</v>
      </c>
      <c r="L96" s="62" t="str">
        <f t="shared" si="50"/>
        <v>B</v>
      </c>
      <c r="M96" s="437">
        <f>'2019 Расклад'!AF89</f>
        <v>95.333333333333343</v>
      </c>
      <c r="N96" s="55">
        <f t="shared" si="89"/>
        <v>96.28</v>
      </c>
      <c r="O96" s="61" t="str">
        <f t="shared" si="51"/>
        <v>A</v>
      </c>
      <c r="P96" s="68">
        <f>'2019 Расклад'!AN89</f>
        <v>94.964028776978424</v>
      </c>
      <c r="Q96" s="442">
        <f t="shared" si="90"/>
        <v>96.99</v>
      </c>
      <c r="R96" s="62" t="str">
        <f t="shared" si="52"/>
        <v>A</v>
      </c>
      <c r="S96" s="456" t="str">
        <f t="shared" si="70"/>
        <v>B</v>
      </c>
      <c r="T96" s="70">
        <f t="shared" si="71"/>
        <v>2</v>
      </c>
      <c r="U96" s="70">
        <f t="shared" si="72"/>
        <v>2.5</v>
      </c>
      <c r="V96" s="70">
        <f t="shared" si="73"/>
        <v>2.5</v>
      </c>
      <c r="W96" s="70">
        <f t="shared" si="74"/>
        <v>4.2</v>
      </c>
      <c r="X96" s="70">
        <f t="shared" si="75"/>
        <v>4.2</v>
      </c>
      <c r="Y96" s="84">
        <f t="shared" si="76"/>
        <v>3.0799999999999996</v>
      </c>
      <c r="Z96" s="88">
        <f>'2019 Расклад'!AT89</f>
        <v>4.0222222222222221</v>
      </c>
      <c r="AA96" s="56">
        <f t="shared" si="91"/>
        <v>3.91</v>
      </c>
      <c r="AB96" s="62" t="str">
        <f t="shared" si="53"/>
        <v>B</v>
      </c>
      <c r="AC96" s="241">
        <f>'2019 Расклад'!AZ89</f>
        <v>3.8814814814814813</v>
      </c>
      <c r="AD96" s="56">
        <f t="shared" si="92"/>
        <v>3.85</v>
      </c>
      <c r="AE96" s="61" t="str">
        <f t="shared" si="54"/>
        <v>B</v>
      </c>
      <c r="AF96" s="257" t="str">
        <f t="shared" si="56"/>
        <v>B</v>
      </c>
      <c r="AG96" s="264">
        <f t="shared" si="57"/>
        <v>2.5</v>
      </c>
      <c r="AH96" s="278">
        <f t="shared" si="58"/>
        <v>2.5</v>
      </c>
      <c r="AI96" s="271">
        <f t="shared" si="59"/>
        <v>2.5</v>
      </c>
      <c r="AJ96" s="364">
        <f>'2019 Расклад'!BF89</f>
        <v>4.083333333333333</v>
      </c>
      <c r="AK96" s="175">
        <f t="shared" si="93"/>
        <v>4.17</v>
      </c>
      <c r="AL96" s="62" t="str">
        <f t="shared" si="55"/>
        <v>C</v>
      </c>
      <c r="AM96" s="365">
        <f>'2019 Расклад'!BM89</f>
        <v>58</v>
      </c>
      <c r="AN96" s="176">
        <f t="shared" si="94"/>
        <v>58.13</v>
      </c>
      <c r="AO96" s="61" t="str">
        <f t="shared" si="47"/>
        <v>B</v>
      </c>
      <c r="AP96" s="377">
        <f>'2019 Расклад'!BU89</f>
        <v>65</v>
      </c>
      <c r="AQ96" s="368">
        <f t="shared" si="95"/>
        <v>69.290000000000006</v>
      </c>
      <c r="AR96" s="61" t="str">
        <f t="shared" si="46"/>
        <v>B</v>
      </c>
      <c r="AS96" s="98" t="str">
        <f t="shared" si="60"/>
        <v>B</v>
      </c>
      <c r="AT96" s="92">
        <f t="shared" si="61"/>
        <v>2</v>
      </c>
      <c r="AU96" s="92">
        <f t="shared" si="62"/>
        <v>2.5</v>
      </c>
      <c r="AV96" s="92">
        <f t="shared" si="63"/>
        <v>2.5</v>
      </c>
      <c r="AW96" s="318">
        <f t="shared" si="64"/>
        <v>2.3333333333333335</v>
      </c>
      <c r="AX96" s="98" t="str">
        <f t="shared" si="65"/>
        <v>B</v>
      </c>
      <c r="AY96" s="470">
        <f t="shared" si="66"/>
        <v>2.5</v>
      </c>
      <c r="AZ96" s="468">
        <f t="shared" si="67"/>
        <v>2.5</v>
      </c>
      <c r="BA96" s="468">
        <f t="shared" si="68"/>
        <v>2.5</v>
      </c>
      <c r="BB96" s="469">
        <f t="shared" si="69"/>
        <v>2.5</v>
      </c>
    </row>
    <row r="97" spans="1:54" x14ac:dyDescent="0.25">
      <c r="A97" s="30">
        <v>8</v>
      </c>
      <c r="B97" s="49">
        <v>60560</v>
      </c>
      <c r="C97" s="26" t="s">
        <v>92</v>
      </c>
      <c r="D97" s="57">
        <f>'2019 Расклад'!J90</f>
        <v>4.2307692307692308</v>
      </c>
      <c r="E97" s="60">
        <f t="shared" si="86"/>
        <v>4.2969999999999997</v>
      </c>
      <c r="F97" s="228" t="str">
        <f t="shared" si="48"/>
        <v>C</v>
      </c>
      <c r="G97" s="221">
        <f>'2019 Расклад'!P90</f>
        <v>4.08</v>
      </c>
      <c r="H97" s="60">
        <f t="shared" si="87"/>
        <v>4.01</v>
      </c>
      <c r="I97" s="61" t="str">
        <f t="shared" si="49"/>
        <v>B</v>
      </c>
      <c r="J97" s="57">
        <f>'2019 Расклад'!V90</f>
        <v>4.1960784313725483</v>
      </c>
      <c r="K97" s="60">
        <f t="shared" si="88"/>
        <v>4.173</v>
      </c>
      <c r="L97" s="62" t="str">
        <f t="shared" si="50"/>
        <v>B</v>
      </c>
      <c r="M97" s="437">
        <f>'2019 Расклад'!AF90</f>
        <v>98.181818181818173</v>
      </c>
      <c r="N97" s="55">
        <f t="shared" si="89"/>
        <v>96.28</v>
      </c>
      <c r="O97" s="61" t="str">
        <f t="shared" si="51"/>
        <v>A</v>
      </c>
      <c r="P97" s="68">
        <f>'2019 Расклад'!AN90</f>
        <v>100</v>
      </c>
      <c r="Q97" s="442">
        <f t="shared" si="90"/>
        <v>96.99</v>
      </c>
      <c r="R97" s="62" t="str">
        <f t="shared" si="52"/>
        <v>A</v>
      </c>
      <c r="S97" s="456" t="str">
        <f t="shared" si="70"/>
        <v>B</v>
      </c>
      <c r="T97" s="70">
        <f t="shared" si="71"/>
        <v>2</v>
      </c>
      <c r="U97" s="70">
        <f t="shared" si="72"/>
        <v>2.5</v>
      </c>
      <c r="V97" s="70">
        <f t="shared" si="73"/>
        <v>2.5</v>
      </c>
      <c r="W97" s="70">
        <f t="shared" si="74"/>
        <v>4.2</v>
      </c>
      <c r="X97" s="70">
        <f t="shared" si="75"/>
        <v>4.2</v>
      </c>
      <c r="Y97" s="84">
        <f t="shared" si="76"/>
        <v>3.0799999999999996</v>
      </c>
      <c r="Z97" s="88">
        <f>'2019 Расклад'!AT90</f>
        <v>3.7954545454545454</v>
      </c>
      <c r="AA97" s="56">
        <f t="shared" si="91"/>
        <v>3.91</v>
      </c>
      <c r="AB97" s="62" t="str">
        <f t="shared" si="53"/>
        <v>C</v>
      </c>
      <c r="AC97" s="241">
        <f>'2019 Расклад'!AZ90</f>
        <v>3.7209302325581395</v>
      </c>
      <c r="AD97" s="56">
        <f t="shared" si="92"/>
        <v>3.85</v>
      </c>
      <c r="AE97" s="61" t="str">
        <f t="shared" si="54"/>
        <v>C</v>
      </c>
      <c r="AF97" s="257" t="str">
        <f t="shared" si="56"/>
        <v>C</v>
      </c>
      <c r="AG97" s="264">
        <f t="shared" si="57"/>
        <v>2</v>
      </c>
      <c r="AH97" s="278">
        <f t="shared" si="58"/>
        <v>2</v>
      </c>
      <c r="AI97" s="271">
        <f t="shared" si="59"/>
        <v>2</v>
      </c>
      <c r="AJ97" s="364"/>
      <c r="AK97" s="175">
        <f t="shared" si="93"/>
        <v>4.17</v>
      </c>
      <c r="AL97" s="62"/>
      <c r="AM97" s="365"/>
      <c r="AN97" s="176">
        <f t="shared" si="94"/>
        <v>58.13</v>
      </c>
      <c r="AO97" s="61"/>
      <c r="AP97" s="377"/>
      <c r="AQ97" s="368">
        <f t="shared" si="95"/>
        <v>69.290000000000006</v>
      </c>
      <c r="AR97" s="61"/>
      <c r="AS97" s="98"/>
      <c r="AT97" s="92"/>
      <c r="AU97" s="92"/>
      <c r="AV97" s="92"/>
      <c r="AW97" s="318"/>
      <c r="AX97" s="98" t="str">
        <f t="shared" si="65"/>
        <v>C</v>
      </c>
      <c r="AY97" s="470">
        <f t="shared" si="66"/>
        <v>2.5</v>
      </c>
      <c r="AZ97" s="468">
        <f t="shared" si="67"/>
        <v>2</v>
      </c>
      <c r="BA97" s="468"/>
      <c r="BB97" s="469">
        <f t="shared" si="69"/>
        <v>2.25</v>
      </c>
    </row>
    <row r="98" spans="1:54" x14ac:dyDescent="0.25">
      <c r="A98" s="30">
        <v>9</v>
      </c>
      <c r="B98" s="49">
        <v>60660</v>
      </c>
      <c r="C98" s="26" t="s">
        <v>93</v>
      </c>
      <c r="D98" s="57">
        <f>'2019 Расклад'!J91</f>
        <v>4.0384615384615383</v>
      </c>
      <c r="E98" s="60">
        <f t="shared" si="86"/>
        <v>4.2969999999999997</v>
      </c>
      <c r="F98" s="228" t="str">
        <f t="shared" si="48"/>
        <v>C</v>
      </c>
      <c r="G98" s="221">
        <f>'2019 Расклад'!P91</f>
        <v>3.84</v>
      </c>
      <c r="H98" s="60">
        <f t="shared" si="87"/>
        <v>4.01</v>
      </c>
      <c r="I98" s="61" t="str">
        <f t="shared" si="49"/>
        <v>C</v>
      </c>
      <c r="J98" s="57">
        <f>'2019 Расклад'!V91</f>
        <v>4.0769230769230766</v>
      </c>
      <c r="K98" s="60">
        <f t="shared" si="88"/>
        <v>4.173</v>
      </c>
      <c r="L98" s="62" t="str">
        <f t="shared" si="50"/>
        <v>C</v>
      </c>
      <c r="M98" s="437">
        <f>'2019 Расклад'!AF91</f>
        <v>95.833333333333329</v>
      </c>
      <c r="N98" s="55">
        <f t="shared" si="89"/>
        <v>96.28</v>
      </c>
      <c r="O98" s="61" t="str">
        <f t="shared" si="51"/>
        <v>A</v>
      </c>
      <c r="P98" s="68">
        <f>'2019 Расклад'!AN91</f>
        <v>100</v>
      </c>
      <c r="Q98" s="442">
        <f t="shared" si="90"/>
        <v>96.99</v>
      </c>
      <c r="R98" s="62" t="str">
        <f t="shared" si="52"/>
        <v>A</v>
      </c>
      <c r="S98" s="456" t="str">
        <f t="shared" si="70"/>
        <v>B</v>
      </c>
      <c r="T98" s="70">
        <f t="shared" si="71"/>
        <v>2</v>
      </c>
      <c r="U98" s="70">
        <f t="shared" si="72"/>
        <v>2</v>
      </c>
      <c r="V98" s="70">
        <f t="shared" si="73"/>
        <v>2</v>
      </c>
      <c r="W98" s="70">
        <f t="shared" si="74"/>
        <v>4.2</v>
      </c>
      <c r="X98" s="70">
        <f t="shared" si="75"/>
        <v>4.2</v>
      </c>
      <c r="Y98" s="84">
        <f t="shared" si="76"/>
        <v>2.88</v>
      </c>
      <c r="Z98" s="88">
        <f>'2019 Расклад'!AT91</f>
        <v>3.7</v>
      </c>
      <c r="AA98" s="56">
        <f t="shared" si="91"/>
        <v>3.91</v>
      </c>
      <c r="AB98" s="62" t="str">
        <f t="shared" si="53"/>
        <v>C</v>
      </c>
      <c r="AC98" s="241">
        <f>'2019 Расклад'!AZ91</f>
        <v>4</v>
      </c>
      <c r="AD98" s="56">
        <f t="shared" si="92"/>
        <v>3.85</v>
      </c>
      <c r="AE98" s="61" t="str">
        <f t="shared" si="54"/>
        <v>B</v>
      </c>
      <c r="AF98" s="257" t="str">
        <f t="shared" si="56"/>
        <v>C</v>
      </c>
      <c r="AG98" s="264">
        <f t="shared" si="57"/>
        <v>2</v>
      </c>
      <c r="AH98" s="278">
        <f t="shared" si="58"/>
        <v>2.5</v>
      </c>
      <c r="AI98" s="271">
        <f t="shared" si="59"/>
        <v>2.25</v>
      </c>
      <c r="AJ98" s="364">
        <f>'2019 Расклад'!BF91</f>
        <v>3.5454545454545454</v>
      </c>
      <c r="AK98" s="175">
        <f t="shared" si="93"/>
        <v>4.17</v>
      </c>
      <c r="AL98" s="62" t="str">
        <f t="shared" si="55"/>
        <v>C</v>
      </c>
      <c r="AM98" s="365">
        <f>'2019 Расклад'!BM91</f>
        <v>43.2</v>
      </c>
      <c r="AN98" s="176">
        <f t="shared" si="94"/>
        <v>58.13</v>
      </c>
      <c r="AO98" s="61" t="str">
        <f t="shared" ref="AO98:AO118" si="96">IF(AM98&gt;=$AM$131,"A",IF(AM98&gt;=$AM$132,"B",IF(AM98&gt;=$AM$133,"C","D")))</f>
        <v>C</v>
      </c>
      <c r="AP98" s="377">
        <f>'2019 Расклад'!BU91</f>
        <v>63.1</v>
      </c>
      <c r="AQ98" s="368">
        <f t="shared" si="95"/>
        <v>69.290000000000006</v>
      </c>
      <c r="AR98" s="61" t="str">
        <f t="shared" ref="AR98:AR118" si="97">IF(AP98&gt;=$AP$131,"A",IF(AP98&gt;=$AP$132,"B",IF(AP98&gt;=$AP$133,"C","D")))</f>
        <v>B</v>
      </c>
      <c r="AS98" s="98" t="str">
        <f t="shared" si="60"/>
        <v>C</v>
      </c>
      <c r="AT98" s="92">
        <f t="shared" si="61"/>
        <v>2</v>
      </c>
      <c r="AU98" s="92">
        <f t="shared" si="62"/>
        <v>2</v>
      </c>
      <c r="AV98" s="92">
        <f t="shared" si="63"/>
        <v>2.5</v>
      </c>
      <c r="AW98" s="318">
        <f t="shared" si="64"/>
        <v>2.1666666666666665</v>
      </c>
      <c r="AX98" s="98" t="str">
        <f t="shared" si="65"/>
        <v>C</v>
      </c>
      <c r="AY98" s="470">
        <f t="shared" si="66"/>
        <v>2.5</v>
      </c>
      <c r="AZ98" s="468">
        <f t="shared" si="67"/>
        <v>2</v>
      </c>
      <c r="BA98" s="468">
        <f t="shared" si="68"/>
        <v>2</v>
      </c>
      <c r="BB98" s="469">
        <f t="shared" si="69"/>
        <v>2.1666666666666665</v>
      </c>
    </row>
    <row r="99" spans="1:54" x14ac:dyDescent="0.25">
      <c r="A99" s="30">
        <v>10</v>
      </c>
      <c r="B99" s="49">
        <v>60001</v>
      </c>
      <c r="C99" s="26" t="s">
        <v>84</v>
      </c>
      <c r="D99" s="57">
        <f>'2019 Расклад'!J92</f>
        <v>4.1981132075471699</v>
      </c>
      <c r="E99" s="60">
        <f t="shared" si="86"/>
        <v>4.2969999999999997</v>
      </c>
      <c r="F99" s="228" t="str">
        <f t="shared" si="48"/>
        <v>C</v>
      </c>
      <c r="G99" s="221">
        <f>'2019 Расклад'!P92</f>
        <v>4.1100000000000003</v>
      </c>
      <c r="H99" s="60">
        <f t="shared" si="87"/>
        <v>4.01</v>
      </c>
      <c r="I99" s="61" t="str">
        <f t="shared" si="49"/>
        <v>B</v>
      </c>
      <c r="J99" s="57">
        <f>'2019 Расклад'!V92</f>
        <v>4.1274509803921573</v>
      </c>
      <c r="K99" s="60">
        <f t="shared" si="88"/>
        <v>4.173</v>
      </c>
      <c r="L99" s="62" t="str">
        <f t="shared" si="50"/>
        <v>C</v>
      </c>
      <c r="M99" s="437">
        <f>'2019 Расклад'!AF92</f>
        <v>88.235294117647058</v>
      </c>
      <c r="N99" s="55">
        <f t="shared" si="89"/>
        <v>96.28</v>
      </c>
      <c r="O99" s="61" t="str">
        <f t="shared" si="51"/>
        <v>B</v>
      </c>
      <c r="P99" s="68">
        <f>'2019 Расклад'!AN92</f>
        <v>98.039215686274517</v>
      </c>
      <c r="Q99" s="442">
        <f t="shared" si="90"/>
        <v>96.99</v>
      </c>
      <c r="R99" s="62" t="str">
        <f t="shared" si="52"/>
        <v>A</v>
      </c>
      <c r="S99" s="456" t="str">
        <f t="shared" si="70"/>
        <v>B</v>
      </c>
      <c r="T99" s="70">
        <f t="shared" si="71"/>
        <v>2</v>
      </c>
      <c r="U99" s="70">
        <f t="shared" si="72"/>
        <v>2.5</v>
      </c>
      <c r="V99" s="70">
        <f t="shared" si="73"/>
        <v>2</v>
      </c>
      <c r="W99" s="70">
        <f t="shared" si="74"/>
        <v>2.5</v>
      </c>
      <c r="X99" s="70">
        <f t="shared" si="75"/>
        <v>4.2</v>
      </c>
      <c r="Y99" s="84">
        <f t="shared" si="76"/>
        <v>2.6399999999999997</v>
      </c>
      <c r="Z99" s="88">
        <f>'2019 Расклад'!AT92</f>
        <v>3.6764705882352939</v>
      </c>
      <c r="AA99" s="56">
        <f t="shared" si="91"/>
        <v>3.91</v>
      </c>
      <c r="AB99" s="62" t="str">
        <f t="shared" si="53"/>
        <v>C</v>
      </c>
      <c r="AC99" s="241">
        <f>'2019 Расклад'!AZ92</f>
        <v>3.3880597014925371</v>
      </c>
      <c r="AD99" s="56">
        <f t="shared" si="92"/>
        <v>3.85</v>
      </c>
      <c r="AE99" s="61" t="str">
        <f t="shared" si="54"/>
        <v>D</v>
      </c>
      <c r="AF99" s="257" t="str">
        <f t="shared" si="56"/>
        <v>C</v>
      </c>
      <c r="AG99" s="264">
        <f t="shared" si="57"/>
        <v>2</v>
      </c>
      <c r="AH99" s="278">
        <f t="shared" si="58"/>
        <v>1</v>
      </c>
      <c r="AI99" s="271">
        <f t="shared" si="59"/>
        <v>1.5</v>
      </c>
      <c r="AJ99" s="364">
        <f>'2019 Расклад'!BF92</f>
        <v>3.1538461538461537</v>
      </c>
      <c r="AK99" s="175">
        <f t="shared" si="93"/>
        <v>4.17</v>
      </c>
      <c r="AL99" s="62" t="str">
        <f t="shared" si="55"/>
        <v>D</v>
      </c>
      <c r="AM99" s="365">
        <f>'2019 Расклад'!BM92</f>
        <v>33</v>
      </c>
      <c r="AN99" s="176">
        <f t="shared" si="94"/>
        <v>58.13</v>
      </c>
      <c r="AO99" s="61" t="str">
        <f t="shared" si="96"/>
        <v>C</v>
      </c>
      <c r="AP99" s="377">
        <f>'2019 Расклад'!BU92</f>
        <v>56</v>
      </c>
      <c r="AQ99" s="368">
        <f t="shared" si="95"/>
        <v>69.290000000000006</v>
      </c>
      <c r="AR99" s="61" t="str">
        <f t="shared" si="97"/>
        <v>C</v>
      </c>
      <c r="AS99" s="98" t="str">
        <f t="shared" si="60"/>
        <v>C</v>
      </c>
      <c r="AT99" s="92">
        <f t="shared" si="61"/>
        <v>1</v>
      </c>
      <c r="AU99" s="92">
        <f t="shared" si="62"/>
        <v>2</v>
      </c>
      <c r="AV99" s="92">
        <f t="shared" si="63"/>
        <v>2</v>
      </c>
      <c r="AW99" s="318">
        <f t="shared" si="64"/>
        <v>1.6666666666666667</v>
      </c>
      <c r="AX99" s="98" t="str">
        <f t="shared" si="65"/>
        <v>C</v>
      </c>
      <c r="AY99" s="470">
        <f t="shared" si="66"/>
        <v>2.5</v>
      </c>
      <c r="AZ99" s="468">
        <f t="shared" si="67"/>
        <v>2</v>
      </c>
      <c r="BA99" s="468">
        <f t="shared" si="68"/>
        <v>2</v>
      </c>
      <c r="BB99" s="469">
        <f t="shared" si="69"/>
        <v>2.1666666666666665</v>
      </c>
    </row>
    <row r="100" spans="1:54" x14ac:dyDescent="0.25">
      <c r="A100" s="30">
        <v>11</v>
      </c>
      <c r="B100" s="49">
        <v>60701</v>
      </c>
      <c r="C100" s="156" t="s">
        <v>94</v>
      </c>
      <c r="D100" s="57">
        <f>'2019 Расклад'!J93</f>
        <v>3.8630136986301369</v>
      </c>
      <c r="E100" s="60">
        <f t="shared" si="86"/>
        <v>4.2969999999999997</v>
      </c>
      <c r="F100" s="228" t="str">
        <f t="shared" si="48"/>
        <v>C</v>
      </c>
      <c r="G100" s="221">
        <f>'2019 Расклад'!P93</f>
        <v>3.6666666666666661</v>
      </c>
      <c r="H100" s="60">
        <f t="shared" si="87"/>
        <v>4.01</v>
      </c>
      <c r="I100" s="61" t="str">
        <f t="shared" si="49"/>
        <v>C</v>
      </c>
      <c r="J100" s="57">
        <f>'2019 Расклад'!V93</f>
        <v>4.1486486486486482</v>
      </c>
      <c r="K100" s="60">
        <f t="shared" si="88"/>
        <v>4.173</v>
      </c>
      <c r="L100" s="62" t="str">
        <f t="shared" si="50"/>
        <v>B</v>
      </c>
      <c r="M100" s="437">
        <f>'2019 Расклад'!AF93</f>
        <v>87.671232876712338</v>
      </c>
      <c r="N100" s="55">
        <f t="shared" si="89"/>
        <v>96.28</v>
      </c>
      <c r="O100" s="61" t="str">
        <f t="shared" si="51"/>
        <v>B</v>
      </c>
      <c r="P100" s="68">
        <f>'2019 Расклад'!AN93</f>
        <v>95.588235294117652</v>
      </c>
      <c r="Q100" s="442">
        <f t="shared" si="90"/>
        <v>96.99</v>
      </c>
      <c r="R100" s="62" t="str">
        <f t="shared" si="52"/>
        <v>A</v>
      </c>
      <c r="S100" s="456" t="str">
        <f t="shared" si="70"/>
        <v>B</v>
      </c>
      <c r="T100" s="70">
        <f t="shared" si="71"/>
        <v>2</v>
      </c>
      <c r="U100" s="70">
        <f t="shared" si="72"/>
        <v>2</v>
      </c>
      <c r="V100" s="70">
        <f t="shared" si="73"/>
        <v>2.5</v>
      </c>
      <c r="W100" s="70">
        <f t="shared" si="74"/>
        <v>2.5</v>
      </c>
      <c r="X100" s="70">
        <f t="shared" si="75"/>
        <v>4.2</v>
      </c>
      <c r="Y100" s="84">
        <f t="shared" si="76"/>
        <v>2.6399999999999997</v>
      </c>
      <c r="Z100" s="88">
        <f>'2019 Расклад'!AT93</f>
        <v>3.5416666666666665</v>
      </c>
      <c r="AA100" s="56">
        <f t="shared" si="91"/>
        <v>3.91</v>
      </c>
      <c r="AB100" s="62" t="str">
        <f t="shared" si="53"/>
        <v>C</v>
      </c>
      <c r="AC100" s="241">
        <f>'2019 Расклад'!AZ93</f>
        <v>3.25</v>
      </c>
      <c r="AD100" s="56">
        <f t="shared" si="92"/>
        <v>3.85</v>
      </c>
      <c r="AE100" s="61" t="str">
        <f t="shared" si="54"/>
        <v>D</v>
      </c>
      <c r="AF100" s="257" t="str">
        <f t="shared" si="56"/>
        <v>C</v>
      </c>
      <c r="AG100" s="264">
        <f t="shared" si="57"/>
        <v>2</v>
      </c>
      <c r="AH100" s="278">
        <f t="shared" si="58"/>
        <v>1</v>
      </c>
      <c r="AI100" s="271">
        <f t="shared" si="59"/>
        <v>1.5</v>
      </c>
      <c r="AJ100" s="364">
        <f>'2019 Расклад'!BF93</f>
        <v>4.333333333333333</v>
      </c>
      <c r="AK100" s="175">
        <f t="shared" si="93"/>
        <v>4.17</v>
      </c>
      <c r="AL100" s="62" t="str">
        <f t="shared" si="55"/>
        <v>B</v>
      </c>
      <c r="AM100" s="365">
        <f>'2019 Расклад'!BM93</f>
        <v>51</v>
      </c>
      <c r="AN100" s="176">
        <f t="shared" si="94"/>
        <v>58.13</v>
      </c>
      <c r="AO100" s="61" t="str">
        <f t="shared" si="96"/>
        <v>B</v>
      </c>
      <c r="AP100" s="377">
        <f>'2019 Расклад'!BU93</f>
        <v>65.89</v>
      </c>
      <c r="AQ100" s="368">
        <f t="shared" si="95"/>
        <v>69.290000000000006</v>
      </c>
      <c r="AR100" s="61" t="str">
        <f t="shared" si="97"/>
        <v>B</v>
      </c>
      <c r="AS100" s="98" t="str">
        <f t="shared" si="60"/>
        <v>B</v>
      </c>
      <c r="AT100" s="92">
        <f t="shared" si="61"/>
        <v>2.5</v>
      </c>
      <c r="AU100" s="92">
        <f t="shared" si="62"/>
        <v>2.5</v>
      </c>
      <c r="AV100" s="92">
        <f t="shared" si="63"/>
        <v>2.5</v>
      </c>
      <c r="AW100" s="318">
        <f t="shared" si="64"/>
        <v>2.5</v>
      </c>
      <c r="AX100" s="98" t="str">
        <f t="shared" si="65"/>
        <v>B</v>
      </c>
      <c r="AY100" s="470">
        <f t="shared" si="66"/>
        <v>2.5</v>
      </c>
      <c r="AZ100" s="468">
        <f t="shared" si="67"/>
        <v>2</v>
      </c>
      <c r="BA100" s="468">
        <f t="shared" si="68"/>
        <v>2.5</v>
      </c>
      <c r="BB100" s="469">
        <f t="shared" si="69"/>
        <v>2.3333333333333335</v>
      </c>
    </row>
    <row r="101" spans="1:54" x14ac:dyDescent="0.25">
      <c r="A101" s="30">
        <v>12</v>
      </c>
      <c r="B101" s="49">
        <v>60850</v>
      </c>
      <c r="C101" s="26" t="s">
        <v>95</v>
      </c>
      <c r="D101" s="57">
        <f>'2019 Расклад'!J94</f>
        <v>4.1428571428571423</v>
      </c>
      <c r="E101" s="60">
        <f t="shared" si="86"/>
        <v>4.2969999999999997</v>
      </c>
      <c r="F101" s="228" t="str">
        <f t="shared" si="48"/>
        <v>C</v>
      </c>
      <c r="G101" s="221">
        <f>'2019 Расклад'!P94</f>
        <v>3.847826086956522</v>
      </c>
      <c r="H101" s="60">
        <f t="shared" si="87"/>
        <v>4.01</v>
      </c>
      <c r="I101" s="61" t="str">
        <f t="shared" si="49"/>
        <v>C</v>
      </c>
      <c r="J101" s="57">
        <f>'2019 Расклад'!V94</f>
        <v>3.8437500000000004</v>
      </c>
      <c r="K101" s="60">
        <f t="shared" si="88"/>
        <v>4.173</v>
      </c>
      <c r="L101" s="62" t="str">
        <f t="shared" si="50"/>
        <v>C</v>
      </c>
      <c r="M101" s="437">
        <f>'2019 Расклад'!AF94</f>
        <v>86.31578947368422</v>
      </c>
      <c r="N101" s="55">
        <f t="shared" si="89"/>
        <v>96.28</v>
      </c>
      <c r="O101" s="61" t="str">
        <f t="shared" si="51"/>
        <v>B</v>
      </c>
      <c r="P101" s="68">
        <f>'2019 Расклад'!AN94</f>
        <v>97.777777777777771</v>
      </c>
      <c r="Q101" s="442">
        <f t="shared" si="90"/>
        <v>96.99</v>
      </c>
      <c r="R101" s="62" t="str">
        <f t="shared" si="52"/>
        <v>A</v>
      </c>
      <c r="S101" s="456" t="str">
        <f t="shared" si="70"/>
        <v>B</v>
      </c>
      <c r="T101" s="70">
        <f t="shared" si="71"/>
        <v>2</v>
      </c>
      <c r="U101" s="70">
        <f t="shared" si="72"/>
        <v>2</v>
      </c>
      <c r="V101" s="70">
        <f t="shared" si="73"/>
        <v>2</v>
      </c>
      <c r="W101" s="70">
        <f t="shared" si="74"/>
        <v>2.5</v>
      </c>
      <c r="X101" s="70">
        <f t="shared" si="75"/>
        <v>4.2</v>
      </c>
      <c r="Y101" s="84">
        <f t="shared" si="76"/>
        <v>2.54</v>
      </c>
      <c r="Z101" s="88">
        <f>'2019 Расклад'!AT94</f>
        <v>3.784313725490196</v>
      </c>
      <c r="AA101" s="56">
        <f t="shared" si="91"/>
        <v>3.91</v>
      </c>
      <c r="AB101" s="62" t="str">
        <f t="shared" si="53"/>
        <v>C</v>
      </c>
      <c r="AC101" s="241">
        <f>'2019 Расклад'!AZ94</f>
        <v>3.7254901960784315</v>
      </c>
      <c r="AD101" s="56">
        <f t="shared" si="92"/>
        <v>3.85</v>
      </c>
      <c r="AE101" s="61" t="str">
        <f t="shared" si="54"/>
        <v>C</v>
      </c>
      <c r="AF101" s="257" t="str">
        <f t="shared" si="56"/>
        <v>C</v>
      </c>
      <c r="AG101" s="264">
        <f t="shared" si="57"/>
        <v>2</v>
      </c>
      <c r="AH101" s="278">
        <f t="shared" si="58"/>
        <v>2</v>
      </c>
      <c r="AI101" s="271">
        <f t="shared" si="59"/>
        <v>2</v>
      </c>
      <c r="AJ101" s="364">
        <f>'2019 Расклад'!BF94</f>
        <v>4.2857142857142856</v>
      </c>
      <c r="AK101" s="175">
        <f t="shared" si="93"/>
        <v>4.17</v>
      </c>
      <c r="AL101" s="62" t="str">
        <f t="shared" si="55"/>
        <v>B</v>
      </c>
      <c r="AM101" s="365">
        <f>'2019 Расклад'!BM94</f>
        <v>50.08</v>
      </c>
      <c r="AN101" s="176">
        <f t="shared" si="94"/>
        <v>58.13</v>
      </c>
      <c r="AO101" s="61" t="str">
        <f t="shared" si="96"/>
        <v>B</v>
      </c>
      <c r="AP101" s="377">
        <f>'2019 Расклад'!BU94</f>
        <v>67.41</v>
      </c>
      <c r="AQ101" s="368">
        <f t="shared" si="95"/>
        <v>69.290000000000006</v>
      </c>
      <c r="AR101" s="61" t="str">
        <f t="shared" si="97"/>
        <v>B</v>
      </c>
      <c r="AS101" s="98" t="str">
        <f t="shared" si="60"/>
        <v>B</v>
      </c>
      <c r="AT101" s="92">
        <f t="shared" si="61"/>
        <v>2.5</v>
      </c>
      <c r="AU101" s="92">
        <f t="shared" si="62"/>
        <v>2.5</v>
      </c>
      <c r="AV101" s="92">
        <f t="shared" si="63"/>
        <v>2.5</v>
      </c>
      <c r="AW101" s="318">
        <f t="shared" si="64"/>
        <v>2.5</v>
      </c>
      <c r="AX101" s="98" t="str">
        <f t="shared" si="65"/>
        <v>B</v>
      </c>
      <c r="AY101" s="470">
        <f t="shared" si="66"/>
        <v>2.5</v>
      </c>
      <c r="AZ101" s="468">
        <f t="shared" si="67"/>
        <v>2</v>
      </c>
      <c r="BA101" s="468">
        <f t="shared" si="68"/>
        <v>2.5</v>
      </c>
      <c r="BB101" s="469">
        <f t="shared" si="69"/>
        <v>2.3333333333333335</v>
      </c>
    </row>
    <row r="102" spans="1:54" x14ac:dyDescent="0.25">
      <c r="A102" s="30">
        <v>13</v>
      </c>
      <c r="B102" s="49">
        <v>60910</v>
      </c>
      <c r="C102" s="26" t="s">
        <v>96</v>
      </c>
      <c r="D102" s="57">
        <f>'2019 Расклад'!J95</f>
        <v>4.0109890109890101</v>
      </c>
      <c r="E102" s="60">
        <f t="shared" si="86"/>
        <v>4.2969999999999997</v>
      </c>
      <c r="F102" s="228" t="str">
        <f t="shared" si="48"/>
        <v>C</v>
      </c>
      <c r="G102" s="221">
        <f>'2019 Расклад'!P95</f>
        <v>3.4597701149425291</v>
      </c>
      <c r="H102" s="60">
        <f t="shared" si="87"/>
        <v>4.01</v>
      </c>
      <c r="I102" s="61" t="str">
        <f t="shared" si="49"/>
        <v>D</v>
      </c>
      <c r="J102" s="57">
        <f>'2019 Расклад'!V95</f>
        <v>3.8863636363636362</v>
      </c>
      <c r="K102" s="60">
        <f t="shared" si="88"/>
        <v>4.173</v>
      </c>
      <c r="L102" s="62" t="str">
        <f t="shared" si="50"/>
        <v>C</v>
      </c>
      <c r="M102" s="437">
        <f>'2019 Расклад'!AF95</f>
        <v>91.111111111111114</v>
      </c>
      <c r="N102" s="55">
        <f t="shared" si="89"/>
        <v>96.28</v>
      </c>
      <c r="O102" s="61" t="str">
        <f t="shared" si="51"/>
        <v>A</v>
      </c>
      <c r="P102" s="68">
        <f>'2019 Расклад'!AN95</f>
        <v>93.258426966292134</v>
      </c>
      <c r="Q102" s="442">
        <f t="shared" si="90"/>
        <v>96.99</v>
      </c>
      <c r="R102" s="62" t="str">
        <f t="shared" si="52"/>
        <v>A</v>
      </c>
      <c r="S102" s="456" t="str">
        <f t="shared" si="70"/>
        <v>B</v>
      </c>
      <c r="T102" s="70">
        <f t="shared" si="71"/>
        <v>2</v>
      </c>
      <c r="U102" s="70">
        <f t="shared" si="72"/>
        <v>1</v>
      </c>
      <c r="V102" s="70">
        <f t="shared" si="73"/>
        <v>2</v>
      </c>
      <c r="W102" s="70">
        <f t="shared" si="74"/>
        <v>4.2</v>
      </c>
      <c r="X102" s="70">
        <f t="shared" si="75"/>
        <v>4.2</v>
      </c>
      <c r="Y102" s="84">
        <f t="shared" si="76"/>
        <v>2.6799999999999997</v>
      </c>
      <c r="Z102" s="88">
        <f>'2019 Расклад'!AT95</f>
        <v>3.831168831168831</v>
      </c>
      <c r="AA102" s="56">
        <f t="shared" si="91"/>
        <v>3.91</v>
      </c>
      <c r="AB102" s="62" t="str">
        <f t="shared" si="53"/>
        <v>C</v>
      </c>
      <c r="AC102" s="241">
        <f>'2019 Расклад'!AZ95</f>
        <v>3.7564102564102564</v>
      </c>
      <c r="AD102" s="56">
        <f t="shared" si="92"/>
        <v>3.85</v>
      </c>
      <c r="AE102" s="61" t="str">
        <f t="shared" si="54"/>
        <v>C</v>
      </c>
      <c r="AF102" s="257" t="str">
        <f t="shared" si="56"/>
        <v>C</v>
      </c>
      <c r="AG102" s="264">
        <f t="shared" si="57"/>
        <v>2</v>
      </c>
      <c r="AH102" s="278">
        <f t="shared" si="58"/>
        <v>2</v>
      </c>
      <c r="AI102" s="271">
        <f t="shared" si="59"/>
        <v>2</v>
      </c>
      <c r="AJ102" s="364">
        <f>'2019 Расклад'!BF95</f>
        <v>3.8</v>
      </c>
      <c r="AK102" s="175">
        <f t="shared" si="93"/>
        <v>4.17</v>
      </c>
      <c r="AL102" s="62" t="str">
        <f t="shared" si="55"/>
        <v>C</v>
      </c>
      <c r="AM102" s="365">
        <f>'2019 Расклад'!BM95</f>
        <v>50.45</v>
      </c>
      <c r="AN102" s="176">
        <f t="shared" si="94"/>
        <v>58.13</v>
      </c>
      <c r="AO102" s="61" t="str">
        <f t="shared" si="96"/>
        <v>B</v>
      </c>
      <c r="AP102" s="377">
        <f>'2019 Расклад'!BU95</f>
        <v>68.069999999999993</v>
      </c>
      <c r="AQ102" s="368">
        <f t="shared" si="95"/>
        <v>69.290000000000006</v>
      </c>
      <c r="AR102" s="61" t="str">
        <f t="shared" si="97"/>
        <v>B</v>
      </c>
      <c r="AS102" s="98" t="str">
        <f t="shared" si="60"/>
        <v>B</v>
      </c>
      <c r="AT102" s="92">
        <f t="shared" si="61"/>
        <v>2</v>
      </c>
      <c r="AU102" s="92">
        <f t="shared" si="62"/>
        <v>2.5</v>
      </c>
      <c r="AV102" s="92">
        <f t="shared" si="63"/>
        <v>2.5</v>
      </c>
      <c r="AW102" s="318">
        <f t="shared" si="64"/>
        <v>2.3333333333333335</v>
      </c>
      <c r="AX102" s="98" t="str">
        <f t="shared" si="65"/>
        <v>B</v>
      </c>
      <c r="AY102" s="470">
        <f t="shared" si="66"/>
        <v>2.5</v>
      </c>
      <c r="AZ102" s="468">
        <f t="shared" si="67"/>
        <v>2</v>
      </c>
      <c r="BA102" s="468">
        <f t="shared" si="68"/>
        <v>2.5</v>
      </c>
      <c r="BB102" s="469">
        <f t="shared" si="69"/>
        <v>2.3333333333333335</v>
      </c>
    </row>
    <row r="103" spans="1:54" x14ac:dyDescent="0.25">
      <c r="A103" s="30">
        <v>14</v>
      </c>
      <c r="B103" s="49">
        <v>60980</v>
      </c>
      <c r="C103" s="26" t="s">
        <v>97</v>
      </c>
      <c r="D103" s="57">
        <f>'2019 Расклад'!J96</f>
        <v>4.3103448275862073</v>
      </c>
      <c r="E103" s="60">
        <f t="shared" si="86"/>
        <v>4.2969999999999997</v>
      </c>
      <c r="F103" s="228" t="str">
        <f t="shared" ref="F103:F128" si="98">IF(D103&gt;=$D$131,"A",IF(D103&gt;=$D$132,"B",IF(D103&gt;=$D$133,"C","D")))</f>
        <v>B</v>
      </c>
      <c r="G103" s="221">
        <f>'2019 Расклад'!P96</f>
        <v>4.0232558139534884</v>
      </c>
      <c r="H103" s="60">
        <f t="shared" si="87"/>
        <v>4.01</v>
      </c>
      <c r="I103" s="61" t="str">
        <f t="shared" si="49"/>
        <v>B</v>
      </c>
      <c r="J103" s="57">
        <f>'2019 Расклад'!V96</f>
        <v>4.0344827586206904</v>
      </c>
      <c r="K103" s="60">
        <f t="shared" si="88"/>
        <v>4.173</v>
      </c>
      <c r="L103" s="62" t="str">
        <f t="shared" si="50"/>
        <v>C</v>
      </c>
      <c r="M103" s="437">
        <f>'2019 Расклад'!AF96</f>
        <v>98.876404494382029</v>
      </c>
      <c r="N103" s="55">
        <f t="shared" si="89"/>
        <v>96.28</v>
      </c>
      <c r="O103" s="61" t="str">
        <f t="shared" ref="O103:O119" si="99">IF(M103&gt;=$M$131,"A",IF(M103&gt;=$M$132,"B",IF(M103&gt;=$M$133,"C","D")))</f>
        <v>A</v>
      </c>
      <c r="P103" s="68">
        <f>'2019 Расклад'!AN96</f>
        <v>98.850574712643677</v>
      </c>
      <c r="Q103" s="442">
        <f t="shared" si="90"/>
        <v>96.99</v>
      </c>
      <c r="R103" s="62" t="str">
        <f t="shared" si="52"/>
        <v>A</v>
      </c>
      <c r="S103" s="456" t="str">
        <f t="shared" si="70"/>
        <v>B</v>
      </c>
      <c r="T103" s="70">
        <f t="shared" si="71"/>
        <v>2.5</v>
      </c>
      <c r="U103" s="70">
        <f t="shared" si="72"/>
        <v>2.5</v>
      </c>
      <c r="V103" s="70">
        <f t="shared" si="73"/>
        <v>2</v>
      </c>
      <c r="W103" s="70">
        <f t="shared" si="74"/>
        <v>4.2</v>
      </c>
      <c r="X103" s="70">
        <f t="shared" si="75"/>
        <v>4.2</v>
      </c>
      <c r="Y103" s="84">
        <f t="shared" si="76"/>
        <v>3.0799999999999996</v>
      </c>
      <c r="Z103" s="88">
        <f>'2019 Расклад'!AT96</f>
        <v>3.652173913043478</v>
      </c>
      <c r="AA103" s="56">
        <f t="shared" si="91"/>
        <v>3.91</v>
      </c>
      <c r="AB103" s="62" t="str">
        <f t="shared" si="53"/>
        <v>C</v>
      </c>
      <c r="AC103" s="241">
        <f>'2019 Расклад'!AZ96</f>
        <v>4.132352941176471</v>
      </c>
      <c r="AD103" s="56">
        <f t="shared" si="92"/>
        <v>3.85</v>
      </c>
      <c r="AE103" s="61" t="str">
        <f t="shared" si="54"/>
        <v>B</v>
      </c>
      <c r="AF103" s="257" t="str">
        <f t="shared" si="56"/>
        <v>C</v>
      </c>
      <c r="AG103" s="264">
        <f t="shared" si="57"/>
        <v>2</v>
      </c>
      <c r="AH103" s="278">
        <f t="shared" si="58"/>
        <v>2.5</v>
      </c>
      <c r="AI103" s="271">
        <f t="shared" si="59"/>
        <v>2.25</v>
      </c>
      <c r="AJ103" s="364">
        <f>'2019 Расклад'!BF96</f>
        <v>4.4444444444444446</v>
      </c>
      <c r="AK103" s="175">
        <f t="shared" si="93"/>
        <v>4.17</v>
      </c>
      <c r="AL103" s="62" t="str">
        <f t="shared" si="55"/>
        <v>B</v>
      </c>
      <c r="AM103" s="365">
        <f>'2019 Расклад'!BM96</f>
        <v>57.3</v>
      </c>
      <c r="AN103" s="176">
        <f t="shared" si="94"/>
        <v>58.13</v>
      </c>
      <c r="AO103" s="61" t="str">
        <f t="shared" si="96"/>
        <v>B</v>
      </c>
      <c r="AP103" s="377">
        <f>'2019 Расклад'!BU96</f>
        <v>69.5</v>
      </c>
      <c r="AQ103" s="368">
        <f t="shared" si="95"/>
        <v>69.290000000000006</v>
      </c>
      <c r="AR103" s="61" t="str">
        <f t="shared" si="97"/>
        <v>B</v>
      </c>
      <c r="AS103" s="98" t="str">
        <f t="shared" si="60"/>
        <v>B</v>
      </c>
      <c r="AT103" s="92">
        <f t="shared" si="61"/>
        <v>2.5</v>
      </c>
      <c r="AU103" s="92">
        <f t="shared" si="62"/>
        <v>2.5</v>
      </c>
      <c r="AV103" s="92">
        <f t="shared" si="63"/>
        <v>2.5</v>
      </c>
      <c r="AW103" s="318">
        <f t="shared" si="64"/>
        <v>2.5</v>
      </c>
      <c r="AX103" s="98" t="str">
        <f t="shared" si="65"/>
        <v>B</v>
      </c>
      <c r="AY103" s="470">
        <f t="shared" si="66"/>
        <v>2.5</v>
      </c>
      <c r="AZ103" s="468">
        <f t="shared" si="67"/>
        <v>2</v>
      </c>
      <c r="BA103" s="468">
        <f t="shared" si="68"/>
        <v>2.5</v>
      </c>
      <c r="BB103" s="469">
        <f t="shared" si="69"/>
        <v>2.3333333333333335</v>
      </c>
    </row>
    <row r="104" spans="1:54" x14ac:dyDescent="0.25">
      <c r="A104" s="30">
        <v>15</v>
      </c>
      <c r="B104" s="49">
        <v>61080</v>
      </c>
      <c r="C104" s="26" t="s">
        <v>98</v>
      </c>
      <c r="D104" s="57">
        <f>'2019 Расклад'!J97</f>
        <v>4.3793103448275863</v>
      </c>
      <c r="E104" s="60">
        <f t="shared" si="86"/>
        <v>4.2969999999999997</v>
      </c>
      <c r="F104" s="228" t="str">
        <f t="shared" si="98"/>
        <v>B</v>
      </c>
      <c r="G104" s="221">
        <f>'2019 Расклад'!P97</f>
        <v>3.9830508474576272</v>
      </c>
      <c r="H104" s="60">
        <f t="shared" si="87"/>
        <v>4.01</v>
      </c>
      <c r="I104" s="61" t="str">
        <f t="shared" si="49"/>
        <v>B</v>
      </c>
      <c r="J104" s="57">
        <f>'2019 Расклад'!V97</f>
        <v>4.1551724137931032</v>
      </c>
      <c r="K104" s="60">
        <f t="shared" si="88"/>
        <v>4.173</v>
      </c>
      <c r="L104" s="62" t="str">
        <f t="shared" si="50"/>
        <v>B</v>
      </c>
      <c r="M104" s="437">
        <f>'2019 Расклад'!AF97</f>
        <v>89.473684210526315</v>
      </c>
      <c r="N104" s="55">
        <f t="shared" si="89"/>
        <v>96.28</v>
      </c>
      <c r="O104" s="61" t="str">
        <f t="shared" si="99"/>
        <v>B</v>
      </c>
      <c r="P104" s="68">
        <f>'2019 Расклад'!AN97</f>
        <v>89.285714285714292</v>
      </c>
      <c r="Q104" s="442">
        <f t="shared" si="90"/>
        <v>96.99</v>
      </c>
      <c r="R104" s="62" t="str">
        <f t="shared" si="52"/>
        <v>B</v>
      </c>
      <c r="S104" s="456" t="str">
        <f t="shared" si="70"/>
        <v>B</v>
      </c>
      <c r="T104" s="70">
        <f t="shared" si="71"/>
        <v>2.5</v>
      </c>
      <c r="U104" s="70">
        <f t="shared" si="72"/>
        <v>2.5</v>
      </c>
      <c r="V104" s="70">
        <f t="shared" si="73"/>
        <v>2.5</v>
      </c>
      <c r="W104" s="70">
        <f t="shared" si="74"/>
        <v>2.5</v>
      </c>
      <c r="X104" s="70">
        <f t="shared" si="75"/>
        <v>2.5</v>
      </c>
      <c r="Y104" s="84">
        <f t="shared" si="76"/>
        <v>2.5</v>
      </c>
      <c r="Z104" s="88">
        <f>'2019 Расклад'!AT97</f>
        <v>3.8761904761904762</v>
      </c>
      <c r="AA104" s="56">
        <f t="shared" si="91"/>
        <v>3.91</v>
      </c>
      <c r="AB104" s="62" t="str">
        <f t="shared" si="53"/>
        <v>B</v>
      </c>
      <c r="AC104" s="241">
        <f>'2019 Расклад'!AZ97</f>
        <v>3.7184466019417477</v>
      </c>
      <c r="AD104" s="56">
        <f t="shared" si="92"/>
        <v>3.85</v>
      </c>
      <c r="AE104" s="61" t="str">
        <f t="shared" si="54"/>
        <v>C</v>
      </c>
      <c r="AF104" s="257" t="str">
        <f t="shared" si="56"/>
        <v>C</v>
      </c>
      <c r="AG104" s="264">
        <f t="shared" si="57"/>
        <v>2.5</v>
      </c>
      <c r="AH104" s="278">
        <f t="shared" si="58"/>
        <v>2</v>
      </c>
      <c r="AI104" s="271">
        <f t="shared" si="59"/>
        <v>2.25</v>
      </c>
      <c r="AJ104" s="364">
        <f>'2019 Расклад'!BF97</f>
        <v>4.3181818181818183</v>
      </c>
      <c r="AK104" s="175">
        <f t="shared" si="93"/>
        <v>4.17</v>
      </c>
      <c r="AL104" s="62" t="str">
        <f t="shared" si="55"/>
        <v>B</v>
      </c>
      <c r="AM104" s="365">
        <f>'2019 Расклад'!BM97</f>
        <v>57</v>
      </c>
      <c r="AN104" s="176">
        <f t="shared" si="94"/>
        <v>58.13</v>
      </c>
      <c r="AO104" s="61" t="str">
        <f t="shared" si="96"/>
        <v>B</v>
      </c>
      <c r="AP104" s="377">
        <f>'2019 Расклад'!BU97</f>
        <v>65</v>
      </c>
      <c r="AQ104" s="368">
        <f t="shared" si="95"/>
        <v>69.290000000000006</v>
      </c>
      <c r="AR104" s="61" t="str">
        <f t="shared" si="97"/>
        <v>B</v>
      </c>
      <c r="AS104" s="98" t="str">
        <f t="shared" si="60"/>
        <v>B</v>
      </c>
      <c r="AT104" s="92">
        <f t="shared" si="61"/>
        <v>2.5</v>
      </c>
      <c r="AU104" s="92">
        <f t="shared" si="62"/>
        <v>2.5</v>
      </c>
      <c r="AV104" s="92">
        <f t="shared" si="63"/>
        <v>2.5</v>
      </c>
      <c r="AW104" s="318">
        <f t="shared" si="64"/>
        <v>2.5</v>
      </c>
      <c r="AX104" s="98" t="str">
        <f t="shared" si="65"/>
        <v>B</v>
      </c>
      <c r="AY104" s="470">
        <f t="shared" si="66"/>
        <v>2.5</v>
      </c>
      <c r="AZ104" s="468">
        <f t="shared" si="67"/>
        <v>2</v>
      </c>
      <c r="BA104" s="468">
        <f t="shared" si="68"/>
        <v>2.5</v>
      </c>
      <c r="BB104" s="469">
        <f t="shared" si="69"/>
        <v>2.3333333333333335</v>
      </c>
    </row>
    <row r="105" spans="1:54" x14ac:dyDescent="0.25">
      <c r="A105" s="30">
        <v>16</v>
      </c>
      <c r="B105" s="49">
        <v>61150</v>
      </c>
      <c r="C105" s="26" t="s">
        <v>99</v>
      </c>
      <c r="D105" s="57">
        <f>'2019 Расклад'!J98</f>
        <v>4.1807228915662655</v>
      </c>
      <c r="E105" s="60">
        <f t="shared" si="86"/>
        <v>4.2969999999999997</v>
      </c>
      <c r="F105" s="228" t="str">
        <f t="shared" si="98"/>
        <v>C</v>
      </c>
      <c r="G105" s="221">
        <f>'2019 Расклад'!P98</f>
        <v>3.9054054054054057</v>
      </c>
      <c r="H105" s="60">
        <f t="shared" si="87"/>
        <v>4.01</v>
      </c>
      <c r="I105" s="61" t="str">
        <f t="shared" si="49"/>
        <v>C</v>
      </c>
      <c r="J105" s="57">
        <f>'2019 Расклад'!V98</f>
        <v>4.0632911392405058</v>
      </c>
      <c r="K105" s="60">
        <f t="shared" si="88"/>
        <v>4.173</v>
      </c>
      <c r="L105" s="62" t="str">
        <f t="shared" si="50"/>
        <v>C</v>
      </c>
      <c r="M105" s="437">
        <f>'2019 Расклад'!AF98</f>
        <v>100</v>
      </c>
      <c r="N105" s="55">
        <f t="shared" si="89"/>
        <v>96.28</v>
      </c>
      <c r="O105" s="61" t="str">
        <f t="shared" si="99"/>
        <v>A</v>
      </c>
      <c r="P105" s="68">
        <f>'2019 Расклад'!AN98</f>
        <v>100</v>
      </c>
      <c r="Q105" s="442">
        <f t="shared" si="90"/>
        <v>96.99</v>
      </c>
      <c r="R105" s="62" t="str">
        <f t="shared" si="52"/>
        <v>A</v>
      </c>
      <c r="S105" s="456" t="str">
        <f t="shared" si="70"/>
        <v>B</v>
      </c>
      <c r="T105" s="70">
        <f t="shared" si="71"/>
        <v>2</v>
      </c>
      <c r="U105" s="70">
        <f t="shared" si="72"/>
        <v>2</v>
      </c>
      <c r="V105" s="70">
        <f t="shared" si="73"/>
        <v>2</v>
      </c>
      <c r="W105" s="70">
        <f t="shared" si="74"/>
        <v>4.2</v>
      </c>
      <c r="X105" s="70">
        <f t="shared" si="75"/>
        <v>4.2</v>
      </c>
      <c r="Y105" s="84">
        <f t="shared" si="76"/>
        <v>2.88</v>
      </c>
      <c r="Z105" s="88">
        <f>'2019 Расклад'!AT98</f>
        <v>3.7272727272727271</v>
      </c>
      <c r="AA105" s="56">
        <f t="shared" si="91"/>
        <v>3.91</v>
      </c>
      <c r="AB105" s="62" t="str">
        <f t="shared" si="53"/>
        <v>C</v>
      </c>
      <c r="AC105" s="241">
        <f>'2019 Расклад'!AZ98</f>
        <v>3.5227272727272729</v>
      </c>
      <c r="AD105" s="56">
        <f t="shared" si="92"/>
        <v>3.85</v>
      </c>
      <c r="AE105" s="61" t="str">
        <f t="shared" si="54"/>
        <v>C</v>
      </c>
      <c r="AF105" s="257" t="str">
        <f t="shared" si="56"/>
        <v>C</v>
      </c>
      <c r="AG105" s="264">
        <f t="shared" si="57"/>
        <v>2</v>
      </c>
      <c r="AH105" s="278">
        <f t="shared" si="58"/>
        <v>2</v>
      </c>
      <c r="AI105" s="271">
        <f t="shared" si="59"/>
        <v>2</v>
      </c>
      <c r="AJ105" s="364">
        <f>'2019 Расклад'!BF98</f>
        <v>3.8333333333333335</v>
      </c>
      <c r="AK105" s="175">
        <f t="shared" si="93"/>
        <v>4.17</v>
      </c>
      <c r="AL105" s="62" t="str">
        <f t="shared" si="55"/>
        <v>C</v>
      </c>
      <c r="AM105" s="365">
        <f>'2019 Расклад'!BM98</f>
        <v>59</v>
      </c>
      <c r="AN105" s="176">
        <f t="shared" si="94"/>
        <v>58.13</v>
      </c>
      <c r="AO105" s="61" t="str">
        <f t="shared" si="96"/>
        <v>B</v>
      </c>
      <c r="AP105" s="377">
        <f>'2019 Расклад'!BU98</f>
        <v>74</v>
      </c>
      <c r="AQ105" s="368">
        <f t="shared" si="95"/>
        <v>69.290000000000006</v>
      </c>
      <c r="AR105" s="61" t="str">
        <f t="shared" si="97"/>
        <v>A</v>
      </c>
      <c r="AS105" s="98" t="str">
        <f t="shared" si="60"/>
        <v>B</v>
      </c>
      <c r="AT105" s="92">
        <f t="shared" si="61"/>
        <v>2</v>
      </c>
      <c r="AU105" s="92">
        <f t="shared" si="62"/>
        <v>2.5</v>
      </c>
      <c r="AV105" s="92">
        <f t="shared" si="63"/>
        <v>4.2</v>
      </c>
      <c r="AW105" s="318">
        <f t="shared" si="64"/>
        <v>2.9</v>
      </c>
      <c r="AX105" s="98" t="str">
        <f t="shared" si="65"/>
        <v>B</v>
      </c>
      <c r="AY105" s="470">
        <f t="shared" si="66"/>
        <v>2.5</v>
      </c>
      <c r="AZ105" s="468">
        <f t="shared" si="67"/>
        <v>2</v>
      </c>
      <c r="BA105" s="468">
        <f t="shared" si="68"/>
        <v>2.5</v>
      </c>
      <c r="BB105" s="469">
        <f t="shared" si="69"/>
        <v>2.3333333333333335</v>
      </c>
    </row>
    <row r="106" spans="1:54" x14ac:dyDescent="0.25">
      <c r="A106" s="30">
        <v>17</v>
      </c>
      <c r="B106" s="49">
        <v>61210</v>
      </c>
      <c r="C106" s="26" t="s">
        <v>100</v>
      </c>
      <c r="D106" s="57">
        <f>'2019 Расклад'!J99</f>
        <v>4.2857142857142856</v>
      </c>
      <c r="E106" s="60">
        <f t="shared" si="86"/>
        <v>4.2969999999999997</v>
      </c>
      <c r="F106" s="228" t="str">
        <f t="shared" si="98"/>
        <v>B</v>
      </c>
      <c r="G106" s="221">
        <f>'2019 Расклад'!P99</f>
        <v>4.0136986301369859</v>
      </c>
      <c r="H106" s="60">
        <f t="shared" si="87"/>
        <v>4.01</v>
      </c>
      <c r="I106" s="61" t="str">
        <f t="shared" si="49"/>
        <v>B</v>
      </c>
      <c r="J106" s="57">
        <f>'2019 Расклад'!V99</f>
        <v>4.0972222222222214</v>
      </c>
      <c r="K106" s="60">
        <f t="shared" si="88"/>
        <v>4.173</v>
      </c>
      <c r="L106" s="62" t="str">
        <f t="shared" si="50"/>
        <v>C</v>
      </c>
      <c r="M106" s="437">
        <f>'2019 Расклад'!AF99</f>
        <v>98.648648648648646</v>
      </c>
      <c r="N106" s="55">
        <f t="shared" si="89"/>
        <v>96.28</v>
      </c>
      <c r="O106" s="61" t="str">
        <f t="shared" si="99"/>
        <v>A</v>
      </c>
      <c r="P106" s="68">
        <f>'2019 Расклад'!AN99</f>
        <v>96.15384615384616</v>
      </c>
      <c r="Q106" s="442">
        <f t="shared" si="90"/>
        <v>96.99</v>
      </c>
      <c r="R106" s="62" t="str">
        <f t="shared" si="52"/>
        <v>A</v>
      </c>
      <c r="S106" s="456" t="str">
        <f t="shared" si="70"/>
        <v>B</v>
      </c>
      <c r="T106" s="70">
        <f t="shared" si="71"/>
        <v>2.5</v>
      </c>
      <c r="U106" s="70">
        <f t="shared" si="72"/>
        <v>2.5</v>
      </c>
      <c r="V106" s="70">
        <f t="shared" si="73"/>
        <v>2</v>
      </c>
      <c r="W106" s="70">
        <f t="shared" si="74"/>
        <v>4.2</v>
      </c>
      <c r="X106" s="70">
        <f t="shared" si="75"/>
        <v>4.2</v>
      </c>
      <c r="Y106" s="84">
        <f t="shared" si="76"/>
        <v>3.0799999999999996</v>
      </c>
      <c r="Z106" s="88">
        <f>'2019 Расклад'!AT99</f>
        <v>3.8431372549019609</v>
      </c>
      <c r="AA106" s="56">
        <f t="shared" si="91"/>
        <v>3.91</v>
      </c>
      <c r="AB106" s="62" t="str">
        <f t="shared" si="53"/>
        <v>C</v>
      </c>
      <c r="AC106" s="241">
        <f>'2019 Расклад'!AZ99</f>
        <v>3.7647058823529411</v>
      </c>
      <c r="AD106" s="56">
        <f t="shared" si="92"/>
        <v>3.85</v>
      </c>
      <c r="AE106" s="61" t="str">
        <f t="shared" si="54"/>
        <v>C</v>
      </c>
      <c r="AF106" s="257" t="str">
        <f t="shared" si="56"/>
        <v>C</v>
      </c>
      <c r="AG106" s="264">
        <f t="shared" si="57"/>
        <v>2</v>
      </c>
      <c r="AH106" s="278">
        <f t="shared" si="58"/>
        <v>2</v>
      </c>
      <c r="AI106" s="271">
        <f t="shared" si="59"/>
        <v>2</v>
      </c>
      <c r="AJ106" s="364">
        <f>'2019 Расклад'!BF99</f>
        <v>3.9285714285714284</v>
      </c>
      <c r="AK106" s="175">
        <f t="shared" si="93"/>
        <v>4.17</v>
      </c>
      <c r="AL106" s="62" t="str">
        <f t="shared" si="55"/>
        <v>C</v>
      </c>
      <c r="AM106" s="365">
        <f>'2019 Расклад'!BM99</f>
        <v>53.22</v>
      </c>
      <c r="AN106" s="176">
        <f t="shared" si="94"/>
        <v>58.13</v>
      </c>
      <c r="AO106" s="61" t="str">
        <f t="shared" si="96"/>
        <v>B</v>
      </c>
      <c r="AP106" s="377">
        <f>'2019 Расклад'!BU99</f>
        <v>58.74</v>
      </c>
      <c r="AQ106" s="368">
        <f t="shared" si="95"/>
        <v>69.290000000000006</v>
      </c>
      <c r="AR106" s="61" t="str">
        <f t="shared" si="97"/>
        <v>B</v>
      </c>
      <c r="AS106" s="98" t="str">
        <f t="shared" si="60"/>
        <v>B</v>
      </c>
      <c r="AT106" s="92">
        <f t="shared" si="61"/>
        <v>2</v>
      </c>
      <c r="AU106" s="92">
        <f t="shared" si="62"/>
        <v>2.5</v>
      </c>
      <c r="AV106" s="92">
        <f t="shared" si="63"/>
        <v>2.5</v>
      </c>
      <c r="AW106" s="318">
        <f t="shared" si="64"/>
        <v>2.3333333333333335</v>
      </c>
      <c r="AX106" s="98" t="str">
        <f t="shared" si="65"/>
        <v>B</v>
      </c>
      <c r="AY106" s="470">
        <f t="shared" si="66"/>
        <v>2.5</v>
      </c>
      <c r="AZ106" s="468">
        <f t="shared" si="67"/>
        <v>2</v>
      </c>
      <c r="BA106" s="468">
        <f t="shared" si="68"/>
        <v>2.5</v>
      </c>
      <c r="BB106" s="469">
        <f t="shared" si="69"/>
        <v>2.3333333333333335</v>
      </c>
    </row>
    <row r="107" spans="1:54" x14ac:dyDescent="0.25">
      <c r="A107" s="30">
        <v>18</v>
      </c>
      <c r="B107" s="49">
        <v>61290</v>
      </c>
      <c r="C107" s="26" t="s">
        <v>101</v>
      </c>
      <c r="D107" s="57">
        <f>'2019 Расклад'!J100</f>
        <v>4.4477611940298507</v>
      </c>
      <c r="E107" s="60">
        <f t="shared" si="86"/>
        <v>4.2969999999999997</v>
      </c>
      <c r="F107" s="228" t="str">
        <f t="shared" si="98"/>
        <v>B</v>
      </c>
      <c r="G107" s="221">
        <f>'2019 Расклад'!P100</f>
        <v>3.5074626865671643</v>
      </c>
      <c r="H107" s="60">
        <f t="shared" si="87"/>
        <v>4.01</v>
      </c>
      <c r="I107" s="61" t="str">
        <f t="shared" si="49"/>
        <v>C</v>
      </c>
      <c r="J107" s="57">
        <f>'2019 Расклад'!V100</f>
        <v>3.9701492537313436</v>
      </c>
      <c r="K107" s="60">
        <f t="shared" si="88"/>
        <v>4.173</v>
      </c>
      <c r="L107" s="62" t="str">
        <f t="shared" si="50"/>
        <v>C</v>
      </c>
      <c r="M107" s="437">
        <f>'2019 Расклад'!AF100</f>
        <v>86.567164179104481</v>
      </c>
      <c r="N107" s="55">
        <f t="shared" si="89"/>
        <v>96.28</v>
      </c>
      <c r="O107" s="61" t="str">
        <f t="shared" si="99"/>
        <v>B</v>
      </c>
      <c r="P107" s="68">
        <f>'2019 Расклад'!AN100</f>
        <v>98.550724637681157</v>
      </c>
      <c r="Q107" s="442">
        <f t="shared" si="90"/>
        <v>96.99</v>
      </c>
      <c r="R107" s="62" t="str">
        <f t="shared" si="52"/>
        <v>A</v>
      </c>
      <c r="S107" s="456" t="str">
        <f t="shared" si="70"/>
        <v>B</v>
      </c>
      <c r="T107" s="70">
        <f t="shared" si="71"/>
        <v>2.5</v>
      </c>
      <c r="U107" s="70">
        <f t="shared" si="72"/>
        <v>2</v>
      </c>
      <c r="V107" s="70">
        <f t="shared" si="73"/>
        <v>2</v>
      </c>
      <c r="W107" s="70">
        <f t="shared" si="74"/>
        <v>2.5</v>
      </c>
      <c r="X107" s="70">
        <f t="shared" si="75"/>
        <v>4.2</v>
      </c>
      <c r="Y107" s="84">
        <f t="shared" si="76"/>
        <v>2.6399999999999997</v>
      </c>
      <c r="Z107" s="88">
        <f>'2019 Расклад'!AT100</f>
        <v>3.7638888888888888</v>
      </c>
      <c r="AA107" s="56">
        <f t="shared" si="91"/>
        <v>3.91</v>
      </c>
      <c r="AB107" s="62" t="str">
        <f t="shared" si="53"/>
        <v>C</v>
      </c>
      <c r="AC107" s="241">
        <f>'2019 Расклад'!AZ100</f>
        <v>3.535211267605634</v>
      </c>
      <c r="AD107" s="56">
        <f t="shared" si="92"/>
        <v>3.85</v>
      </c>
      <c r="AE107" s="61" t="str">
        <f t="shared" si="54"/>
        <v>C</v>
      </c>
      <c r="AF107" s="257" t="str">
        <f t="shared" si="56"/>
        <v>C</v>
      </c>
      <c r="AG107" s="264">
        <f t="shared" si="57"/>
        <v>2</v>
      </c>
      <c r="AH107" s="278">
        <f t="shared" si="58"/>
        <v>2</v>
      </c>
      <c r="AI107" s="271">
        <f t="shared" si="59"/>
        <v>2</v>
      </c>
      <c r="AJ107" s="364">
        <f>'2019 Расклад'!BF100</f>
        <v>3.4545454545454546</v>
      </c>
      <c r="AK107" s="175">
        <f t="shared" si="93"/>
        <v>4.17</v>
      </c>
      <c r="AL107" s="62" t="str">
        <f t="shared" si="55"/>
        <v>D</v>
      </c>
      <c r="AM107" s="365">
        <f>'2019 Расклад'!BM100</f>
        <v>42</v>
      </c>
      <c r="AN107" s="176">
        <f t="shared" si="94"/>
        <v>58.13</v>
      </c>
      <c r="AO107" s="61" t="str">
        <f t="shared" si="96"/>
        <v>C</v>
      </c>
      <c r="AP107" s="377">
        <f>'2019 Расклад'!BU100</f>
        <v>53</v>
      </c>
      <c r="AQ107" s="368">
        <f t="shared" si="95"/>
        <v>69.290000000000006</v>
      </c>
      <c r="AR107" s="61" t="str">
        <f t="shared" si="97"/>
        <v>C</v>
      </c>
      <c r="AS107" s="98" t="str">
        <f t="shared" si="60"/>
        <v>C</v>
      </c>
      <c r="AT107" s="92">
        <f t="shared" si="61"/>
        <v>1</v>
      </c>
      <c r="AU107" s="92">
        <f t="shared" si="62"/>
        <v>2</v>
      </c>
      <c r="AV107" s="92">
        <f t="shared" si="63"/>
        <v>2</v>
      </c>
      <c r="AW107" s="318">
        <f t="shared" si="64"/>
        <v>1.6666666666666667</v>
      </c>
      <c r="AX107" s="98" t="str">
        <f t="shared" si="65"/>
        <v>C</v>
      </c>
      <c r="AY107" s="470">
        <f t="shared" si="66"/>
        <v>2.5</v>
      </c>
      <c r="AZ107" s="468">
        <f t="shared" si="67"/>
        <v>2</v>
      </c>
      <c r="BA107" s="468">
        <f t="shared" si="68"/>
        <v>2</v>
      </c>
      <c r="BB107" s="469">
        <f t="shared" si="69"/>
        <v>2.1666666666666665</v>
      </c>
    </row>
    <row r="108" spans="1:54" x14ac:dyDescent="0.25">
      <c r="A108" s="30">
        <v>19</v>
      </c>
      <c r="B108" s="49">
        <v>61340</v>
      </c>
      <c r="C108" s="26" t="s">
        <v>102</v>
      </c>
      <c r="D108" s="57">
        <f>'2019 Расклад'!J101</f>
        <v>4.3402777777777786</v>
      </c>
      <c r="E108" s="60">
        <f t="shared" si="86"/>
        <v>4.2969999999999997</v>
      </c>
      <c r="F108" s="228" t="str">
        <f t="shared" si="98"/>
        <v>B</v>
      </c>
      <c r="G108" s="221">
        <f>'2019 Расклад'!P101</f>
        <v>4.140845070422535</v>
      </c>
      <c r="H108" s="60">
        <f t="shared" si="87"/>
        <v>4.01</v>
      </c>
      <c r="I108" s="61" t="str">
        <f t="shared" si="49"/>
        <v>B</v>
      </c>
      <c r="J108" s="57">
        <f>'2019 Расклад'!V101</f>
        <v>4.0559440559440567</v>
      </c>
      <c r="K108" s="60">
        <f t="shared" si="88"/>
        <v>4.173</v>
      </c>
      <c r="L108" s="62" t="str">
        <f t="shared" si="50"/>
        <v>C</v>
      </c>
      <c r="M108" s="437">
        <f>'2019 Расклад'!AF101</f>
        <v>98.561151079136692</v>
      </c>
      <c r="N108" s="55">
        <f t="shared" si="89"/>
        <v>96.28</v>
      </c>
      <c r="O108" s="61" t="str">
        <f t="shared" si="99"/>
        <v>A</v>
      </c>
      <c r="P108" s="68">
        <f>'2019 Расклад'!AN101</f>
        <v>97.841726618705039</v>
      </c>
      <c r="Q108" s="442">
        <f t="shared" si="90"/>
        <v>96.99</v>
      </c>
      <c r="R108" s="62" t="str">
        <f t="shared" si="52"/>
        <v>A</v>
      </c>
      <c r="S108" s="456" t="str">
        <f t="shared" si="70"/>
        <v>B</v>
      </c>
      <c r="T108" s="70">
        <f t="shared" si="71"/>
        <v>2.5</v>
      </c>
      <c r="U108" s="70">
        <f t="shared" si="72"/>
        <v>2.5</v>
      </c>
      <c r="V108" s="70">
        <f t="shared" si="73"/>
        <v>2</v>
      </c>
      <c r="W108" s="70">
        <f t="shared" si="74"/>
        <v>4.2</v>
      </c>
      <c r="X108" s="70">
        <f t="shared" si="75"/>
        <v>4.2</v>
      </c>
      <c r="Y108" s="84">
        <f t="shared" si="76"/>
        <v>3.0799999999999996</v>
      </c>
      <c r="Z108" s="88">
        <f>'2019 Расклад'!AT101</f>
        <v>3.5188679245283021</v>
      </c>
      <c r="AA108" s="56">
        <f t="shared" si="91"/>
        <v>3.91</v>
      </c>
      <c r="AB108" s="62" t="str">
        <f t="shared" si="53"/>
        <v>C</v>
      </c>
      <c r="AC108" s="241">
        <f>'2019 Расклад'!AZ101</f>
        <v>3.542056074766355</v>
      </c>
      <c r="AD108" s="56">
        <f t="shared" si="92"/>
        <v>3.85</v>
      </c>
      <c r="AE108" s="61" t="str">
        <f t="shared" si="54"/>
        <v>C</v>
      </c>
      <c r="AF108" s="257" t="str">
        <f t="shared" si="56"/>
        <v>C</v>
      </c>
      <c r="AG108" s="264">
        <f t="shared" si="57"/>
        <v>2</v>
      </c>
      <c r="AH108" s="278">
        <f t="shared" si="58"/>
        <v>2</v>
      </c>
      <c r="AI108" s="271">
        <f t="shared" si="59"/>
        <v>2</v>
      </c>
      <c r="AJ108" s="364">
        <f>'2019 Расклад'!BF101</f>
        <v>3.4375</v>
      </c>
      <c r="AK108" s="175">
        <f t="shared" si="93"/>
        <v>4.17</v>
      </c>
      <c r="AL108" s="62" t="str">
        <f t="shared" si="55"/>
        <v>D</v>
      </c>
      <c r="AM108" s="365">
        <f>'2019 Расклад'!BM101</f>
        <v>47</v>
      </c>
      <c r="AN108" s="176">
        <f t="shared" si="94"/>
        <v>58.13</v>
      </c>
      <c r="AO108" s="61" t="str">
        <f t="shared" si="96"/>
        <v>C</v>
      </c>
      <c r="AP108" s="377">
        <f>'2019 Расклад'!BU101</f>
        <v>60</v>
      </c>
      <c r="AQ108" s="368">
        <f t="shared" si="95"/>
        <v>69.290000000000006</v>
      </c>
      <c r="AR108" s="61" t="str">
        <f t="shared" si="97"/>
        <v>B</v>
      </c>
      <c r="AS108" s="98" t="str">
        <f t="shared" si="60"/>
        <v>C</v>
      </c>
      <c r="AT108" s="92">
        <f t="shared" si="61"/>
        <v>1</v>
      </c>
      <c r="AU108" s="92">
        <f t="shared" si="62"/>
        <v>2</v>
      </c>
      <c r="AV108" s="92">
        <f t="shared" si="63"/>
        <v>2.5</v>
      </c>
      <c r="AW108" s="318">
        <f t="shared" si="64"/>
        <v>1.8333333333333333</v>
      </c>
      <c r="AX108" s="98" t="str">
        <f t="shared" si="65"/>
        <v>C</v>
      </c>
      <c r="AY108" s="470">
        <f t="shared" si="66"/>
        <v>2.5</v>
      </c>
      <c r="AZ108" s="468">
        <f t="shared" si="67"/>
        <v>2</v>
      </c>
      <c r="BA108" s="468">
        <f t="shared" si="68"/>
        <v>2</v>
      </c>
      <c r="BB108" s="469">
        <f t="shared" si="69"/>
        <v>2.1666666666666665</v>
      </c>
    </row>
    <row r="109" spans="1:54" x14ac:dyDescent="0.25">
      <c r="A109" s="30">
        <v>20</v>
      </c>
      <c r="B109" s="49">
        <v>61390</v>
      </c>
      <c r="C109" s="26" t="s">
        <v>103</v>
      </c>
      <c r="D109" s="57">
        <f>'2019 Расклад'!J102</f>
        <v>3.7941176470588234</v>
      </c>
      <c r="E109" s="60">
        <f t="shared" si="86"/>
        <v>4.2969999999999997</v>
      </c>
      <c r="F109" s="228" t="str">
        <f t="shared" si="98"/>
        <v>C</v>
      </c>
      <c r="G109" s="221">
        <f>'2019 Расклад'!P102</f>
        <v>3.4368932038834954</v>
      </c>
      <c r="H109" s="60">
        <f t="shared" si="87"/>
        <v>4.01</v>
      </c>
      <c r="I109" s="61" t="str">
        <f t="shared" si="49"/>
        <v>D</v>
      </c>
      <c r="J109" s="57">
        <f>'2019 Расклад'!V102</f>
        <v>3.76</v>
      </c>
      <c r="K109" s="60">
        <f t="shared" si="88"/>
        <v>4.173</v>
      </c>
      <c r="L109" s="62" t="str">
        <f t="shared" si="50"/>
        <v>C</v>
      </c>
      <c r="M109" s="437">
        <f>'2019 Расклад'!AF102</f>
        <v>96.969696969696969</v>
      </c>
      <c r="N109" s="55">
        <f t="shared" si="89"/>
        <v>96.28</v>
      </c>
      <c r="O109" s="61" t="str">
        <f t="shared" si="99"/>
        <v>A</v>
      </c>
      <c r="P109" s="68">
        <f>'2019 Расклад'!AN102</f>
        <v>89.10891089108911</v>
      </c>
      <c r="Q109" s="442">
        <f t="shared" si="90"/>
        <v>96.99</v>
      </c>
      <c r="R109" s="62" t="str">
        <f t="shared" si="52"/>
        <v>B</v>
      </c>
      <c r="S109" s="456" t="str">
        <f t="shared" si="70"/>
        <v>C</v>
      </c>
      <c r="T109" s="70">
        <f t="shared" si="71"/>
        <v>2</v>
      </c>
      <c r="U109" s="70">
        <f t="shared" si="72"/>
        <v>1</v>
      </c>
      <c r="V109" s="70">
        <f t="shared" si="73"/>
        <v>2</v>
      </c>
      <c r="W109" s="70">
        <f t="shared" si="74"/>
        <v>4.2</v>
      </c>
      <c r="X109" s="70">
        <f t="shared" si="75"/>
        <v>2.5</v>
      </c>
      <c r="Y109" s="84">
        <f t="shared" si="76"/>
        <v>2.34</v>
      </c>
      <c r="Z109" s="88">
        <f>'2019 Расклад'!AT102</f>
        <v>3.5686274509803924</v>
      </c>
      <c r="AA109" s="56">
        <f t="shared" si="91"/>
        <v>3.91</v>
      </c>
      <c r="AB109" s="62" t="str">
        <f t="shared" si="53"/>
        <v>C</v>
      </c>
      <c r="AC109" s="241">
        <f>'2019 Расклад'!AZ102</f>
        <v>3.5490196078431371</v>
      </c>
      <c r="AD109" s="56">
        <f t="shared" si="92"/>
        <v>3.85</v>
      </c>
      <c r="AE109" s="61" t="str">
        <f t="shared" si="54"/>
        <v>C</v>
      </c>
      <c r="AF109" s="257" t="str">
        <f t="shared" si="56"/>
        <v>C</v>
      </c>
      <c r="AG109" s="264">
        <f t="shared" si="57"/>
        <v>2</v>
      </c>
      <c r="AH109" s="278">
        <f t="shared" si="58"/>
        <v>2</v>
      </c>
      <c r="AI109" s="271">
        <f t="shared" si="59"/>
        <v>2</v>
      </c>
      <c r="AJ109" s="364">
        <f>'2019 Расклад'!BF102</f>
        <v>4.0666666666666664</v>
      </c>
      <c r="AK109" s="175">
        <f t="shared" si="93"/>
        <v>4.17</v>
      </c>
      <c r="AL109" s="62" t="str">
        <f t="shared" si="55"/>
        <v>C</v>
      </c>
      <c r="AM109" s="365">
        <f>'2019 Расклад'!BM102</f>
        <v>47.06</v>
      </c>
      <c r="AN109" s="176">
        <f t="shared" si="94"/>
        <v>58.13</v>
      </c>
      <c r="AO109" s="61" t="str">
        <f t="shared" si="96"/>
        <v>C</v>
      </c>
      <c r="AP109" s="377">
        <f>'2019 Расклад'!BU102</f>
        <v>63.29</v>
      </c>
      <c r="AQ109" s="368">
        <f t="shared" si="95"/>
        <v>69.290000000000006</v>
      </c>
      <c r="AR109" s="61" t="str">
        <f t="shared" si="97"/>
        <v>B</v>
      </c>
      <c r="AS109" s="98" t="str">
        <f t="shared" si="60"/>
        <v>C</v>
      </c>
      <c r="AT109" s="92">
        <f t="shared" si="61"/>
        <v>2</v>
      </c>
      <c r="AU109" s="92">
        <f t="shared" si="62"/>
        <v>2</v>
      </c>
      <c r="AV109" s="92">
        <f t="shared" si="63"/>
        <v>2.5</v>
      </c>
      <c r="AW109" s="318">
        <f t="shared" si="64"/>
        <v>2.1666666666666665</v>
      </c>
      <c r="AX109" s="98" t="str">
        <f t="shared" si="65"/>
        <v>C</v>
      </c>
      <c r="AY109" s="470">
        <f t="shared" si="66"/>
        <v>2</v>
      </c>
      <c r="AZ109" s="468">
        <f t="shared" si="67"/>
        <v>2</v>
      </c>
      <c r="BA109" s="468">
        <f t="shared" si="68"/>
        <v>2</v>
      </c>
      <c r="BB109" s="469">
        <f t="shared" si="69"/>
        <v>2</v>
      </c>
    </row>
    <row r="110" spans="1:54" x14ac:dyDescent="0.25">
      <c r="A110" s="30">
        <v>21</v>
      </c>
      <c r="B110" s="49">
        <v>61410</v>
      </c>
      <c r="C110" s="26" t="s">
        <v>104</v>
      </c>
      <c r="D110" s="57">
        <f>'2019 Расклад'!J103</f>
        <v>4.5841584158415847</v>
      </c>
      <c r="E110" s="60">
        <f t="shared" si="86"/>
        <v>4.2969999999999997</v>
      </c>
      <c r="F110" s="228" t="str">
        <f t="shared" si="98"/>
        <v>A</v>
      </c>
      <c r="G110" s="221">
        <f>'2019 Расклад'!P103</f>
        <v>4.166666666666667</v>
      </c>
      <c r="H110" s="60">
        <f t="shared" si="87"/>
        <v>4.01</v>
      </c>
      <c r="I110" s="61" t="str">
        <f t="shared" si="49"/>
        <v>B</v>
      </c>
      <c r="J110" s="57">
        <f>'2019 Расклад'!V103</f>
        <v>4.4455445544554451</v>
      </c>
      <c r="K110" s="60">
        <f t="shared" si="88"/>
        <v>4.173</v>
      </c>
      <c r="L110" s="62" t="str">
        <f t="shared" si="50"/>
        <v>B</v>
      </c>
      <c r="M110" s="437">
        <f>'2019 Расклад'!AF103</f>
        <v>100</v>
      </c>
      <c r="N110" s="55">
        <f t="shared" si="89"/>
        <v>96.28</v>
      </c>
      <c r="O110" s="61" t="str">
        <f t="shared" si="99"/>
        <v>A</v>
      </c>
      <c r="P110" s="68">
        <f>'2019 Расклад'!AN103</f>
        <v>97</v>
      </c>
      <c r="Q110" s="442">
        <f t="shared" si="90"/>
        <v>96.99</v>
      </c>
      <c r="R110" s="62" t="str">
        <f t="shared" si="52"/>
        <v>A</v>
      </c>
      <c r="S110" s="456" t="str">
        <f t="shared" si="70"/>
        <v>A</v>
      </c>
      <c r="T110" s="70">
        <f t="shared" si="71"/>
        <v>4.2</v>
      </c>
      <c r="U110" s="70">
        <f t="shared" si="72"/>
        <v>2.5</v>
      </c>
      <c r="V110" s="70">
        <f t="shared" si="73"/>
        <v>2.5</v>
      </c>
      <c r="W110" s="70">
        <f t="shared" si="74"/>
        <v>4.2</v>
      </c>
      <c r="X110" s="70">
        <f t="shared" si="75"/>
        <v>4.2</v>
      </c>
      <c r="Y110" s="84">
        <f t="shared" si="76"/>
        <v>3.5199999999999996</v>
      </c>
      <c r="Z110" s="88">
        <f>'2019 Расклад'!AT103</f>
        <v>3.8717948717948718</v>
      </c>
      <c r="AA110" s="56">
        <f t="shared" si="91"/>
        <v>3.91</v>
      </c>
      <c r="AB110" s="62" t="str">
        <f t="shared" si="53"/>
        <v>B</v>
      </c>
      <c r="AC110" s="241">
        <f>'2019 Расклад'!AZ103</f>
        <v>3.8461538461538463</v>
      </c>
      <c r="AD110" s="56">
        <f t="shared" si="92"/>
        <v>3.85</v>
      </c>
      <c r="AE110" s="61" t="str">
        <f t="shared" si="54"/>
        <v>B</v>
      </c>
      <c r="AF110" s="257" t="str">
        <f t="shared" si="56"/>
        <v>B</v>
      </c>
      <c r="AG110" s="264">
        <f t="shared" si="57"/>
        <v>2.5</v>
      </c>
      <c r="AH110" s="278">
        <f t="shared" si="58"/>
        <v>2.5</v>
      </c>
      <c r="AI110" s="271">
        <f t="shared" si="59"/>
        <v>2.5</v>
      </c>
      <c r="AJ110" s="364">
        <f>'2019 Расклад'!BF103</f>
        <v>4.2592592592592595</v>
      </c>
      <c r="AK110" s="175">
        <f t="shared" si="93"/>
        <v>4.17</v>
      </c>
      <c r="AL110" s="62" t="str">
        <f t="shared" si="55"/>
        <v>B</v>
      </c>
      <c r="AM110" s="365">
        <f>'2019 Расклад'!BM103</f>
        <v>62</v>
      </c>
      <c r="AN110" s="176">
        <f t="shared" si="94"/>
        <v>58.13</v>
      </c>
      <c r="AO110" s="61" t="str">
        <f t="shared" si="96"/>
        <v>B</v>
      </c>
      <c r="AP110" s="377">
        <f>'2019 Расклад'!BU103</f>
        <v>70</v>
      </c>
      <c r="AQ110" s="368">
        <f t="shared" si="95"/>
        <v>69.290000000000006</v>
      </c>
      <c r="AR110" s="61" t="str">
        <f t="shared" si="97"/>
        <v>B</v>
      </c>
      <c r="AS110" s="98" t="str">
        <f t="shared" si="60"/>
        <v>B</v>
      </c>
      <c r="AT110" s="92">
        <f t="shared" si="61"/>
        <v>2.5</v>
      </c>
      <c r="AU110" s="92">
        <f t="shared" si="62"/>
        <v>2.5</v>
      </c>
      <c r="AV110" s="92">
        <f t="shared" si="63"/>
        <v>2.5</v>
      </c>
      <c r="AW110" s="318">
        <f t="shared" si="64"/>
        <v>2.5</v>
      </c>
      <c r="AX110" s="98" t="str">
        <f t="shared" si="65"/>
        <v>B</v>
      </c>
      <c r="AY110" s="470">
        <f t="shared" si="66"/>
        <v>4.2</v>
      </c>
      <c r="AZ110" s="468">
        <f t="shared" si="67"/>
        <v>2.5</v>
      </c>
      <c r="BA110" s="468">
        <f t="shared" si="68"/>
        <v>2.5</v>
      </c>
      <c r="BB110" s="469">
        <f t="shared" si="69"/>
        <v>3.0666666666666664</v>
      </c>
    </row>
    <row r="111" spans="1:54" x14ac:dyDescent="0.25">
      <c r="A111" s="30">
        <v>22</v>
      </c>
      <c r="B111" s="49">
        <v>61430</v>
      </c>
      <c r="C111" s="26" t="s">
        <v>245</v>
      </c>
      <c r="D111" s="57">
        <f>'2019 Расклад'!J104</f>
        <v>4.4958677685950406</v>
      </c>
      <c r="E111" s="60">
        <f t="shared" si="86"/>
        <v>4.2969999999999997</v>
      </c>
      <c r="F111" s="228" t="str">
        <f t="shared" si="98"/>
        <v>B</v>
      </c>
      <c r="G111" s="221">
        <f>'2019 Расклад'!P104</f>
        <v>4.2746781115879831</v>
      </c>
      <c r="H111" s="60">
        <f t="shared" si="87"/>
        <v>4.01</v>
      </c>
      <c r="I111" s="61" t="str">
        <f t="shared" si="49"/>
        <v>B</v>
      </c>
      <c r="J111" s="57">
        <f>'2019 Расклад'!V104</f>
        <v>4.3456790123456788</v>
      </c>
      <c r="K111" s="60">
        <f t="shared" si="88"/>
        <v>4.173</v>
      </c>
      <c r="L111" s="62" t="str">
        <f t="shared" si="50"/>
        <v>B</v>
      </c>
      <c r="M111" s="437">
        <f>'2019 Расклад'!AF104</f>
        <v>93.534482758620697</v>
      </c>
      <c r="N111" s="55">
        <f t="shared" si="89"/>
        <v>96.28</v>
      </c>
      <c r="O111" s="61" t="str">
        <f t="shared" si="99"/>
        <v>A</v>
      </c>
      <c r="P111" s="68">
        <f>'2019 Расклад'!AN104</f>
        <v>96.747967479674799</v>
      </c>
      <c r="Q111" s="442">
        <f t="shared" si="90"/>
        <v>96.99</v>
      </c>
      <c r="R111" s="62" t="str">
        <f t="shared" si="52"/>
        <v>A</v>
      </c>
      <c r="S111" s="456" t="str">
        <f t="shared" si="70"/>
        <v>B</v>
      </c>
      <c r="T111" s="70">
        <f t="shared" si="71"/>
        <v>2.5</v>
      </c>
      <c r="U111" s="70">
        <f t="shared" si="72"/>
        <v>2.5</v>
      </c>
      <c r="V111" s="70">
        <f t="shared" si="73"/>
        <v>2.5</v>
      </c>
      <c r="W111" s="70">
        <f t="shared" si="74"/>
        <v>4.2</v>
      </c>
      <c r="X111" s="70">
        <f t="shared" si="75"/>
        <v>4.2</v>
      </c>
      <c r="Y111" s="84">
        <f t="shared" si="76"/>
        <v>3.1799999999999997</v>
      </c>
      <c r="Z111" s="88">
        <f>'2019 Расклад'!AT104</f>
        <v>3.9951456310679609</v>
      </c>
      <c r="AA111" s="56">
        <f t="shared" si="91"/>
        <v>3.91</v>
      </c>
      <c r="AB111" s="62" t="str">
        <f t="shared" si="53"/>
        <v>B</v>
      </c>
      <c r="AC111" s="241">
        <f>'2019 Расклад'!AZ104</f>
        <v>3.8640776699029127</v>
      </c>
      <c r="AD111" s="56">
        <f t="shared" si="92"/>
        <v>3.85</v>
      </c>
      <c r="AE111" s="61" t="str">
        <f t="shared" si="54"/>
        <v>B</v>
      </c>
      <c r="AF111" s="257" t="str">
        <f t="shared" si="56"/>
        <v>B</v>
      </c>
      <c r="AG111" s="264">
        <f t="shared" si="57"/>
        <v>2.5</v>
      </c>
      <c r="AH111" s="278">
        <f t="shared" si="58"/>
        <v>2.5</v>
      </c>
      <c r="AI111" s="271">
        <f t="shared" si="59"/>
        <v>2.5</v>
      </c>
      <c r="AJ111" s="364">
        <f>'2019 Расклад'!BF104</f>
        <v>4.1025641025641022</v>
      </c>
      <c r="AK111" s="175">
        <f t="shared" si="93"/>
        <v>4.17</v>
      </c>
      <c r="AL111" s="62" t="str">
        <f t="shared" si="55"/>
        <v>C</v>
      </c>
      <c r="AM111" s="365">
        <f>'2019 Расклад'!BM104</f>
        <v>59.18</v>
      </c>
      <c r="AN111" s="176">
        <f t="shared" si="94"/>
        <v>58.13</v>
      </c>
      <c r="AO111" s="61" t="str">
        <f t="shared" si="96"/>
        <v>B</v>
      </c>
      <c r="AP111" s="377">
        <f>'2019 Расклад'!BU104</f>
        <v>69</v>
      </c>
      <c r="AQ111" s="368">
        <f t="shared" si="95"/>
        <v>69.290000000000006</v>
      </c>
      <c r="AR111" s="61" t="str">
        <f t="shared" si="97"/>
        <v>B</v>
      </c>
      <c r="AS111" s="98" t="str">
        <f t="shared" si="60"/>
        <v>B</v>
      </c>
      <c r="AT111" s="92">
        <f t="shared" si="61"/>
        <v>2</v>
      </c>
      <c r="AU111" s="92">
        <f t="shared" si="62"/>
        <v>2.5</v>
      </c>
      <c r="AV111" s="92">
        <f t="shared" si="63"/>
        <v>2.5</v>
      </c>
      <c r="AW111" s="318">
        <f t="shared" si="64"/>
        <v>2.3333333333333335</v>
      </c>
      <c r="AX111" s="98" t="str">
        <f t="shared" si="65"/>
        <v>B</v>
      </c>
      <c r="AY111" s="470">
        <f t="shared" si="66"/>
        <v>2.5</v>
      </c>
      <c r="AZ111" s="468">
        <f t="shared" si="67"/>
        <v>2.5</v>
      </c>
      <c r="BA111" s="468">
        <f t="shared" si="68"/>
        <v>2.5</v>
      </c>
      <c r="BB111" s="469">
        <f t="shared" si="69"/>
        <v>2.5</v>
      </c>
    </row>
    <row r="112" spans="1:54" x14ac:dyDescent="0.25">
      <c r="A112" s="30">
        <v>23</v>
      </c>
      <c r="B112" s="49">
        <v>61440</v>
      </c>
      <c r="C112" s="26" t="s">
        <v>105</v>
      </c>
      <c r="D112" s="57">
        <f>'2019 Расклад'!J105</f>
        <v>4.3058823529411763</v>
      </c>
      <c r="E112" s="60">
        <f t="shared" si="86"/>
        <v>4.2969999999999997</v>
      </c>
      <c r="F112" s="228" t="str">
        <f t="shared" si="98"/>
        <v>B</v>
      </c>
      <c r="G112" s="221">
        <f>'2019 Расклад'!P105</f>
        <v>4.1031746031746028</v>
      </c>
      <c r="H112" s="60">
        <f t="shared" si="87"/>
        <v>4.01</v>
      </c>
      <c r="I112" s="61" t="str">
        <f t="shared" si="49"/>
        <v>B</v>
      </c>
      <c r="J112" s="57">
        <f>'2019 Расклад'!V105</f>
        <v>4.0677290836653386</v>
      </c>
      <c r="K112" s="60">
        <f t="shared" si="88"/>
        <v>4.173</v>
      </c>
      <c r="L112" s="62" t="str">
        <f t="shared" si="50"/>
        <v>C</v>
      </c>
      <c r="M112" s="437">
        <f>'2019 Расклад'!AF105</f>
        <v>99.196787148594382</v>
      </c>
      <c r="N112" s="55">
        <f t="shared" si="89"/>
        <v>96.28</v>
      </c>
      <c r="O112" s="61" t="str">
        <f t="shared" si="99"/>
        <v>A</v>
      </c>
      <c r="P112" s="68">
        <f>'2019 Расклад'!AN105</f>
        <v>97.165991902834008</v>
      </c>
      <c r="Q112" s="442">
        <f t="shared" si="90"/>
        <v>96.99</v>
      </c>
      <c r="R112" s="62" t="str">
        <f t="shared" si="52"/>
        <v>A</v>
      </c>
      <c r="S112" s="456" t="str">
        <f t="shared" si="70"/>
        <v>B</v>
      </c>
      <c r="T112" s="70">
        <f t="shared" si="71"/>
        <v>2.5</v>
      </c>
      <c r="U112" s="70">
        <f t="shared" si="72"/>
        <v>2.5</v>
      </c>
      <c r="V112" s="70">
        <f t="shared" si="73"/>
        <v>2</v>
      </c>
      <c r="W112" s="70">
        <f t="shared" si="74"/>
        <v>4.2</v>
      </c>
      <c r="X112" s="70">
        <f t="shared" si="75"/>
        <v>4.2</v>
      </c>
      <c r="Y112" s="84">
        <f t="shared" si="76"/>
        <v>3.0799999999999996</v>
      </c>
      <c r="Z112" s="88">
        <f>'2019 Расклад'!AT105</f>
        <v>3.9821428571428572</v>
      </c>
      <c r="AA112" s="56">
        <f t="shared" si="91"/>
        <v>3.91</v>
      </c>
      <c r="AB112" s="62" t="str">
        <f t="shared" si="53"/>
        <v>B</v>
      </c>
      <c r="AC112" s="241">
        <f>'2019 Расклад'!AZ105</f>
        <v>3.8511904761904763</v>
      </c>
      <c r="AD112" s="56">
        <f t="shared" si="92"/>
        <v>3.85</v>
      </c>
      <c r="AE112" s="61" t="str">
        <f t="shared" si="54"/>
        <v>B</v>
      </c>
      <c r="AF112" s="257" t="str">
        <f t="shared" si="56"/>
        <v>B</v>
      </c>
      <c r="AG112" s="264">
        <f t="shared" si="57"/>
        <v>2.5</v>
      </c>
      <c r="AH112" s="278">
        <f t="shared" si="58"/>
        <v>2.5</v>
      </c>
      <c r="AI112" s="271">
        <f t="shared" si="59"/>
        <v>2.5</v>
      </c>
      <c r="AJ112" s="364">
        <f>'2019 Расклад'!BF105</f>
        <v>4.7547169811320753</v>
      </c>
      <c r="AK112" s="175">
        <f t="shared" si="93"/>
        <v>4.17</v>
      </c>
      <c r="AL112" s="62" t="str">
        <f t="shared" si="55"/>
        <v>A</v>
      </c>
      <c r="AM112" s="365">
        <f>'2019 Расклад'!BM105</f>
        <v>61.61</v>
      </c>
      <c r="AN112" s="176">
        <f t="shared" si="94"/>
        <v>58.13</v>
      </c>
      <c r="AO112" s="61" t="str">
        <f t="shared" si="96"/>
        <v>B</v>
      </c>
      <c r="AP112" s="377">
        <f>'2019 Расклад'!BU105</f>
        <v>78</v>
      </c>
      <c r="AQ112" s="368">
        <f t="shared" si="95"/>
        <v>69.290000000000006</v>
      </c>
      <c r="AR112" s="61" t="str">
        <f t="shared" si="97"/>
        <v>A</v>
      </c>
      <c r="AS112" s="98" t="str">
        <f t="shared" si="60"/>
        <v>A</v>
      </c>
      <c r="AT112" s="92">
        <f t="shared" si="61"/>
        <v>4.2</v>
      </c>
      <c r="AU112" s="92">
        <f t="shared" si="62"/>
        <v>2.5</v>
      </c>
      <c r="AV112" s="92">
        <f t="shared" si="63"/>
        <v>4.2</v>
      </c>
      <c r="AW112" s="318">
        <f t="shared" si="64"/>
        <v>3.6333333333333333</v>
      </c>
      <c r="AX112" s="98" t="str">
        <f t="shared" si="65"/>
        <v>B</v>
      </c>
      <c r="AY112" s="470">
        <f t="shared" si="66"/>
        <v>2.5</v>
      </c>
      <c r="AZ112" s="468">
        <f t="shared" si="67"/>
        <v>2.5</v>
      </c>
      <c r="BA112" s="468">
        <f t="shared" si="68"/>
        <v>4.2</v>
      </c>
      <c r="BB112" s="469">
        <f t="shared" si="69"/>
        <v>3.0666666666666664</v>
      </c>
    </row>
    <row r="113" spans="1:54" x14ac:dyDescent="0.25">
      <c r="A113" s="30">
        <v>24</v>
      </c>
      <c r="B113" s="49">
        <v>61450</v>
      </c>
      <c r="C113" s="26" t="s">
        <v>244</v>
      </c>
      <c r="D113" s="57">
        <f>'2019 Расклад'!J106</f>
        <v>4.5</v>
      </c>
      <c r="E113" s="60">
        <f t="shared" si="86"/>
        <v>4.2969999999999997</v>
      </c>
      <c r="F113" s="228" t="str">
        <f t="shared" si="98"/>
        <v>A</v>
      </c>
      <c r="G113" s="221">
        <f>'2019 Расклад'!P106</f>
        <v>4.298013245033113</v>
      </c>
      <c r="H113" s="60">
        <f t="shared" si="87"/>
        <v>4.01</v>
      </c>
      <c r="I113" s="61" t="str">
        <f t="shared" si="49"/>
        <v>B</v>
      </c>
      <c r="J113" s="57">
        <f>'2019 Расклад'!V106</f>
        <v>4.5882352941176476</v>
      </c>
      <c r="K113" s="60">
        <f t="shared" si="88"/>
        <v>4.173</v>
      </c>
      <c r="L113" s="62" t="str">
        <f t="shared" si="50"/>
        <v>A</v>
      </c>
      <c r="M113" s="437">
        <f>'2019 Расклад'!AF106</f>
        <v>97.41935483870968</v>
      </c>
      <c r="N113" s="55">
        <f t="shared" si="89"/>
        <v>96.28</v>
      </c>
      <c r="O113" s="61" t="str">
        <f t="shared" si="99"/>
        <v>A</v>
      </c>
      <c r="P113" s="68">
        <f>'2019 Расклад'!AN106</f>
        <v>97.2027972027972</v>
      </c>
      <c r="Q113" s="442">
        <f t="shared" si="90"/>
        <v>96.99</v>
      </c>
      <c r="R113" s="62" t="str">
        <f t="shared" si="52"/>
        <v>A</v>
      </c>
      <c r="S113" s="456" t="str">
        <f t="shared" si="70"/>
        <v>A</v>
      </c>
      <c r="T113" s="70">
        <f t="shared" si="71"/>
        <v>4.2</v>
      </c>
      <c r="U113" s="70">
        <f t="shared" si="72"/>
        <v>2.5</v>
      </c>
      <c r="V113" s="70">
        <f t="shared" si="73"/>
        <v>4.2</v>
      </c>
      <c r="W113" s="70">
        <f t="shared" si="74"/>
        <v>4.2</v>
      </c>
      <c r="X113" s="70">
        <f t="shared" si="75"/>
        <v>4.2</v>
      </c>
      <c r="Y113" s="84">
        <f t="shared" si="76"/>
        <v>3.8600000000000003</v>
      </c>
      <c r="Z113" s="88">
        <f>'2019 Расклад'!AT106</f>
        <v>4.041666666666667</v>
      </c>
      <c r="AA113" s="56">
        <f t="shared" si="91"/>
        <v>3.91</v>
      </c>
      <c r="AB113" s="62" t="str">
        <f t="shared" si="53"/>
        <v>B</v>
      </c>
      <c r="AC113" s="241">
        <f>'2019 Расклад'!AZ106</f>
        <v>3.7333333333333334</v>
      </c>
      <c r="AD113" s="56">
        <f t="shared" si="92"/>
        <v>3.85</v>
      </c>
      <c r="AE113" s="61" t="str">
        <f t="shared" si="54"/>
        <v>C</v>
      </c>
      <c r="AF113" s="257" t="str">
        <f t="shared" si="56"/>
        <v>C</v>
      </c>
      <c r="AG113" s="264">
        <f t="shared" si="57"/>
        <v>2.5</v>
      </c>
      <c r="AH113" s="278">
        <f t="shared" si="58"/>
        <v>2</v>
      </c>
      <c r="AI113" s="271">
        <f t="shared" si="59"/>
        <v>2.25</v>
      </c>
      <c r="AJ113" s="364">
        <f>'2019 Расклад'!BF106</f>
        <v>3.7692307692307692</v>
      </c>
      <c r="AK113" s="175">
        <f t="shared" si="93"/>
        <v>4.17</v>
      </c>
      <c r="AL113" s="62" t="str">
        <f t="shared" si="55"/>
        <v>C</v>
      </c>
      <c r="AM113" s="365">
        <f>'2019 Расклад'!BM106</f>
        <v>64</v>
      </c>
      <c r="AN113" s="176">
        <f t="shared" si="94"/>
        <v>58.13</v>
      </c>
      <c r="AO113" s="61" t="str">
        <f t="shared" si="96"/>
        <v>B</v>
      </c>
      <c r="AP113" s="377">
        <f>'2019 Расклад'!BU106</f>
        <v>71</v>
      </c>
      <c r="AQ113" s="368">
        <f t="shared" si="95"/>
        <v>69.290000000000006</v>
      </c>
      <c r="AR113" s="61" t="str">
        <f t="shared" si="97"/>
        <v>B</v>
      </c>
      <c r="AS113" s="98" t="str">
        <f t="shared" si="60"/>
        <v>B</v>
      </c>
      <c r="AT113" s="92">
        <f t="shared" si="61"/>
        <v>2</v>
      </c>
      <c r="AU113" s="92">
        <f t="shared" si="62"/>
        <v>2.5</v>
      </c>
      <c r="AV113" s="92">
        <f t="shared" si="63"/>
        <v>2.5</v>
      </c>
      <c r="AW113" s="318">
        <f t="shared" si="64"/>
        <v>2.3333333333333335</v>
      </c>
      <c r="AX113" s="98" t="str">
        <f t="shared" si="65"/>
        <v>B</v>
      </c>
      <c r="AY113" s="470">
        <f t="shared" si="66"/>
        <v>4.2</v>
      </c>
      <c r="AZ113" s="468">
        <f t="shared" si="67"/>
        <v>2</v>
      </c>
      <c r="BA113" s="468">
        <f t="shared" si="68"/>
        <v>2.5</v>
      </c>
      <c r="BB113" s="469">
        <f t="shared" si="69"/>
        <v>2.9</v>
      </c>
    </row>
    <row r="114" spans="1:54" x14ac:dyDescent="0.25">
      <c r="A114" s="30">
        <v>25</v>
      </c>
      <c r="B114" s="49">
        <v>61470</v>
      </c>
      <c r="C114" s="26" t="s">
        <v>106</v>
      </c>
      <c r="D114" s="57">
        <f>'2019 Расклад'!J107</f>
        <v>4.0909090909090908</v>
      </c>
      <c r="E114" s="60">
        <f t="shared" si="86"/>
        <v>4.2969999999999997</v>
      </c>
      <c r="F114" s="228" t="str">
        <f t="shared" si="98"/>
        <v>C</v>
      </c>
      <c r="G114" s="221">
        <f>'2019 Расклад'!P107</f>
        <v>4</v>
      </c>
      <c r="H114" s="60">
        <f t="shared" si="87"/>
        <v>4.01</v>
      </c>
      <c r="I114" s="61" t="str">
        <f t="shared" si="49"/>
        <v>B</v>
      </c>
      <c r="J114" s="57">
        <f>'2019 Расклад'!V107</f>
        <v>3.942622950819672</v>
      </c>
      <c r="K114" s="60">
        <f t="shared" si="88"/>
        <v>4.173</v>
      </c>
      <c r="L114" s="62" t="str">
        <f t="shared" si="50"/>
        <v>C</v>
      </c>
      <c r="M114" s="437">
        <f>'2019 Расклад'!AF107</f>
        <v>89.256198347107443</v>
      </c>
      <c r="N114" s="55">
        <f t="shared" si="89"/>
        <v>96.28</v>
      </c>
      <c r="O114" s="61" t="str">
        <f t="shared" si="99"/>
        <v>B</v>
      </c>
      <c r="P114" s="68">
        <f>'2019 Расклад'!AN107</f>
        <v>96.694214876033058</v>
      </c>
      <c r="Q114" s="442">
        <f t="shared" si="90"/>
        <v>96.99</v>
      </c>
      <c r="R114" s="62" t="str">
        <f t="shared" si="52"/>
        <v>A</v>
      </c>
      <c r="S114" s="456" t="str">
        <f t="shared" si="70"/>
        <v>B</v>
      </c>
      <c r="T114" s="70">
        <f t="shared" si="71"/>
        <v>2</v>
      </c>
      <c r="U114" s="70">
        <f t="shared" si="72"/>
        <v>2.5</v>
      </c>
      <c r="V114" s="70">
        <f t="shared" si="73"/>
        <v>2</v>
      </c>
      <c r="W114" s="70">
        <f t="shared" si="74"/>
        <v>2.5</v>
      </c>
      <c r="X114" s="70">
        <f t="shared" si="75"/>
        <v>4.2</v>
      </c>
      <c r="Y114" s="84">
        <f t="shared" si="76"/>
        <v>2.6399999999999997</v>
      </c>
      <c r="Z114" s="88">
        <f>'2019 Расклад'!AT107</f>
        <v>3.9746835443037973</v>
      </c>
      <c r="AA114" s="56">
        <f t="shared" si="91"/>
        <v>3.91</v>
      </c>
      <c r="AB114" s="62" t="str">
        <f t="shared" si="53"/>
        <v>B</v>
      </c>
      <c r="AC114" s="241">
        <f>'2019 Расклад'!AZ107</f>
        <v>3.8227848101265822</v>
      </c>
      <c r="AD114" s="56">
        <f t="shared" si="92"/>
        <v>3.85</v>
      </c>
      <c r="AE114" s="61" t="str">
        <f t="shared" si="54"/>
        <v>B</v>
      </c>
      <c r="AF114" s="257" t="str">
        <f t="shared" si="56"/>
        <v>B</v>
      </c>
      <c r="AG114" s="264">
        <f t="shared" si="57"/>
        <v>2.5</v>
      </c>
      <c r="AH114" s="278">
        <f t="shared" si="58"/>
        <v>2.5</v>
      </c>
      <c r="AI114" s="271">
        <f t="shared" si="59"/>
        <v>2.5</v>
      </c>
      <c r="AJ114" s="364">
        <f>'2019 Расклад'!BF107</f>
        <v>4.064516129032258</v>
      </c>
      <c r="AK114" s="175">
        <f t="shared" si="93"/>
        <v>4.17</v>
      </c>
      <c r="AL114" s="62" t="str">
        <f t="shared" si="55"/>
        <v>C</v>
      </c>
      <c r="AM114" s="365">
        <f>'2019 Расклад'!BM107</f>
        <v>54.6</v>
      </c>
      <c r="AN114" s="176">
        <f t="shared" si="94"/>
        <v>58.13</v>
      </c>
      <c r="AO114" s="61" t="str">
        <f t="shared" si="96"/>
        <v>B</v>
      </c>
      <c r="AP114" s="377">
        <f>'2019 Расклад'!BU107</f>
        <v>64</v>
      </c>
      <c r="AQ114" s="368">
        <f t="shared" si="95"/>
        <v>69.290000000000006</v>
      </c>
      <c r="AR114" s="61" t="str">
        <f t="shared" si="97"/>
        <v>B</v>
      </c>
      <c r="AS114" s="98" t="str">
        <f t="shared" si="60"/>
        <v>B</v>
      </c>
      <c r="AT114" s="92">
        <f t="shared" si="61"/>
        <v>2</v>
      </c>
      <c r="AU114" s="92">
        <f t="shared" si="62"/>
        <v>2.5</v>
      </c>
      <c r="AV114" s="92">
        <f t="shared" si="63"/>
        <v>2.5</v>
      </c>
      <c r="AW114" s="318">
        <f t="shared" si="64"/>
        <v>2.3333333333333335</v>
      </c>
      <c r="AX114" s="98" t="str">
        <f t="shared" si="65"/>
        <v>B</v>
      </c>
      <c r="AY114" s="470">
        <f t="shared" si="66"/>
        <v>2.5</v>
      </c>
      <c r="AZ114" s="468">
        <f t="shared" si="67"/>
        <v>2.5</v>
      </c>
      <c r="BA114" s="468">
        <f t="shared" si="68"/>
        <v>2.5</v>
      </c>
      <c r="BB114" s="469">
        <f t="shared" si="69"/>
        <v>2.5</v>
      </c>
    </row>
    <row r="115" spans="1:54" x14ac:dyDescent="0.25">
      <c r="A115" s="30">
        <v>26</v>
      </c>
      <c r="B115" s="49">
        <v>61490</v>
      </c>
      <c r="C115" s="26" t="s">
        <v>243</v>
      </c>
      <c r="D115" s="57">
        <f>'2019 Расклад'!J108</f>
        <v>4.5</v>
      </c>
      <c r="E115" s="60">
        <f t="shared" si="86"/>
        <v>4.2969999999999997</v>
      </c>
      <c r="F115" s="228" t="str">
        <f t="shared" si="98"/>
        <v>A</v>
      </c>
      <c r="G115" s="221">
        <f>'2019 Расклад'!P108</f>
        <v>4.28</v>
      </c>
      <c r="H115" s="60">
        <f t="shared" si="87"/>
        <v>4.01</v>
      </c>
      <c r="I115" s="61" t="str">
        <f t="shared" si="49"/>
        <v>B</v>
      </c>
      <c r="J115" s="57">
        <f>'2019 Расклад'!V108</f>
        <v>4.4479999999999995</v>
      </c>
      <c r="K115" s="60">
        <f t="shared" si="88"/>
        <v>4.173</v>
      </c>
      <c r="L115" s="62" t="str">
        <f t="shared" si="50"/>
        <v>B</v>
      </c>
      <c r="M115" s="437">
        <f>'2019 Расклад'!AF108</f>
        <v>99.595141700404866</v>
      </c>
      <c r="N115" s="55">
        <f t="shared" si="89"/>
        <v>96.28</v>
      </c>
      <c r="O115" s="61" t="str">
        <f t="shared" si="99"/>
        <v>A</v>
      </c>
      <c r="P115" s="68">
        <f>'2019 Расклад'!AN108</f>
        <v>99.59349593495935</v>
      </c>
      <c r="Q115" s="442">
        <f t="shared" si="90"/>
        <v>96.99</v>
      </c>
      <c r="R115" s="62" t="str">
        <f t="shared" si="52"/>
        <v>A</v>
      </c>
      <c r="S115" s="456" t="str">
        <f t="shared" si="70"/>
        <v>A</v>
      </c>
      <c r="T115" s="70">
        <f t="shared" si="71"/>
        <v>4.2</v>
      </c>
      <c r="U115" s="70">
        <f t="shared" si="72"/>
        <v>2.5</v>
      </c>
      <c r="V115" s="70">
        <f t="shared" si="73"/>
        <v>2.5</v>
      </c>
      <c r="W115" s="70">
        <f t="shared" si="74"/>
        <v>4.2</v>
      </c>
      <c r="X115" s="70">
        <f t="shared" si="75"/>
        <v>4.2</v>
      </c>
      <c r="Y115" s="84">
        <f t="shared" si="76"/>
        <v>3.5199999999999996</v>
      </c>
      <c r="Z115" s="88">
        <f>'2019 Расклад'!AT108</f>
        <v>4.083333333333333</v>
      </c>
      <c r="AA115" s="56">
        <f t="shared" si="91"/>
        <v>3.91</v>
      </c>
      <c r="AB115" s="62" t="str">
        <f t="shared" si="53"/>
        <v>B</v>
      </c>
      <c r="AC115" s="241">
        <f>'2019 Расклад'!AZ108</f>
        <v>4</v>
      </c>
      <c r="AD115" s="56">
        <f t="shared" si="92"/>
        <v>3.85</v>
      </c>
      <c r="AE115" s="61" t="str">
        <f t="shared" si="54"/>
        <v>B</v>
      </c>
      <c r="AF115" s="257" t="str">
        <f t="shared" si="56"/>
        <v>B</v>
      </c>
      <c r="AG115" s="264">
        <f t="shared" si="57"/>
        <v>2.5</v>
      </c>
      <c r="AH115" s="278">
        <f t="shared" si="58"/>
        <v>2.5</v>
      </c>
      <c r="AI115" s="271">
        <f t="shared" si="59"/>
        <v>2.5</v>
      </c>
      <c r="AJ115" s="364">
        <f>'2019 Расклад'!BF108</f>
        <v>4.4285714285714288</v>
      </c>
      <c r="AK115" s="175">
        <f t="shared" si="93"/>
        <v>4.17</v>
      </c>
      <c r="AL115" s="62" t="str">
        <f t="shared" si="55"/>
        <v>B</v>
      </c>
      <c r="AM115" s="365">
        <f>'2019 Расклад'!BM108</f>
        <v>55</v>
      </c>
      <c r="AN115" s="176">
        <f t="shared" si="94"/>
        <v>58.13</v>
      </c>
      <c r="AO115" s="61" t="str">
        <f t="shared" si="96"/>
        <v>B</v>
      </c>
      <c r="AP115" s="377">
        <f>'2019 Расклад'!BU108</f>
        <v>72</v>
      </c>
      <c r="AQ115" s="368">
        <f t="shared" si="95"/>
        <v>69.290000000000006</v>
      </c>
      <c r="AR115" s="61" t="str">
        <f t="shared" si="97"/>
        <v>A</v>
      </c>
      <c r="AS115" s="98" t="str">
        <f t="shared" si="60"/>
        <v>B</v>
      </c>
      <c r="AT115" s="92">
        <f t="shared" si="61"/>
        <v>2.5</v>
      </c>
      <c r="AU115" s="92">
        <f t="shared" si="62"/>
        <v>2.5</v>
      </c>
      <c r="AV115" s="92">
        <f t="shared" si="63"/>
        <v>4.2</v>
      </c>
      <c r="AW115" s="318">
        <f t="shared" si="64"/>
        <v>3.0666666666666664</v>
      </c>
      <c r="AX115" s="98" t="str">
        <f t="shared" si="65"/>
        <v>B</v>
      </c>
      <c r="AY115" s="470">
        <f t="shared" si="66"/>
        <v>4.2</v>
      </c>
      <c r="AZ115" s="468">
        <f t="shared" si="67"/>
        <v>2.5</v>
      </c>
      <c r="BA115" s="468">
        <f t="shared" si="68"/>
        <v>2.5</v>
      </c>
      <c r="BB115" s="469">
        <f t="shared" si="69"/>
        <v>3.0666666666666664</v>
      </c>
    </row>
    <row r="116" spans="1:54" x14ac:dyDescent="0.25">
      <c r="A116" s="30">
        <v>27</v>
      </c>
      <c r="B116" s="49">
        <v>61500</v>
      </c>
      <c r="C116" s="26" t="s">
        <v>242</v>
      </c>
      <c r="D116" s="57">
        <f>'2019 Расклад'!J109</f>
        <v>4.5884955752212386</v>
      </c>
      <c r="E116" s="60">
        <f t="shared" si="86"/>
        <v>4.2969999999999997</v>
      </c>
      <c r="F116" s="228" t="str">
        <f t="shared" si="98"/>
        <v>A</v>
      </c>
      <c r="G116" s="221">
        <f>'2019 Расклад'!P109</f>
        <v>4.21559633027523</v>
      </c>
      <c r="H116" s="60">
        <f t="shared" si="87"/>
        <v>4.01</v>
      </c>
      <c r="I116" s="61" t="str">
        <f t="shared" si="49"/>
        <v>B</v>
      </c>
      <c r="J116" s="57">
        <f>'2019 Расклад'!V109</f>
        <v>4.471111111111111</v>
      </c>
      <c r="K116" s="60">
        <f t="shared" si="88"/>
        <v>4.173</v>
      </c>
      <c r="L116" s="62" t="str">
        <f t="shared" si="50"/>
        <v>B</v>
      </c>
      <c r="M116" s="437">
        <f>'2019 Расклад'!AF109</f>
        <v>97.787610619469021</v>
      </c>
      <c r="N116" s="55">
        <f t="shared" si="89"/>
        <v>96.28</v>
      </c>
      <c r="O116" s="61" t="str">
        <f t="shared" si="99"/>
        <v>A</v>
      </c>
      <c r="P116" s="68">
        <f>'2019 Расклад'!AN109</f>
        <v>97.807017543859644</v>
      </c>
      <c r="Q116" s="442">
        <f t="shared" si="90"/>
        <v>96.99</v>
      </c>
      <c r="R116" s="62" t="str">
        <f t="shared" si="52"/>
        <v>A</v>
      </c>
      <c r="S116" s="456" t="str">
        <f t="shared" si="70"/>
        <v>A</v>
      </c>
      <c r="T116" s="70">
        <f t="shared" si="71"/>
        <v>4.2</v>
      </c>
      <c r="U116" s="70">
        <f t="shared" si="72"/>
        <v>2.5</v>
      </c>
      <c r="V116" s="70">
        <f t="shared" si="73"/>
        <v>2.5</v>
      </c>
      <c r="W116" s="70">
        <f t="shared" si="74"/>
        <v>4.2</v>
      </c>
      <c r="X116" s="70">
        <f t="shared" si="75"/>
        <v>4.2</v>
      </c>
      <c r="Y116" s="84">
        <f t="shared" si="76"/>
        <v>3.5199999999999996</v>
      </c>
      <c r="Z116" s="88">
        <f>'2019 Расклад'!AT109</f>
        <v>4.0550847457627119</v>
      </c>
      <c r="AA116" s="56">
        <f t="shared" si="91"/>
        <v>3.91</v>
      </c>
      <c r="AB116" s="62" t="str">
        <f t="shared" si="53"/>
        <v>B</v>
      </c>
      <c r="AC116" s="241">
        <f>'2019 Расклад'!AZ109</f>
        <v>3.9957627118644066</v>
      </c>
      <c r="AD116" s="56">
        <f t="shared" si="92"/>
        <v>3.85</v>
      </c>
      <c r="AE116" s="61" t="str">
        <f t="shared" si="54"/>
        <v>B</v>
      </c>
      <c r="AF116" s="257" t="str">
        <f t="shared" si="56"/>
        <v>B</v>
      </c>
      <c r="AG116" s="264">
        <f t="shared" si="57"/>
        <v>2.5</v>
      </c>
      <c r="AH116" s="278">
        <f t="shared" si="58"/>
        <v>2.5</v>
      </c>
      <c r="AI116" s="271">
        <f t="shared" si="59"/>
        <v>2.5</v>
      </c>
      <c r="AJ116" s="364">
        <f>'2019 Расклад'!BF109</f>
        <v>4.3166666666666664</v>
      </c>
      <c r="AK116" s="175">
        <f t="shared" si="93"/>
        <v>4.17</v>
      </c>
      <c r="AL116" s="62" t="str">
        <f t="shared" si="55"/>
        <v>B</v>
      </c>
      <c r="AM116" s="365">
        <f>'2019 Расклад'!BM109</f>
        <v>59</v>
      </c>
      <c r="AN116" s="176">
        <f t="shared" si="94"/>
        <v>58.13</v>
      </c>
      <c r="AO116" s="61" t="str">
        <f t="shared" si="96"/>
        <v>B</v>
      </c>
      <c r="AP116" s="377">
        <f>'2019 Расклад'!BU109</f>
        <v>68</v>
      </c>
      <c r="AQ116" s="368">
        <f t="shared" si="95"/>
        <v>69.290000000000006</v>
      </c>
      <c r="AR116" s="61" t="str">
        <f t="shared" si="97"/>
        <v>B</v>
      </c>
      <c r="AS116" s="98" t="str">
        <f t="shared" si="60"/>
        <v>B</v>
      </c>
      <c r="AT116" s="92">
        <f t="shared" si="61"/>
        <v>2.5</v>
      </c>
      <c r="AU116" s="92">
        <f t="shared" si="62"/>
        <v>2.5</v>
      </c>
      <c r="AV116" s="92">
        <f t="shared" si="63"/>
        <v>2.5</v>
      </c>
      <c r="AW116" s="318">
        <f t="shared" si="64"/>
        <v>2.5</v>
      </c>
      <c r="AX116" s="98" t="str">
        <f t="shared" si="65"/>
        <v>B</v>
      </c>
      <c r="AY116" s="470">
        <f t="shared" si="66"/>
        <v>4.2</v>
      </c>
      <c r="AZ116" s="468">
        <f t="shared" si="67"/>
        <v>2.5</v>
      </c>
      <c r="BA116" s="468">
        <f t="shared" si="68"/>
        <v>2.5</v>
      </c>
      <c r="BB116" s="469">
        <f t="shared" si="69"/>
        <v>3.0666666666666664</v>
      </c>
    </row>
    <row r="117" spans="1:54" x14ac:dyDescent="0.25">
      <c r="A117" s="30">
        <v>28</v>
      </c>
      <c r="B117" s="49">
        <v>61510</v>
      </c>
      <c r="C117" s="26" t="s">
        <v>107</v>
      </c>
      <c r="D117" s="57">
        <f>'2019 Расклад'!J110</f>
        <v>4.6402439024390247</v>
      </c>
      <c r="E117" s="60">
        <f t="shared" si="86"/>
        <v>4.2969999999999997</v>
      </c>
      <c r="F117" s="228" t="str">
        <f t="shared" si="98"/>
        <v>A</v>
      </c>
      <c r="G117" s="221">
        <f>'2019 Расклад'!P110</f>
        <v>4.0812499999999998</v>
      </c>
      <c r="H117" s="60">
        <f t="shared" si="87"/>
        <v>4.01</v>
      </c>
      <c r="I117" s="61" t="str">
        <f t="shared" si="49"/>
        <v>B</v>
      </c>
      <c r="J117" s="57">
        <f>'2019 Расклад'!V110</f>
        <v>4.1325301204819276</v>
      </c>
      <c r="K117" s="60">
        <f t="shared" si="88"/>
        <v>4.173</v>
      </c>
      <c r="L117" s="62" t="str">
        <f t="shared" si="50"/>
        <v>C</v>
      </c>
      <c r="M117" s="437">
        <f>'2019 Расклад'!AF110</f>
        <v>97.005988023952099</v>
      </c>
      <c r="N117" s="55">
        <f t="shared" si="89"/>
        <v>96.28</v>
      </c>
      <c r="O117" s="61" t="str">
        <f t="shared" si="99"/>
        <v>A</v>
      </c>
      <c r="P117" s="68">
        <f>'2019 Расклад'!AN110</f>
        <v>96.894409937888199</v>
      </c>
      <c r="Q117" s="442">
        <f t="shared" si="90"/>
        <v>96.99</v>
      </c>
      <c r="R117" s="62" t="str">
        <f t="shared" si="52"/>
        <v>A</v>
      </c>
      <c r="S117" s="456" t="str">
        <f t="shared" si="70"/>
        <v>B</v>
      </c>
      <c r="T117" s="70">
        <f t="shared" si="71"/>
        <v>4.2</v>
      </c>
      <c r="U117" s="70">
        <f t="shared" si="72"/>
        <v>2.5</v>
      </c>
      <c r="V117" s="70">
        <f t="shared" si="73"/>
        <v>2</v>
      </c>
      <c r="W117" s="70">
        <f t="shared" si="74"/>
        <v>4.2</v>
      </c>
      <c r="X117" s="70">
        <f t="shared" si="75"/>
        <v>4.2</v>
      </c>
      <c r="Y117" s="84">
        <f t="shared" si="76"/>
        <v>3.4199999999999995</v>
      </c>
      <c r="Z117" s="88">
        <f>'2019 Расклад'!AT110</f>
        <v>4.2049689440993792</v>
      </c>
      <c r="AA117" s="56">
        <f t="shared" si="91"/>
        <v>3.91</v>
      </c>
      <c r="AB117" s="62" t="str">
        <f t="shared" si="53"/>
        <v>B</v>
      </c>
      <c r="AC117" s="241">
        <f>'2019 Расклад'!AZ110</f>
        <v>3.9254658385093166</v>
      </c>
      <c r="AD117" s="56">
        <f t="shared" si="92"/>
        <v>3.85</v>
      </c>
      <c r="AE117" s="61" t="str">
        <f t="shared" si="54"/>
        <v>B</v>
      </c>
      <c r="AF117" s="257" t="str">
        <f t="shared" si="56"/>
        <v>B</v>
      </c>
      <c r="AG117" s="264">
        <f t="shared" si="57"/>
        <v>2.5</v>
      </c>
      <c r="AH117" s="278">
        <f t="shared" si="58"/>
        <v>2.5</v>
      </c>
      <c r="AI117" s="271">
        <f t="shared" si="59"/>
        <v>2.5</v>
      </c>
      <c r="AJ117" s="364">
        <f>'2019 Расклад'!BF110</f>
        <v>4.3076923076923075</v>
      </c>
      <c r="AK117" s="175">
        <f t="shared" si="93"/>
        <v>4.17</v>
      </c>
      <c r="AL117" s="62" t="str">
        <f t="shared" si="55"/>
        <v>B</v>
      </c>
      <c r="AM117" s="365">
        <f>'2019 Расклад'!BM110</f>
        <v>62</v>
      </c>
      <c r="AN117" s="176">
        <f t="shared" si="94"/>
        <v>58.13</v>
      </c>
      <c r="AO117" s="61" t="str">
        <f t="shared" si="96"/>
        <v>B</v>
      </c>
      <c r="AP117" s="377">
        <f>'2019 Расклад'!BU110</f>
        <v>69</v>
      </c>
      <c r="AQ117" s="368">
        <f t="shared" si="95"/>
        <v>69.290000000000006</v>
      </c>
      <c r="AR117" s="61" t="str">
        <f t="shared" si="97"/>
        <v>B</v>
      </c>
      <c r="AS117" s="98" t="str">
        <f t="shared" si="60"/>
        <v>B</v>
      </c>
      <c r="AT117" s="92">
        <f t="shared" si="61"/>
        <v>2.5</v>
      </c>
      <c r="AU117" s="92">
        <f t="shared" si="62"/>
        <v>2.5</v>
      </c>
      <c r="AV117" s="92">
        <f t="shared" si="63"/>
        <v>2.5</v>
      </c>
      <c r="AW117" s="318">
        <f t="shared" si="64"/>
        <v>2.5</v>
      </c>
      <c r="AX117" s="98" t="str">
        <f t="shared" si="65"/>
        <v>B</v>
      </c>
      <c r="AY117" s="470">
        <f t="shared" si="66"/>
        <v>2.5</v>
      </c>
      <c r="AZ117" s="468">
        <f t="shared" si="67"/>
        <v>2.5</v>
      </c>
      <c r="BA117" s="468">
        <f t="shared" si="68"/>
        <v>2.5</v>
      </c>
      <c r="BB117" s="469">
        <f t="shared" si="69"/>
        <v>2.5</v>
      </c>
    </row>
    <row r="118" spans="1:54" x14ac:dyDescent="0.25">
      <c r="A118" s="32">
        <v>29</v>
      </c>
      <c r="B118" s="48">
        <v>61520</v>
      </c>
      <c r="C118" s="16" t="s">
        <v>241</v>
      </c>
      <c r="D118" s="57">
        <f>'2019 Расклад'!J111</f>
        <v>4.4338842975206614</v>
      </c>
      <c r="E118" s="60">
        <f t="shared" si="86"/>
        <v>4.2969999999999997</v>
      </c>
      <c r="F118" s="228" t="str">
        <f t="shared" si="98"/>
        <v>B</v>
      </c>
      <c r="G118" s="221">
        <f>'2019 Расклад'!P111</f>
        <v>4.1924686192468616</v>
      </c>
      <c r="H118" s="60">
        <f t="shared" si="87"/>
        <v>4.01</v>
      </c>
      <c r="I118" s="61" t="str">
        <f t="shared" si="49"/>
        <v>B</v>
      </c>
      <c r="J118" s="57">
        <f>'2019 Расклад'!V111</f>
        <v>4.3472803347280333</v>
      </c>
      <c r="K118" s="60">
        <f t="shared" si="88"/>
        <v>4.173</v>
      </c>
      <c r="L118" s="62" t="str">
        <f t="shared" si="50"/>
        <v>B</v>
      </c>
      <c r="M118" s="437">
        <f>'2019 Расклад'!AF111</f>
        <v>97.457627118644069</v>
      </c>
      <c r="N118" s="55">
        <f t="shared" si="89"/>
        <v>96.28</v>
      </c>
      <c r="O118" s="61" t="str">
        <f t="shared" si="99"/>
        <v>A</v>
      </c>
      <c r="P118" s="68">
        <f>'2019 Расклад'!AN111</f>
        <v>97.826086956521735</v>
      </c>
      <c r="Q118" s="442">
        <f t="shared" si="90"/>
        <v>96.99</v>
      </c>
      <c r="R118" s="62" t="str">
        <f t="shared" si="52"/>
        <v>A</v>
      </c>
      <c r="S118" s="456" t="str">
        <f t="shared" si="70"/>
        <v>B</v>
      </c>
      <c r="T118" s="70">
        <f t="shared" si="71"/>
        <v>2.5</v>
      </c>
      <c r="U118" s="70">
        <f t="shared" si="72"/>
        <v>2.5</v>
      </c>
      <c r="V118" s="70">
        <f t="shared" si="73"/>
        <v>2.5</v>
      </c>
      <c r="W118" s="70">
        <f t="shared" si="74"/>
        <v>4.2</v>
      </c>
      <c r="X118" s="70">
        <f t="shared" si="75"/>
        <v>4.2</v>
      </c>
      <c r="Y118" s="84">
        <f t="shared" si="76"/>
        <v>3.1799999999999997</v>
      </c>
      <c r="Z118" s="88">
        <f>'2019 Расклад'!AT111</f>
        <v>4.2362204724409445</v>
      </c>
      <c r="AA118" s="56">
        <f t="shared" si="91"/>
        <v>3.91</v>
      </c>
      <c r="AB118" s="62" t="str">
        <f t="shared" si="53"/>
        <v>B</v>
      </c>
      <c r="AC118" s="241">
        <f>'2019 Расклад'!AZ111</f>
        <v>4.1496062992125982</v>
      </c>
      <c r="AD118" s="56">
        <f t="shared" si="92"/>
        <v>3.85</v>
      </c>
      <c r="AE118" s="61" t="str">
        <f t="shared" si="54"/>
        <v>B</v>
      </c>
      <c r="AF118" s="257" t="str">
        <f t="shared" si="56"/>
        <v>B</v>
      </c>
      <c r="AG118" s="264">
        <f t="shared" si="57"/>
        <v>2.5</v>
      </c>
      <c r="AH118" s="278">
        <f t="shared" si="58"/>
        <v>2.5</v>
      </c>
      <c r="AI118" s="271">
        <f t="shared" si="59"/>
        <v>2.5</v>
      </c>
      <c r="AJ118" s="364">
        <f>'2019 Расклад'!BF111</f>
        <v>4.6764705882352944</v>
      </c>
      <c r="AK118" s="175">
        <f t="shared" si="93"/>
        <v>4.17</v>
      </c>
      <c r="AL118" s="62" t="str">
        <f t="shared" si="55"/>
        <v>A</v>
      </c>
      <c r="AM118" s="365">
        <f>'2019 Расклад'!BM111</f>
        <v>68</v>
      </c>
      <c r="AN118" s="176">
        <f t="shared" si="94"/>
        <v>58.13</v>
      </c>
      <c r="AO118" s="61" t="str">
        <f t="shared" si="96"/>
        <v>A</v>
      </c>
      <c r="AP118" s="377">
        <f>'2019 Расклад'!BU111</f>
        <v>72</v>
      </c>
      <c r="AQ118" s="368">
        <f t="shared" si="95"/>
        <v>69.290000000000006</v>
      </c>
      <c r="AR118" s="61" t="str">
        <f t="shared" si="97"/>
        <v>A</v>
      </c>
      <c r="AS118" s="98" t="str">
        <f t="shared" si="60"/>
        <v>A</v>
      </c>
      <c r="AT118" s="70">
        <f t="shared" si="61"/>
        <v>4.2</v>
      </c>
      <c r="AU118" s="70">
        <f t="shared" si="62"/>
        <v>4.2</v>
      </c>
      <c r="AV118" s="70">
        <f t="shared" si="63"/>
        <v>4.2</v>
      </c>
      <c r="AW118" s="428">
        <f t="shared" si="64"/>
        <v>4.2</v>
      </c>
      <c r="AX118" s="98" t="str">
        <f t="shared" si="65"/>
        <v>B</v>
      </c>
      <c r="AY118" s="470">
        <f t="shared" si="66"/>
        <v>2.5</v>
      </c>
      <c r="AZ118" s="468">
        <f t="shared" si="67"/>
        <v>2.5</v>
      </c>
      <c r="BA118" s="468">
        <f t="shared" si="68"/>
        <v>4.2</v>
      </c>
      <c r="BB118" s="469">
        <f t="shared" si="69"/>
        <v>3.0666666666666664</v>
      </c>
    </row>
    <row r="119" spans="1:54" ht="15.75" thickBot="1" x14ac:dyDescent="0.3">
      <c r="A119" s="417">
        <v>30</v>
      </c>
      <c r="B119" s="429">
        <v>61540</v>
      </c>
      <c r="C119" s="418" t="s">
        <v>222</v>
      </c>
      <c r="D119" s="83">
        <f>'2019 Расклад'!J112</f>
        <v>5.0262500000000001</v>
      </c>
      <c r="E119" s="419">
        <f t="shared" si="86"/>
        <v>4.2969999999999997</v>
      </c>
      <c r="F119" s="420" t="str">
        <f t="shared" si="98"/>
        <v>A</v>
      </c>
      <c r="G119" s="222">
        <f>'2019 Расклад'!P112</f>
        <v>4.0408163265306127</v>
      </c>
      <c r="H119" s="419">
        <f t="shared" si="87"/>
        <v>4.01</v>
      </c>
      <c r="I119" s="421" t="str">
        <f t="shared" si="49"/>
        <v>B</v>
      </c>
      <c r="J119" s="83">
        <f>'2019 Расклад'!V112</f>
        <v>4.0510204081632653</v>
      </c>
      <c r="K119" s="419">
        <f t="shared" si="88"/>
        <v>4.173</v>
      </c>
      <c r="L119" s="422" t="str">
        <f t="shared" si="50"/>
        <v>C</v>
      </c>
      <c r="M119" s="195">
        <f>'2019 Расклад'!AF112</f>
        <v>100</v>
      </c>
      <c r="N119" s="423">
        <v>96.28</v>
      </c>
      <c r="O119" s="421" t="str">
        <f t="shared" si="99"/>
        <v>A</v>
      </c>
      <c r="P119" s="195">
        <f>'2019 Расклад'!AN112</f>
        <v>100</v>
      </c>
      <c r="Q119" s="450">
        <v>96.99</v>
      </c>
      <c r="R119" s="422" t="str">
        <f t="shared" si="52"/>
        <v>A</v>
      </c>
      <c r="S119" s="457" t="str">
        <f t="shared" si="70"/>
        <v>B</v>
      </c>
      <c r="T119" s="92">
        <f t="shared" ref="T119" si="100">IF(F119="A",4.2,IF(F119="B",2.5,IF(F119="C",2,1)))</f>
        <v>4.2</v>
      </c>
      <c r="U119" s="92">
        <f t="shared" ref="U119" si="101">IF(I119="A",4.2,IF(I119="B",2.5,IF(I119="C",2,1)))</f>
        <v>2.5</v>
      </c>
      <c r="V119" s="92">
        <f t="shared" ref="V119" si="102">IF(L119="A",4.2,IF(L119="B",2.5,IF(L119="C",2,1)))</f>
        <v>2</v>
      </c>
      <c r="W119" s="92">
        <f t="shared" ref="W119" si="103">IF(O119="A",4.2,IF(O119="B",2.5,IF(O119="C",2,1)))</f>
        <v>4.2</v>
      </c>
      <c r="X119" s="92">
        <f t="shared" ref="X119" si="104">IF(R119="A",4.2,IF(R119="B",2.5,IF(R119="C",2,1)))</f>
        <v>4.2</v>
      </c>
      <c r="Y119" s="93">
        <f t="shared" ref="Y119" si="105">AVERAGE(T119:X119)</f>
        <v>3.4199999999999995</v>
      </c>
      <c r="Z119" s="195"/>
      <c r="AA119" s="424">
        <v>3.91</v>
      </c>
      <c r="AB119" s="422"/>
      <c r="AC119" s="242"/>
      <c r="AD119" s="424">
        <v>3.85</v>
      </c>
      <c r="AE119" s="421"/>
      <c r="AF119" s="260"/>
      <c r="AG119" s="267"/>
      <c r="AH119" s="281"/>
      <c r="AI119" s="274"/>
      <c r="AJ119" s="369"/>
      <c r="AK119" s="425">
        <v>4.17</v>
      </c>
      <c r="AL119" s="422"/>
      <c r="AM119" s="370"/>
      <c r="AN119" s="426">
        <v>58.13</v>
      </c>
      <c r="AO119" s="421"/>
      <c r="AP119" s="378"/>
      <c r="AQ119" s="427">
        <v>69.290000000000006</v>
      </c>
      <c r="AR119" s="421"/>
      <c r="AS119" s="197"/>
      <c r="AT119" s="92"/>
      <c r="AU119" s="92"/>
      <c r="AV119" s="92"/>
      <c r="AW119" s="318"/>
      <c r="AX119" s="654" t="str">
        <f t="shared" si="65"/>
        <v>B</v>
      </c>
      <c r="AY119" s="470">
        <f t="shared" si="66"/>
        <v>2.5</v>
      </c>
      <c r="AZ119" s="468"/>
      <c r="BA119" s="468"/>
      <c r="BB119" s="469">
        <f t="shared" si="69"/>
        <v>2.5</v>
      </c>
    </row>
    <row r="120" spans="1:54" ht="15.75" thickBot="1" x14ac:dyDescent="0.3">
      <c r="A120" s="40"/>
      <c r="B120" s="47"/>
      <c r="C120" s="39" t="s">
        <v>136</v>
      </c>
      <c r="D120" s="75">
        <f>AVERAGE(D121:D128)</f>
        <v>4.3776999999999999</v>
      </c>
      <c r="E120" s="182"/>
      <c r="F120" s="225" t="str">
        <f t="shared" si="98"/>
        <v>B</v>
      </c>
      <c r="G120" s="220">
        <f>AVERAGE(G121:G128)</f>
        <v>3.9502125000000001</v>
      </c>
      <c r="H120" s="182"/>
      <c r="I120" s="71" t="str">
        <f t="shared" si="49"/>
        <v>C</v>
      </c>
      <c r="J120" s="75">
        <f>AVERAGE(J121:J128)</f>
        <v>4.2380125</v>
      </c>
      <c r="K120" s="182"/>
      <c r="L120" s="72" t="str">
        <f t="shared" si="50"/>
        <v>B</v>
      </c>
      <c r="M120" s="220">
        <f>AVERAGE(M121:M128)</f>
        <v>95.522192028985501</v>
      </c>
      <c r="N120" s="183"/>
      <c r="O120" s="71" t="str">
        <f t="shared" ref="O120:O128" si="106">IF(M120&gt;=$M$131,"A",IF(M120&gt;=$M$132,"B",IF(M120&gt;=$M$133,"C","D")))</f>
        <v>A</v>
      </c>
      <c r="P120" s="74">
        <f>AVERAGE(P121:P128)</f>
        <v>96.71375557934698</v>
      </c>
      <c r="Q120" s="184"/>
      <c r="R120" s="72" t="str">
        <f t="shared" si="52"/>
        <v>A</v>
      </c>
      <c r="S120" s="454" t="str">
        <f t="shared" si="70"/>
        <v>B</v>
      </c>
      <c r="T120" s="94">
        <f t="shared" si="71"/>
        <v>2.5</v>
      </c>
      <c r="U120" s="95">
        <f t="shared" si="72"/>
        <v>2</v>
      </c>
      <c r="V120" s="95">
        <f t="shared" si="73"/>
        <v>2.5</v>
      </c>
      <c r="W120" s="95">
        <f t="shared" si="74"/>
        <v>4.2</v>
      </c>
      <c r="X120" s="95">
        <f t="shared" si="75"/>
        <v>4.2</v>
      </c>
      <c r="Y120" s="237">
        <f t="shared" si="76"/>
        <v>3.0799999999999996</v>
      </c>
      <c r="Z120" s="74">
        <f>AVERAGE(Z121:Z128)</f>
        <v>3.9359144834619255</v>
      </c>
      <c r="AA120" s="185"/>
      <c r="AB120" s="72" t="str">
        <f t="shared" si="53"/>
        <v>B</v>
      </c>
      <c r="AC120" s="220">
        <f>AVERAGE(AC121:AC128)</f>
        <v>3.9180556610485717</v>
      </c>
      <c r="AD120" s="185"/>
      <c r="AE120" s="71" t="str">
        <f t="shared" si="54"/>
        <v>B</v>
      </c>
      <c r="AF120" s="255" t="str">
        <f t="shared" si="56"/>
        <v>B</v>
      </c>
      <c r="AG120" s="262">
        <f t="shared" si="57"/>
        <v>2.5</v>
      </c>
      <c r="AH120" s="276">
        <f t="shared" si="58"/>
        <v>2.5</v>
      </c>
      <c r="AI120" s="269">
        <f t="shared" si="59"/>
        <v>2.5</v>
      </c>
      <c r="AJ120" s="90">
        <f>AVERAGE(AJ121:AJ128)</f>
        <v>4.2433238979468602</v>
      </c>
      <c r="AK120" s="186"/>
      <c r="AL120" s="72" t="str">
        <f t="shared" si="55"/>
        <v>B</v>
      </c>
      <c r="AM120" s="91">
        <f>AVERAGE(AM121:AM128)</f>
        <v>56.983750000000001</v>
      </c>
      <c r="AN120" s="187"/>
      <c r="AO120" s="71" t="str">
        <f t="shared" ref="AO120:AO128" si="107">IF(AM120&gt;=$AM$131,"A",IF(AM120&gt;=$AM$132,"B",IF(AM120&gt;=$AM$133,"C","D")))</f>
        <v>B</v>
      </c>
      <c r="AP120" s="90">
        <f>AVERAGE(AP121:AP128)</f>
        <v>70.589485427304055</v>
      </c>
      <c r="AQ120" s="188"/>
      <c r="AR120" s="71" t="str">
        <f t="shared" ref="AR120:AR128" si="108">IF(AP120&gt;=$AP$131,"A",IF(AP120&gt;=$AP$132,"B",IF(AP120&gt;=$AP$133,"C","D")))</f>
        <v>B</v>
      </c>
      <c r="AS120" s="166" t="str">
        <f t="shared" si="60"/>
        <v>B</v>
      </c>
      <c r="AT120" s="95">
        <f t="shared" si="61"/>
        <v>2.5</v>
      </c>
      <c r="AU120" s="95">
        <f t="shared" si="62"/>
        <v>2.5</v>
      </c>
      <c r="AV120" s="95">
        <f t="shared" si="63"/>
        <v>2.5</v>
      </c>
      <c r="AW120" s="317">
        <f t="shared" si="64"/>
        <v>2.5</v>
      </c>
      <c r="AX120" s="166" t="str">
        <f t="shared" si="65"/>
        <v>B</v>
      </c>
      <c r="AY120" s="470">
        <f t="shared" si="66"/>
        <v>2.5</v>
      </c>
      <c r="AZ120" s="468">
        <f t="shared" si="67"/>
        <v>2.5</v>
      </c>
      <c r="BA120" s="468">
        <f t="shared" si="68"/>
        <v>2.5</v>
      </c>
      <c r="BB120" s="469">
        <f t="shared" si="69"/>
        <v>2.5</v>
      </c>
    </row>
    <row r="121" spans="1:54" x14ac:dyDescent="0.25">
      <c r="A121" s="32">
        <v>1</v>
      </c>
      <c r="B121" s="48">
        <v>70020</v>
      </c>
      <c r="C121" s="16" t="s">
        <v>108</v>
      </c>
      <c r="D121" s="57">
        <f>'2019 Расклад'!J113</f>
        <v>4.7070999999999996</v>
      </c>
      <c r="E121" s="177">
        <f t="shared" ref="E121:E128" si="109">$D$130</f>
        <v>4.2969999999999997</v>
      </c>
      <c r="F121" s="227" t="str">
        <f t="shared" si="98"/>
        <v>A</v>
      </c>
      <c r="G121" s="221">
        <f>'2019 Расклад'!P113</f>
        <v>4.4762000000000004</v>
      </c>
      <c r="H121" s="177">
        <f t="shared" ref="H121:H128" si="110">$G$130</f>
        <v>4.01</v>
      </c>
      <c r="I121" s="58" t="str">
        <f t="shared" si="49"/>
        <v>B</v>
      </c>
      <c r="J121" s="57">
        <f>'2019 Расклад'!V113</f>
        <v>4.4811000000000005</v>
      </c>
      <c r="K121" s="177">
        <f t="shared" ref="K121:K128" si="111">$J$130</f>
        <v>4.173</v>
      </c>
      <c r="L121" s="59" t="str">
        <f t="shared" si="50"/>
        <v>B</v>
      </c>
      <c r="M121" s="437">
        <f>'2019 Расклад'!AF113</f>
        <v>100</v>
      </c>
      <c r="N121" s="178">
        <f t="shared" ref="N121:N128" si="112">$M$130</f>
        <v>96.28</v>
      </c>
      <c r="O121" s="58" t="str">
        <f t="shared" si="106"/>
        <v>A</v>
      </c>
      <c r="P121" s="438">
        <f>'2019 Расклад'!AN113</f>
        <v>100</v>
      </c>
      <c r="Q121" s="439">
        <f t="shared" ref="Q121:Q128" si="113">$P$130</f>
        <v>96.99</v>
      </c>
      <c r="R121" s="59" t="str">
        <f t="shared" si="52"/>
        <v>A</v>
      </c>
      <c r="S121" s="456" t="str">
        <f t="shared" si="70"/>
        <v>A</v>
      </c>
      <c r="T121" s="70">
        <f t="shared" si="71"/>
        <v>4.2</v>
      </c>
      <c r="U121" s="70">
        <f t="shared" si="72"/>
        <v>2.5</v>
      </c>
      <c r="V121" s="70">
        <f t="shared" si="73"/>
        <v>2.5</v>
      </c>
      <c r="W121" s="70">
        <f t="shared" si="74"/>
        <v>4.2</v>
      </c>
      <c r="X121" s="70">
        <f t="shared" si="75"/>
        <v>4.2</v>
      </c>
      <c r="Y121" s="84">
        <f t="shared" si="76"/>
        <v>3.5199999999999996</v>
      </c>
      <c r="Z121" s="88">
        <f>'2019 Расклад'!AT113</f>
        <v>4.4318181818181817</v>
      </c>
      <c r="AA121" s="179">
        <f t="shared" ref="AA121:AA128" si="114">$Z$130</f>
        <v>3.91</v>
      </c>
      <c r="AB121" s="59" t="str">
        <f t="shared" si="53"/>
        <v>B</v>
      </c>
      <c r="AC121" s="241">
        <f>'2019 Расклад'!AZ113</f>
        <v>4.5227272727272725</v>
      </c>
      <c r="AD121" s="179">
        <f t="shared" ref="AD121:AD128" si="115">$AC$130</f>
        <v>3.85</v>
      </c>
      <c r="AE121" s="58" t="str">
        <f t="shared" si="54"/>
        <v>A</v>
      </c>
      <c r="AF121" s="257" t="str">
        <f t="shared" si="56"/>
        <v>B</v>
      </c>
      <c r="AG121" s="264">
        <f t="shared" si="57"/>
        <v>2.5</v>
      </c>
      <c r="AH121" s="278">
        <f t="shared" si="58"/>
        <v>4.2</v>
      </c>
      <c r="AI121" s="271">
        <f t="shared" si="59"/>
        <v>3.35</v>
      </c>
      <c r="AJ121" s="364">
        <f>'2019 Расклад'!BF113</f>
        <v>4.7111111111111112</v>
      </c>
      <c r="AK121" s="180">
        <f t="shared" ref="AK121:AK128" si="116">$AJ$130</f>
        <v>4.17</v>
      </c>
      <c r="AL121" s="59" t="str">
        <f t="shared" si="55"/>
        <v>A</v>
      </c>
      <c r="AM121" s="373">
        <f>'2019 Расклад'!BM113</f>
        <v>65.86</v>
      </c>
      <c r="AN121" s="181">
        <f t="shared" ref="AN121:AN128" si="117">$AM$130</f>
        <v>58.13</v>
      </c>
      <c r="AO121" s="58" t="str">
        <f t="shared" si="107"/>
        <v>B</v>
      </c>
      <c r="AP121" s="379">
        <f>'2019 Расклад'!BU113</f>
        <v>80.790123456790127</v>
      </c>
      <c r="AQ121" s="367">
        <f t="shared" ref="AQ121:AQ128" si="118">$AP$130</f>
        <v>69.290000000000006</v>
      </c>
      <c r="AR121" s="58" t="str">
        <f t="shared" si="108"/>
        <v>A</v>
      </c>
      <c r="AS121" s="199" t="str">
        <f t="shared" si="60"/>
        <v>A</v>
      </c>
      <c r="AT121" s="92">
        <f t="shared" si="61"/>
        <v>4.2</v>
      </c>
      <c r="AU121" s="92">
        <f t="shared" si="62"/>
        <v>2.5</v>
      </c>
      <c r="AV121" s="92">
        <f t="shared" si="63"/>
        <v>4.2</v>
      </c>
      <c r="AW121" s="318">
        <f t="shared" si="64"/>
        <v>3.6333333333333333</v>
      </c>
      <c r="AX121" s="199" t="str">
        <f t="shared" si="65"/>
        <v>A</v>
      </c>
      <c r="AY121" s="470">
        <f t="shared" si="66"/>
        <v>4.2</v>
      </c>
      <c r="AZ121" s="468">
        <f t="shared" si="67"/>
        <v>2.5</v>
      </c>
      <c r="BA121" s="468">
        <f t="shared" si="68"/>
        <v>4.2</v>
      </c>
      <c r="BB121" s="469">
        <f t="shared" si="69"/>
        <v>3.6333333333333333</v>
      </c>
    </row>
    <row r="122" spans="1:54" x14ac:dyDescent="0.25">
      <c r="A122" s="32">
        <v>2</v>
      </c>
      <c r="B122" s="49">
        <v>70110</v>
      </c>
      <c r="C122" s="26" t="s">
        <v>111</v>
      </c>
      <c r="D122" s="231">
        <f>'2019 Расклад'!J114</f>
        <v>4.6315999999999997</v>
      </c>
      <c r="E122" s="60">
        <f t="shared" si="109"/>
        <v>4.2969999999999997</v>
      </c>
      <c r="F122" s="228" t="str">
        <f t="shared" si="98"/>
        <v>A</v>
      </c>
      <c r="G122" s="223">
        <f>'2019 Расклад'!P114</f>
        <v>3.9563999999999999</v>
      </c>
      <c r="H122" s="60">
        <f t="shared" si="110"/>
        <v>4.01</v>
      </c>
      <c r="I122" s="61" t="str">
        <f t="shared" si="49"/>
        <v>C</v>
      </c>
      <c r="J122" s="231">
        <f>'2019 Расклад'!V114</f>
        <v>4.3891999999999998</v>
      </c>
      <c r="K122" s="60">
        <f t="shared" si="111"/>
        <v>4.173</v>
      </c>
      <c r="L122" s="62" t="str">
        <f t="shared" si="50"/>
        <v>B</v>
      </c>
      <c r="M122" s="440">
        <f>'2019 Расклад'!AF114</f>
        <v>100</v>
      </c>
      <c r="N122" s="55">
        <f t="shared" si="112"/>
        <v>96.28</v>
      </c>
      <c r="O122" s="61" t="str">
        <f t="shared" si="106"/>
        <v>A</v>
      </c>
      <c r="P122" s="441">
        <f>'2019 Расклад'!AN114</f>
        <v>97.402597402597408</v>
      </c>
      <c r="Q122" s="442">
        <f t="shared" si="113"/>
        <v>96.99</v>
      </c>
      <c r="R122" s="62" t="str">
        <f t="shared" si="52"/>
        <v>A</v>
      </c>
      <c r="S122" s="456" t="str">
        <f t="shared" si="70"/>
        <v>B</v>
      </c>
      <c r="T122" s="70">
        <f t="shared" si="71"/>
        <v>4.2</v>
      </c>
      <c r="U122" s="70">
        <f t="shared" si="72"/>
        <v>2</v>
      </c>
      <c r="V122" s="70">
        <f t="shared" si="73"/>
        <v>2.5</v>
      </c>
      <c r="W122" s="70">
        <f t="shared" si="74"/>
        <v>4.2</v>
      </c>
      <c r="X122" s="70">
        <f t="shared" si="75"/>
        <v>4.2</v>
      </c>
      <c r="Y122" s="84">
        <f t="shared" si="76"/>
        <v>3.4199999999999995</v>
      </c>
      <c r="Z122" s="85">
        <f>'2019 Расклад'!AT114</f>
        <v>3.9896907216494846</v>
      </c>
      <c r="AA122" s="56">
        <f t="shared" si="114"/>
        <v>3.91</v>
      </c>
      <c r="AB122" s="62" t="str">
        <f t="shared" si="53"/>
        <v>B</v>
      </c>
      <c r="AC122" s="239">
        <f>'2019 Расклад'!AZ114</f>
        <v>4.072164948453608</v>
      </c>
      <c r="AD122" s="56">
        <f t="shared" si="115"/>
        <v>3.85</v>
      </c>
      <c r="AE122" s="61" t="str">
        <f t="shared" si="54"/>
        <v>B</v>
      </c>
      <c r="AF122" s="258" t="str">
        <f t="shared" si="56"/>
        <v>B</v>
      </c>
      <c r="AG122" s="265">
        <f t="shared" si="57"/>
        <v>2.5</v>
      </c>
      <c r="AH122" s="279">
        <f t="shared" si="58"/>
        <v>2.5</v>
      </c>
      <c r="AI122" s="272">
        <f t="shared" si="59"/>
        <v>2.5</v>
      </c>
      <c r="AJ122" s="361">
        <f>'2019 Расклад'!BF114</f>
        <v>4.28</v>
      </c>
      <c r="AK122" s="175">
        <f t="shared" si="116"/>
        <v>4.17</v>
      </c>
      <c r="AL122" s="62" t="str">
        <f t="shared" si="55"/>
        <v>B</v>
      </c>
      <c r="AM122" s="380">
        <f>'2019 Расклад'!BM114</f>
        <v>58.28</v>
      </c>
      <c r="AN122" s="176">
        <f t="shared" si="117"/>
        <v>58.13</v>
      </c>
      <c r="AO122" s="61" t="str">
        <f t="shared" si="107"/>
        <v>B</v>
      </c>
      <c r="AP122" s="381">
        <f>'2019 Расклад'!BU114</f>
        <v>69.8</v>
      </c>
      <c r="AQ122" s="368">
        <f t="shared" si="118"/>
        <v>69.290000000000006</v>
      </c>
      <c r="AR122" s="61" t="str">
        <f t="shared" si="108"/>
        <v>B</v>
      </c>
      <c r="AS122" s="98" t="str">
        <f t="shared" si="60"/>
        <v>B</v>
      </c>
      <c r="AT122" s="92">
        <f t="shared" si="61"/>
        <v>2.5</v>
      </c>
      <c r="AU122" s="92">
        <f t="shared" si="62"/>
        <v>2.5</v>
      </c>
      <c r="AV122" s="92">
        <f t="shared" si="63"/>
        <v>2.5</v>
      </c>
      <c r="AW122" s="318">
        <f t="shared" si="64"/>
        <v>2.5</v>
      </c>
      <c r="AX122" s="98" t="str">
        <f t="shared" si="65"/>
        <v>B</v>
      </c>
      <c r="AY122" s="470">
        <f t="shared" si="66"/>
        <v>2.5</v>
      </c>
      <c r="AZ122" s="468">
        <f t="shared" si="67"/>
        <v>2.5</v>
      </c>
      <c r="BA122" s="468">
        <f t="shared" si="68"/>
        <v>2.5</v>
      </c>
      <c r="BB122" s="469">
        <f t="shared" si="69"/>
        <v>2.5</v>
      </c>
    </row>
    <row r="123" spans="1:54" x14ac:dyDescent="0.25">
      <c r="A123" s="32">
        <v>3</v>
      </c>
      <c r="B123" s="49">
        <v>70021</v>
      </c>
      <c r="C123" s="26" t="s">
        <v>109</v>
      </c>
      <c r="D123" s="231">
        <f>'2019 Расклад'!J115</f>
        <v>4.5286999999999997</v>
      </c>
      <c r="E123" s="60">
        <f t="shared" si="109"/>
        <v>4.2969999999999997</v>
      </c>
      <c r="F123" s="228" t="str">
        <f t="shared" si="98"/>
        <v>A</v>
      </c>
      <c r="G123" s="223">
        <f>'2019 Расклад'!P115</f>
        <v>4.2687999999999997</v>
      </c>
      <c r="H123" s="60">
        <f t="shared" si="110"/>
        <v>4.01</v>
      </c>
      <c r="I123" s="61" t="str">
        <f t="shared" si="49"/>
        <v>B</v>
      </c>
      <c r="J123" s="231">
        <f>'2019 Расклад'!V115</f>
        <v>4.4118000000000004</v>
      </c>
      <c r="K123" s="60">
        <f t="shared" si="111"/>
        <v>4.173</v>
      </c>
      <c r="L123" s="62" t="str">
        <f t="shared" si="50"/>
        <v>B</v>
      </c>
      <c r="M123" s="440">
        <f>'2019 Расклад'!AF115</f>
        <v>100</v>
      </c>
      <c r="N123" s="55">
        <f t="shared" si="112"/>
        <v>96.28</v>
      </c>
      <c r="O123" s="61" t="str">
        <f t="shared" si="106"/>
        <v>A</v>
      </c>
      <c r="P123" s="441">
        <f>'2019 Расклад'!AN115</f>
        <v>98</v>
      </c>
      <c r="Q123" s="442">
        <f t="shared" si="113"/>
        <v>96.99</v>
      </c>
      <c r="R123" s="62" t="str">
        <f t="shared" si="52"/>
        <v>A</v>
      </c>
      <c r="S123" s="456" t="str">
        <f t="shared" si="70"/>
        <v>A</v>
      </c>
      <c r="T123" s="70">
        <f t="shared" si="71"/>
        <v>4.2</v>
      </c>
      <c r="U123" s="70">
        <f t="shared" si="72"/>
        <v>2.5</v>
      </c>
      <c r="V123" s="70">
        <f t="shared" si="73"/>
        <v>2.5</v>
      </c>
      <c r="W123" s="70">
        <f t="shared" si="74"/>
        <v>4.2</v>
      </c>
      <c r="X123" s="70">
        <f t="shared" si="75"/>
        <v>4.2</v>
      </c>
      <c r="Y123" s="84">
        <f t="shared" si="76"/>
        <v>3.5199999999999996</v>
      </c>
      <c r="Z123" s="85">
        <f>'2019 Расклад'!AT115</f>
        <v>4.2173913043478262</v>
      </c>
      <c r="AA123" s="56">
        <f t="shared" si="114"/>
        <v>3.91</v>
      </c>
      <c r="AB123" s="62" t="str">
        <f t="shared" si="53"/>
        <v>B</v>
      </c>
      <c r="AC123" s="239">
        <f>'2019 Расклад'!AZ115</f>
        <v>4.1739130434782608</v>
      </c>
      <c r="AD123" s="56">
        <f t="shared" si="115"/>
        <v>3.85</v>
      </c>
      <c r="AE123" s="61" t="str">
        <f t="shared" si="54"/>
        <v>B</v>
      </c>
      <c r="AF123" s="258" t="str">
        <f t="shared" si="56"/>
        <v>B</v>
      </c>
      <c r="AG123" s="265">
        <f t="shared" si="57"/>
        <v>2.5</v>
      </c>
      <c r="AH123" s="279">
        <f t="shared" si="58"/>
        <v>2.5</v>
      </c>
      <c r="AI123" s="272">
        <f t="shared" si="59"/>
        <v>2.5</v>
      </c>
      <c r="AJ123" s="361">
        <f>'2019 Расклад'!BF115</f>
        <v>4.7</v>
      </c>
      <c r="AK123" s="175">
        <f t="shared" si="116"/>
        <v>4.17</v>
      </c>
      <c r="AL123" s="62" t="str">
        <f t="shared" si="55"/>
        <v>A</v>
      </c>
      <c r="AM123" s="380">
        <f>'2019 Расклад'!BM115</f>
        <v>63.36</v>
      </c>
      <c r="AN123" s="176">
        <f t="shared" si="117"/>
        <v>58.13</v>
      </c>
      <c r="AO123" s="61" t="str">
        <f t="shared" si="107"/>
        <v>B</v>
      </c>
      <c r="AP123" s="381">
        <f>'2019 Расклад'!BU115</f>
        <v>76.040540540540547</v>
      </c>
      <c r="AQ123" s="368">
        <f t="shared" si="118"/>
        <v>69.290000000000006</v>
      </c>
      <c r="AR123" s="61" t="str">
        <f t="shared" si="108"/>
        <v>A</v>
      </c>
      <c r="AS123" s="98" t="str">
        <f t="shared" si="60"/>
        <v>A</v>
      </c>
      <c r="AT123" s="92">
        <f t="shared" si="61"/>
        <v>4.2</v>
      </c>
      <c r="AU123" s="92">
        <f t="shared" si="62"/>
        <v>2.5</v>
      </c>
      <c r="AV123" s="92">
        <f t="shared" si="63"/>
        <v>4.2</v>
      </c>
      <c r="AW123" s="318">
        <f t="shared" si="64"/>
        <v>3.6333333333333333</v>
      </c>
      <c r="AX123" s="98" t="str">
        <f t="shared" si="65"/>
        <v>A</v>
      </c>
      <c r="AY123" s="470">
        <f t="shared" si="66"/>
        <v>4.2</v>
      </c>
      <c r="AZ123" s="468">
        <f t="shared" si="67"/>
        <v>2.5</v>
      </c>
      <c r="BA123" s="468">
        <f t="shared" si="68"/>
        <v>4.2</v>
      </c>
      <c r="BB123" s="469">
        <f t="shared" si="69"/>
        <v>3.6333333333333333</v>
      </c>
    </row>
    <row r="124" spans="1:54" x14ac:dyDescent="0.25">
      <c r="A124" s="32">
        <v>4</v>
      </c>
      <c r="B124" s="49">
        <v>70040</v>
      </c>
      <c r="C124" s="26" t="s">
        <v>110</v>
      </c>
      <c r="D124" s="231">
        <f>'2019 Расклад'!J116</f>
        <v>4.4821</v>
      </c>
      <c r="E124" s="60">
        <f t="shared" si="109"/>
        <v>4.2969999999999997</v>
      </c>
      <c r="F124" s="228" t="str">
        <f t="shared" si="98"/>
        <v>B</v>
      </c>
      <c r="G124" s="223">
        <f>'2019 Расклад'!P116</f>
        <v>4.0926</v>
      </c>
      <c r="H124" s="60">
        <f t="shared" si="110"/>
        <v>4.01</v>
      </c>
      <c r="I124" s="61" t="str">
        <f t="shared" si="49"/>
        <v>B</v>
      </c>
      <c r="J124" s="231">
        <f>'2019 Расклад'!V116</f>
        <v>4.3039999999999994</v>
      </c>
      <c r="K124" s="60">
        <f t="shared" si="111"/>
        <v>4.173</v>
      </c>
      <c r="L124" s="62" t="str">
        <f t="shared" si="50"/>
        <v>B</v>
      </c>
      <c r="M124" s="440">
        <f>'2019 Расклад'!AF116</f>
        <v>100</v>
      </c>
      <c r="N124" s="55">
        <f t="shared" si="112"/>
        <v>96.28</v>
      </c>
      <c r="O124" s="61" t="str">
        <f t="shared" si="106"/>
        <v>A</v>
      </c>
      <c r="P124" s="441">
        <f>'2019 Расклад'!AN116</f>
        <v>100</v>
      </c>
      <c r="Q124" s="442">
        <f t="shared" si="113"/>
        <v>96.99</v>
      </c>
      <c r="R124" s="62" t="str">
        <f t="shared" si="52"/>
        <v>A</v>
      </c>
      <c r="S124" s="456" t="str">
        <f t="shared" si="70"/>
        <v>B</v>
      </c>
      <c r="T124" s="70">
        <f t="shared" si="71"/>
        <v>2.5</v>
      </c>
      <c r="U124" s="70">
        <f t="shared" si="72"/>
        <v>2.5</v>
      </c>
      <c r="V124" s="70">
        <f t="shared" si="73"/>
        <v>2.5</v>
      </c>
      <c r="W124" s="70">
        <f t="shared" si="74"/>
        <v>4.2</v>
      </c>
      <c r="X124" s="70">
        <f t="shared" si="75"/>
        <v>4.2</v>
      </c>
      <c r="Y124" s="84">
        <f t="shared" si="76"/>
        <v>3.1799999999999997</v>
      </c>
      <c r="Z124" s="85">
        <f>'2019 Расклад'!AT116</f>
        <v>3.7872340425531914</v>
      </c>
      <c r="AA124" s="56">
        <f t="shared" si="114"/>
        <v>3.91</v>
      </c>
      <c r="AB124" s="62" t="str">
        <f t="shared" si="53"/>
        <v>C</v>
      </c>
      <c r="AC124" s="239">
        <f>'2019 Расклад'!AZ116</f>
        <v>3.7446808510638299</v>
      </c>
      <c r="AD124" s="56">
        <f t="shared" si="115"/>
        <v>3.85</v>
      </c>
      <c r="AE124" s="61" t="str">
        <f t="shared" si="54"/>
        <v>C</v>
      </c>
      <c r="AF124" s="258" t="str">
        <f t="shared" si="56"/>
        <v>C</v>
      </c>
      <c r="AG124" s="265">
        <f t="shared" si="57"/>
        <v>2</v>
      </c>
      <c r="AH124" s="279">
        <f t="shared" si="58"/>
        <v>2</v>
      </c>
      <c r="AI124" s="272">
        <f t="shared" si="59"/>
        <v>2</v>
      </c>
      <c r="AJ124" s="361">
        <f>'2019 Расклад'!BF116</f>
        <v>3.9</v>
      </c>
      <c r="AK124" s="175">
        <f t="shared" si="116"/>
        <v>4.17</v>
      </c>
      <c r="AL124" s="62" t="str">
        <f t="shared" si="55"/>
        <v>C</v>
      </c>
      <c r="AM124" s="380">
        <f>'2019 Расклад'!BM116</f>
        <v>46.83</v>
      </c>
      <c r="AN124" s="176">
        <f t="shared" si="117"/>
        <v>58.13</v>
      </c>
      <c r="AO124" s="61" t="str">
        <f t="shared" si="107"/>
        <v>C</v>
      </c>
      <c r="AP124" s="381">
        <f>'2019 Расклад'!BU116</f>
        <v>67.904761904761898</v>
      </c>
      <c r="AQ124" s="368">
        <f t="shared" si="118"/>
        <v>69.290000000000006</v>
      </c>
      <c r="AR124" s="61" t="str">
        <f t="shared" si="108"/>
        <v>B</v>
      </c>
      <c r="AS124" s="98" t="str">
        <f t="shared" si="60"/>
        <v>C</v>
      </c>
      <c r="AT124" s="92">
        <f t="shared" si="61"/>
        <v>2</v>
      </c>
      <c r="AU124" s="92">
        <f t="shared" si="62"/>
        <v>2</v>
      </c>
      <c r="AV124" s="92">
        <f t="shared" si="63"/>
        <v>2.5</v>
      </c>
      <c r="AW124" s="318">
        <f t="shared" si="64"/>
        <v>2.1666666666666665</v>
      </c>
      <c r="AX124" s="98" t="str">
        <f t="shared" si="65"/>
        <v>C</v>
      </c>
      <c r="AY124" s="470">
        <f t="shared" si="66"/>
        <v>2.5</v>
      </c>
      <c r="AZ124" s="468">
        <f t="shared" si="67"/>
        <v>2</v>
      </c>
      <c r="BA124" s="468">
        <f t="shared" si="68"/>
        <v>2</v>
      </c>
      <c r="BB124" s="469">
        <f t="shared" si="69"/>
        <v>2.1666666666666665</v>
      </c>
    </row>
    <row r="125" spans="1:54" x14ac:dyDescent="0.25">
      <c r="A125" s="32">
        <v>5</v>
      </c>
      <c r="B125" s="49">
        <v>70100</v>
      </c>
      <c r="C125" s="26" t="s">
        <v>131</v>
      </c>
      <c r="D125" s="231">
        <f>'2019 Расклад'!J117</f>
        <v>4.4478999999999997</v>
      </c>
      <c r="E125" s="60">
        <f t="shared" si="109"/>
        <v>4.2969999999999997</v>
      </c>
      <c r="F125" s="228" t="str">
        <f t="shared" si="98"/>
        <v>B</v>
      </c>
      <c r="G125" s="223">
        <f>'2019 Расклад'!P117</f>
        <v>3.8645999999999998</v>
      </c>
      <c r="H125" s="60">
        <f t="shared" si="110"/>
        <v>4.01</v>
      </c>
      <c r="I125" s="61" t="str">
        <f t="shared" si="49"/>
        <v>C</v>
      </c>
      <c r="J125" s="231">
        <f>'2019 Расклад'!V117</f>
        <v>4.1898999999999997</v>
      </c>
      <c r="K125" s="60">
        <f t="shared" si="111"/>
        <v>4.173</v>
      </c>
      <c r="L125" s="62" t="str">
        <f t="shared" si="50"/>
        <v>B</v>
      </c>
      <c r="M125" s="440">
        <f>'2019 Расклад'!AF117</f>
        <v>100</v>
      </c>
      <c r="N125" s="55">
        <f t="shared" si="112"/>
        <v>96.28</v>
      </c>
      <c r="O125" s="61" t="str">
        <f t="shared" si="106"/>
        <v>A</v>
      </c>
      <c r="P125" s="441">
        <f>'2019 Расклад'!AN117</f>
        <v>100</v>
      </c>
      <c r="Q125" s="442">
        <f t="shared" si="113"/>
        <v>96.99</v>
      </c>
      <c r="R125" s="62" t="str">
        <f t="shared" si="52"/>
        <v>A</v>
      </c>
      <c r="S125" s="456" t="str">
        <f t="shared" si="70"/>
        <v>B</v>
      </c>
      <c r="T125" s="70">
        <f t="shared" si="71"/>
        <v>2.5</v>
      </c>
      <c r="U125" s="70">
        <f t="shared" si="72"/>
        <v>2</v>
      </c>
      <c r="V125" s="70">
        <f t="shared" si="73"/>
        <v>2.5</v>
      </c>
      <c r="W125" s="70">
        <f t="shared" si="74"/>
        <v>4.2</v>
      </c>
      <c r="X125" s="70">
        <f t="shared" si="75"/>
        <v>4.2</v>
      </c>
      <c r="Y125" s="84">
        <f t="shared" si="76"/>
        <v>3.0799999999999996</v>
      </c>
      <c r="Z125" s="85">
        <f>'2019 Расклад'!AT117</f>
        <v>4.2125000000000004</v>
      </c>
      <c r="AA125" s="56">
        <f t="shared" si="114"/>
        <v>3.91</v>
      </c>
      <c r="AB125" s="62" t="str">
        <f t="shared" si="53"/>
        <v>B</v>
      </c>
      <c r="AC125" s="239">
        <f>'2019 Расклад'!AZ117</f>
        <v>4.2750000000000004</v>
      </c>
      <c r="AD125" s="56">
        <f t="shared" si="115"/>
        <v>3.85</v>
      </c>
      <c r="AE125" s="61" t="str">
        <f t="shared" si="54"/>
        <v>B</v>
      </c>
      <c r="AF125" s="258" t="str">
        <f t="shared" si="56"/>
        <v>B</v>
      </c>
      <c r="AG125" s="265">
        <f t="shared" si="57"/>
        <v>2.5</v>
      </c>
      <c r="AH125" s="279">
        <f t="shared" si="58"/>
        <v>2.5</v>
      </c>
      <c r="AI125" s="272">
        <f t="shared" si="59"/>
        <v>2.5</v>
      </c>
      <c r="AJ125" s="361">
        <f>'2019 Расклад'!BF117</f>
        <v>4.8</v>
      </c>
      <c r="AK125" s="175">
        <f t="shared" si="116"/>
        <v>4.17</v>
      </c>
      <c r="AL125" s="62" t="str">
        <f t="shared" si="55"/>
        <v>A</v>
      </c>
      <c r="AM125" s="380">
        <f>'2019 Расклад'!BM117</f>
        <v>66.69</v>
      </c>
      <c r="AN125" s="176">
        <f t="shared" si="117"/>
        <v>58.13</v>
      </c>
      <c r="AO125" s="61" t="str">
        <f t="shared" si="107"/>
        <v>B</v>
      </c>
      <c r="AP125" s="381">
        <f>'2019 Расклад'!BU117</f>
        <v>78.86666666666666</v>
      </c>
      <c r="AQ125" s="368">
        <f t="shared" si="118"/>
        <v>69.290000000000006</v>
      </c>
      <c r="AR125" s="61" t="str">
        <f t="shared" si="108"/>
        <v>A</v>
      </c>
      <c r="AS125" s="98" t="str">
        <f t="shared" si="60"/>
        <v>A</v>
      </c>
      <c r="AT125" s="92">
        <f t="shared" si="61"/>
        <v>4.2</v>
      </c>
      <c r="AU125" s="92">
        <f t="shared" si="62"/>
        <v>2.5</v>
      </c>
      <c r="AV125" s="92">
        <f t="shared" si="63"/>
        <v>4.2</v>
      </c>
      <c r="AW125" s="318">
        <f t="shared" si="64"/>
        <v>3.6333333333333333</v>
      </c>
      <c r="AX125" s="98" t="str">
        <f t="shared" si="65"/>
        <v>B</v>
      </c>
      <c r="AY125" s="470">
        <f t="shared" si="66"/>
        <v>2.5</v>
      </c>
      <c r="AZ125" s="468">
        <f t="shared" si="67"/>
        <v>2.5</v>
      </c>
      <c r="BA125" s="468">
        <f t="shared" si="68"/>
        <v>4.2</v>
      </c>
      <c r="BB125" s="469">
        <f t="shared" si="69"/>
        <v>3.0666666666666664</v>
      </c>
    </row>
    <row r="126" spans="1:54" x14ac:dyDescent="0.25">
      <c r="A126" s="32">
        <v>6</v>
      </c>
      <c r="B126" s="49">
        <v>70270</v>
      </c>
      <c r="C126" s="26" t="s">
        <v>112</v>
      </c>
      <c r="D126" s="231">
        <f>'2019 Расклад'!J118</f>
        <v>3.8507000000000007</v>
      </c>
      <c r="E126" s="60">
        <f t="shared" si="109"/>
        <v>4.2969999999999997</v>
      </c>
      <c r="F126" s="228" t="str">
        <f t="shared" si="98"/>
        <v>C</v>
      </c>
      <c r="G126" s="223">
        <f>'2019 Расклад'!P118</f>
        <v>3.3736000000000002</v>
      </c>
      <c r="H126" s="60">
        <f t="shared" si="110"/>
        <v>4.01</v>
      </c>
      <c r="I126" s="61" t="str">
        <f t="shared" si="49"/>
        <v>D</v>
      </c>
      <c r="J126" s="231">
        <f>'2019 Расклад'!V118</f>
        <v>3.9412000000000003</v>
      </c>
      <c r="K126" s="60">
        <f t="shared" si="111"/>
        <v>4.173</v>
      </c>
      <c r="L126" s="62" t="str">
        <f t="shared" si="50"/>
        <v>C</v>
      </c>
      <c r="M126" s="440">
        <f>'2019 Расклад'!AF118</f>
        <v>78.260869565217391</v>
      </c>
      <c r="N126" s="55">
        <f t="shared" si="112"/>
        <v>96.28</v>
      </c>
      <c r="O126" s="61" t="str">
        <f t="shared" si="106"/>
        <v>C</v>
      </c>
      <c r="P126" s="441">
        <f>'2019 Расклад'!AN118</f>
        <v>82.258064516129039</v>
      </c>
      <c r="Q126" s="442">
        <f t="shared" si="113"/>
        <v>96.99</v>
      </c>
      <c r="R126" s="62" t="str">
        <f t="shared" si="52"/>
        <v>B</v>
      </c>
      <c r="S126" s="456" t="str">
        <f t="shared" si="70"/>
        <v>C</v>
      </c>
      <c r="T126" s="70">
        <f t="shared" si="71"/>
        <v>2</v>
      </c>
      <c r="U126" s="70">
        <f t="shared" si="72"/>
        <v>1</v>
      </c>
      <c r="V126" s="70">
        <f t="shared" si="73"/>
        <v>2</v>
      </c>
      <c r="W126" s="70">
        <f t="shared" si="74"/>
        <v>2</v>
      </c>
      <c r="X126" s="70">
        <f t="shared" si="75"/>
        <v>2.5</v>
      </c>
      <c r="Y126" s="84">
        <f t="shared" si="76"/>
        <v>1.9</v>
      </c>
      <c r="Z126" s="85">
        <f>'2019 Расклад'!AT118</f>
        <v>3.847457627118644</v>
      </c>
      <c r="AA126" s="56">
        <f t="shared" si="114"/>
        <v>3.91</v>
      </c>
      <c r="AB126" s="62" t="str">
        <f t="shared" si="53"/>
        <v>C</v>
      </c>
      <c r="AC126" s="239">
        <f>'2019 Расклад'!AZ118</f>
        <v>3.5423728813559321</v>
      </c>
      <c r="AD126" s="56">
        <f t="shared" si="115"/>
        <v>3.85</v>
      </c>
      <c r="AE126" s="61" t="str">
        <f t="shared" si="54"/>
        <v>C</v>
      </c>
      <c r="AF126" s="258" t="str">
        <f t="shared" si="56"/>
        <v>C</v>
      </c>
      <c r="AG126" s="265">
        <f t="shared" si="57"/>
        <v>2</v>
      </c>
      <c r="AH126" s="279">
        <f t="shared" si="58"/>
        <v>2</v>
      </c>
      <c r="AI126" s="272">
        <f t="shared" si="59"/>
        <v>2</v>
      </c>
      <c r="AJ126" s="361">
        <f>'2019 Расклад'!BF118</f>
        <v>3.9565217391304346</v>
      </c>
      <c r="AK126" s="175">
        <f t="shared" si="116"/>
        <v>4.17</v>
      </c>
      <c r="AL126" s="62" t="str">
        <f t="shared" si="55"/>
        <v>C</v>
      </c>
      <c r="AM126" s="380">
        <f>'2019 Расклад'!BM118</f>
        <v>51.63</v>
      </c>
      <c r="AN126" s="176">
        <f t="shared" si="117"/>
        <v>58.13</v>
      </c>
      <c r="AO126" s="61" t="str">
        <f t="shared" si="107"/>
        <v>B</v>
      </c>
      <c r="AP126" s="381">
        <f>'2019 Расклад'!BU118</f>
        <v>64.955555555555549</v>
      </c>
      <c r="AQ126" s="368">
        <f t="shared" si="118"/>
        <v>69.290000000000006</v>
      </c>
      <c r="AR126" s="61" t="str">
        <f t="shared" si="108"/>
        <v>B</v>
      </c>
      <c r="AS126" s="98" t="str">
        <f t="shared" si="60"/>
        <v>B</v>
      </c>
      <c r="AT126" s="92">
        <f t="shared" si="61"/>
        <v>2</v>
      </c>
      <c r="AU126" s="92">
        <f t="shared" si="62"/>
        <v>2.5</v>
      </c>
      <c r="AV126" s="92">
        <f t="shared" si="63"/>
        <v>2.5</v>
      </c>
      <c r="AW126" s="318">
        <f t="shared" si="64"/>
        <v>2.3333333333333335</v>
      </c>
      <c r="AX126" s="98" t="str">
        <f t="shared" si="65"/>
        <v>C</v>
      </c>
      <c r="AY126" s="470">
        <f t="shared" si="66"/>
        <v>2</v>
      </c>
      <c r="AZ126" s="468">
        <f t="shared" si="67"/>
        <v>2</v>
      </c>
      <c r="BA126" s="468">
        <f t="shared" si="68"/>
        <v>2.5</v>
      </c>
      <c r="BB126" s="469">
        <f t="shared" si="69"/>
        <v>2.1666666666666665</v>
      </c>
    </row>
    <row r="127" spans="1:54" x14ac:dyDescent="0.25">
      <c r="A127" s="32">
        <v>7</v>
      </c>
      <c r="B127" s="53">
        <v>70510</v>
      </c>
      <c r="C127" s="26" t="s">
        <v>113</v>
      </c>
      <c r="D127" s="231">
        <f>'2019 Расклад'!J119</f>
        <v>4.0641999999999996</v>
      </c>
      <c r="E127" s="60">
        <f t="shared" si="109"/>
        <v>4.2969999999999997</v>
      </c>
      <c r="F127" s="228" t="str">
        <f t="shared" si="98"/>
        <v>C</v>
      </c>
      <c r="G127" s="223">
        <f>'2019 Расклад'!P119</f>
        <v>3.6597000000000004</v>
      </c>
      <c r="H127" s="60">
        <f t="shared" si="110"/>
        <v>4.01</v>
      </c>
      <c r="I127" s="61" t="str">
        <f>IF(G127&gt;=$G$131,"A",IF(G127&gt;=$G$132,"B",IF(G127&gt;=$G$133,"C","D")))</f>
        <v>C</v>
      </c>
      <c r="J127" s="231">
        <f>'2019 Расклад'!V119</f>
        <v>4.0426000000000002</v>
      </c>
      <c r="K127" s="60">
        <f t="shared" si="111"/>
        <v>4.173</v>
      </c>
      <c r="L127" s="62" t="str">
        <f>IF(J127&gt;=$J$131,"A",IF(J127&gt;=$J$132,"B",IF(J127&gt;=$J$133,"C","D")))</f>
        <v>C</v>
      </c>
      <c r="M127" s="440">
        <f>'2019 Расклад'!AF119</f>
        <v>91.666666666666657</v>
      </c>
      <c r="N127" s="55">
        <f t="shared" si="112"/>
        <v>96.28</v>
      </c>
      <c r="O127" s="61" t="str">
        <f t="shared" si="106"/>
        <v>A</v>
      </c>
      <c r="P127" s="441">
        <f>'2019 Расклад'!AN119</f>
        <v>100</v>
      </c>
      <c r="Q127" s="442">
        <f t="shared" si="113"/>
        <v>96.99</v>
      </c>
      <c r="R127" s="62" t="str">
        <f>IF(P127&gt;=$P$131,"A",IF(P127&gt;=$P$132,"B",IF(P127&gt;=$P$133,"C","D")))</f>
        <v>A</v>
      </c>
      <c r="S127" s="456" t="str">
        <f t="shared" si="70"/>
        <v>B</v>
      </c>
      <c r="T127" s="70">
        <f t="shared" si="71"/>
        <v>2</v>
      </c>
      <c r="U127" s="70">
        <f t="shared" si="72"/>
        <v>2</v>
      </c>
      <c r="V127" s="70">
        <f t="shared" si="73"/>
        <v>2</v>
      </c>
      <c r="W127" s="70">
        <f t="shared" si="74"/>
        <v>4.2</v>
      </c>
      <c r="X127" s="70">
        <f t="shared" si="75"/>
        <v>4.2</v>
      </c>
      <c r="Y127" s="84">
        <f t="shared" si="76"/>
        <v>2.88</v>
      </c>
      <c r="Z127" s="85">
        <f>'2019 Расклад'!AT119</f>
        <v>3.2105263157894739</v>
      </c>
      <c r="AA127" s="56">
        <f t="shared" si="114"/>
        <v>3.91</v>
      </c>
      <c r="AB127" s="62" t="str">
        <f t="shared" si="53"/>
        <v>D</v>
      </c>
      <c r="AC127" s="239">
        <f>'2019 Расклад'!AZ119</f>
        <v>3.236842105263158</v>
      </c>
      <c r="AD127" s="56">
        <f t="shared" si="115"/>
        <v>3.85</v>
      </c>
      <c r="AE127" s="61" t="str">
        <f t="shared" si="54"/>
        <v>D</v>
      </c>
      <c r="AF127" s="258" t="str">
        <f t="shared" si="56"/>
        <v>D</v>
      </c>
      <c r="AG127" s="265">
        <f t="shared" si="57"/>
        <v>1</v>
      </c>
      <c r="AH127" s="279">
        <f t="shared" si="58"/>
        <v>1</v>
      </c>
      <c r="AI127" s="272">
        <f t="shared" si="59"/>
        <v>1</v>
      </c>
      <c r="AJ127" s="361">
        <f>'2019 Расклад'!BF119</f>
        <v>3.3333333333333335</v>
      </c>
      <c r="AK127" s="175">
        <f t="shared" si="116"/>
        <v>4.17</v>
      </c>
      <c r="AL127" s="62" t="str">
        <f t="shared" si="55"/>
        <v>D</v>
      </c>
      <c r="AM127" s="380">
        <f>'2019 Расклад'!BM119</f>
        <v>53.25</v>
      </c>
      <c r="AN127" s="176">
        <f t="shared" si="117"/>
        <v>58.13</v>
      </c>
      <c r="AO127" s="61" t="str">
        <f t="shared" si="107"/>
        <v>B</v>
      </c>
      <c r="AP127" s="381">
        <f>'2019 Расклад'!BU119</f>
        <v>57.588235294117645</v>
      </c>
      <c r="AQ127" s="368">
        <f t="shared" si="118"/>
        <v>69.290000000000006</v>
      </c>
      <c r="AR127" s="61" t="str">
        <f t="shared" si="108"/>
        <v>B</v>
      </c>
      <c r="AS127" s="98" t="str">
        <f t="shared" si="60"/>
        <v>C</v>
      </c>
      <c r="AT127" s="92">
        <f t="shared" si="61"/>
        <v>1</v>
      </c>
      <c r="AU127" s="92">
        <f t="shared" si="62"/>
        <v>2.5</v>
      </c>
      <c r="AV127" s="92">
        <f t="shared" si="63"/>
        <v>2.5</v>
      </c>
      <c r="AW127" s="318">
        <f t="shared" si="64"/>
        <v>2</v>
      </c>
      <c r="AX127" s="98" t="str">
        <f t="shared" si="65"/>
        <v>C</v>
      </c>
      <c r="AY127" s="470">
        <f t="shared" si="66"/>
        <v>2.5</v>
      </c>
      <c r="AZ127" s="468">
        <f t="shared" si="67"/>
        <v>1</v>
      </c>
      <c r="BA127" s="468">
        <f t="shared" si="68"/>
        <v>2</v>
      </c>
      <c r="BB127" s="469">
        <f t="shared" si="69"/>
        <v>1.8333333333333333</v>
      </c>
    </row>
    <row r="128" spans="1:54" ht="15" customHeight="1" thickBot="1" x14ac:dyDescent="0.3">
      <c r="A128" s="31">
        <v>8</v>
      </c>
      <c r="B128" s="54">
        <v>10880</v>
      </c>
      <c r="C128" s="487" t="s">
        <v>246</v>
      </c>
      <c r="D128" s="232">
        <f>'2019 Расклад'!J120</f>
        <v>4.3093000000000004</v>
      </c>
      <c r="E128" s="215">
        <f t="shared" si="109"/>
        <v>4.2969999999999997</v>
      </c>
      <c r="F128" s="233" t="str">
        <f t="shared" si="98"/>
        <v>B</v>
      </c>
      <c r="G128" s="224">
        <f>'2019 Расклад'!P120</f>
        <v>3.9097999999999997</v>
      </c>
      <c r="H128" s="215">
        <f t="shared" si="110"/>
        <v>4.01</v>
      </c>
      <c r="I128" s="65" t="str">
        <f>IF(G128&gt;=$G$131,"A",IF(G128&gt;=$G$132,"B",IF(G128&gt;=$G$133,"C","D")))</f>
        <v>C</v>
      </c>
      <c r="J128" s="232">
        <f>'2019 Расклад'!V120</f>
        <v>4.1442999999999994</v>
      </c>
      <c r="K128" s="215">
        <f t="shared" si="111"/>
        <v>4.173</v>
      </c>
      <c r="L128" s="66" t="str">
        <f>IF(J128&gt;=$J$131,"A",IF(J128&gt;=$J$132,"B",IF(J128&gt;=$J$133,"C","D")))</f>
        <v>C</v>
      </c>
      <c r="M128" s="443">
        <f>'2019 Расклад'!AF120</f>
        <v>94.25</v>
      </c>
      <c r="N128" s="216">
        <f t="shared" si="112"/>
        <v>96.28</v>
      </c>
      <c r="O128" s="65" t="str">
        <f t="shared" si="106"/>
        <v>A</v>
      </c>
      <c r="P128" s="444">
        <f>'2019 Расклад'!AN120</f>
        <v>96.049382716049379</v>
      </c>
      <c r="Q128" s="445">
        <f t="shared" si="113"/>
        <v>96.99</v>
      </c>
      <c r="R128" s="66" t="str">
        <f>IF(P128&gt;=$P$131,"A",IF(P128&gt;=$P$132,"B",IF(P128&gt;=$P$133,"C","D")))</f>
        <v>A</v>
      </c>
      <c r="S128" s="459" t="str">
        <f t="shared" si="70"/>
        <v>B</v>
      </c>
      <c r="T128" s="97">
        <f t="shared" si="71"/>
        <v>2.5</v>
      </c>
      <c r="U128" s="97">
        <f t="shared" si="72"/>
        <v>2</v>
      </c>
      <c r="V128" s="97">
        <f t="shared" si="73"/>
        <v>2</v>
      </c>
      <c r="W128" s="97">
        <f t="shared" si="74"/>
        <v>4.2</v>
      </c>
      <c r="X128" s="97">
        <f t="shared" si="75"/>
        <v>4.2</v>
      </c>
      <c r="Y128" s="172">
        <f t="shared" si="76"/>
        <v>2.9799999999999995</v>
      </c>
      <c r="Z128" s="246">
        <f>'2019 Расклад'!AT120</f>
        <v>3.7906976744186047</v>
      </c>
      <c r="AA128" s="217">
        <f t="shared" si="114"/>
        <v>3.91</v>
      </c>
      <c r="AB128" s="66" t="str">
        <f>IF(Z128&gt;=$Z$131,"A",IF(Z128&gt;=$Z$132,"B",IF(Z128&gt;=$Z$133,"C","D")))</f>
        <v>C</v>
      </c>
      <c r="AC128" s="245">
        <f>'2019 Расклад'!AZ120</f>
        <v>3.7767441860465114</v>
      </c>
      <c r="AD128" s="217">
        <f t="shared" si="115"/>
        <v>3.85</v>
      </c>
      <c r="AE128" s="65" t="str">
        <f>IF(AC128&gt;=$AC$131,"A",IF(AC128&gt;=$AC$132,"B",IF(AC128&gt;=$AC$133,"C","D")))</f>
        <v>C</v>
      </c>
      <c r="AF128" s="261" t="str">
        <f t="shared" si="56"/>
        <v>C</v>
      </c>
      <c r="AG128" s="268">
        <f t="shared" si="57"/>
        <v>2</v>
      </c>
      <c r="AH128" s="282">
        <f t="shared" si="58"/>
        <v>2</v>
      </c>
      <c r="AI128" s="275">
        <f t="shared" si="59"/>
        <v>2</v>
      </c>
      <c r="AJ128" s="382">
        <f>'2019 Расклад'!BF120</f>
        <v>4.265625</v>
      </c>
      <c r="AK128" s="218">
        <f t="shared" si="116"/>
        <v>4.17</v>
      </c>
      <c r="AL128" s="66" t="str">
        <f>IF(AJ128&gt;=$AJ$131,"A",IF(AJ128&gt;=$AJ$132,"B",IF(AJ128&gt;=$AJ$133,"C","D")))</f>
        <v>B</v>
      </c>
      <c r="AM128" s="383">
        <f>'2019 Расклад'!BM120</f>
        <v>49.97</v>
      </c>
      <c r="AN128" s="219">
        <f t="shared" si="117"/>
        <v>58.13</v>
      </c>
      <c r="AO128" s="65" t="str">
        <f t="shared" si="107"/>
        <v>C</v>
      </c>
      <c r="AP128" s="384">
        <f>'2019 Расклад'!BU120</f>
        <v>68.77</v>
      </c>
      <c r="AQ128" s="385">
        <f t="shared" si="118"/>
        <v>69.290000000000006</v>
      </c>
      <c r="AR128" s="65" t="str">
        <f t="shared" si="108"/>
        <v>B</v>
      </c>
      <c r="AS128" s="99" t="str">
        <f t="shared" si="60"/>
        <v>B</v>
      </c>
      <c r="AT128" s="97">
        <f t="shared" si="61"/>
        <v>2.5</v>
      </c>
      <c r="AU128" s="97">
        <f t="shared" si="62"/>
        <v>2</v>
      </c>
      <c r="AV128" s="97">
        <f t="shared" si="63"/>
        <v>2.5</v>
      </c>
      <c r="AW128" s="319">
        <f t="shared" si="64"/>
        <v>2.3333333333333335</v>
      </c>
      <c r="AX128" s="99" t="str">
        <f t="shared" si="65"/>
        <v>B</v>
      </c>
      <c r="AY128" s="470">
        <f t="shared" si="66"/>
        <v>2.5</v>
      </c>
      <c r="AZ128" s="468">
        <f t="shared" si="67"/>
        <v>2</v>
      </c>
      <c r="BA128" s="468">
        <f t="shared" si="68"/>
        <v>2.5</v>
      </c>
      <c r="BB128" s="469">
        <f t="shared" si="69"/>
        <v>2.3333333333333335</v>
      </c>
    </row>
    <row r="129" spans="2:45" ht="15.75" thickBot="1" x14ac:dyDescent="0.3">
      <c r="C129" s="320" t="s">
        <v>119</v>
      </c>
      <c r="D129" s="169">
        <f>AVERAGE(D8,D10:D18,D20:D32,D34:D52,D54:D72,D74:D88,D90:D119,D121:D128)</f>
        <v>4.2683656150233089</v>
      </c>
      <c r="E129" s="170"/>
      <c r="F129" s="80"/>
      <c r="G129" s="169">
        <f>AVERAGE(G8,G10:G18,G20:G32,G34:G52,G54:G72,G74:G88,G90:G119,G121:G128)</f>
        <v>3.9594834501408487</v>
      </c>
      <c r="H129" s="171"/>
      <c r="I129" s="171"/>
      <c r="J129" s="169">
        <f>AVERAGE(J8,J10:J18,J20:J32,J34:J52,J54:J72,J74:J88,J90:J119,J121:J128)</f>
        <v>4.1474695940254787</v>
      </c>
      <c r="K129" s="171"/>
      <c r="L129" s="171"/>
      <c r="M129" s="169">
        <f>AVERAGE(M8,M10:M18,M20:M32,M34:M52,M54:M72,M74:M88,M90:M119,M121:M128)</f>
        <v>95.428128225627887</v>
      </c>
      <c r="N129" s="171"/>
      <c r="O129" s="171"/>
      <c r="P129" s="169">
        <f>AVERAGE(P8,P10:P18,P20:P32,P34:P52,P54:P72,P74:P88,P90:P119,P121:P128)</f>
        <v>96.95202942745334</v>
      </c>
      <c r="Q129" s="171"/>
      <c r="R129" s="171"/>
      <c r="S129" s="171"/>
      <c r="T129" s="171"/>
      <c r="U129" s="171"/>
      <c r="V129" s="171"/>
      <c r="W129" s="171"/>
      <c r="X129" s="171"/>
      <c r="Y129" s="171"/>
      <c r="Z129" s="169">
        <f>AVERAGE(Z8,Z10:Z18,Z20:Z32,Z34:Z52,Z54:Z72,Z74:Z88,Z90:Z118,Z121:Z128)</f>
        <v>3.8613674363651209</v>
      </c>
      <c r="AA129" s="171"/>
      <c r="AB129" s="171"/>
      <c r="AC129" s="169">
        <f>AVERAGE(AC8,AC10:AC18,AC20:AC32,AC34:AC52,AC54:AC72,AC74:AC88,AC90:AC118,AC121:AC128)</f>
        <v>3.8099234466723031</v>
      </c>
      <c r="AD129" s="171"/>
      <c r="AE129" s="171"/>
      <c r="AF129" s="462"/>
      <c r="AG129" s="462"/>
      <c r="AH129" s="462"/>
      <c r="AI129" s="462"/>
      <c r="AJ129" s="471">
        <f>AVERAGE(AJ8,AJ10:AJ18,AJ20:AJ32,AJ34:AJ52,AJ54:AJ72,AJ74:AJ88,AJ90:AJ118,AJ121:AJ128)</f>
        <v>4.1593264137819608</v>
      </c>
      <c r="AK129" s="462"/>
      <c r="AL129" s="462"/>
      <c r="AM129" s="471">
        <f>AVERAGE(AM8,AM10:AM18,AM20:AM32,AM34:AM52,AM54:AM72,AM74:AM88,AM90:AM118,AM121:AM128)</f>
        <v>55.088657407407396</v>
      </c>
      <c r="AN129" s="462"/>
      <c r="AO129" s="462"/>
      <c r="AP129" s="471">
        <f>AVERAGE(AP8,AP10:AP18,AP20:AP32,AP34:AP52,AP54:AP72,AP74:AP88,AP90:AP118,AP121:AP128)</f>
        <v>67.429912373502958</v>
      </c>
      <c r="AQ129" s="463"/>
      <c r="AR129" s="463"/>
      <c r="AS129" s="344"/>
    </row>
    <row r="130" spans="2:45" ht="15.75" thickBot="1" x14ac:dyDescent="0.3">
      <c r="C130" s="174" t="s">
        <v>203</v>
      </c>
      <c r="D130" s="173">
        <f>'2019 Расклад'!J123</f>
        <v>4.2969999999999997</v>
      </c>
      <c r="E130" s="170"/>
      <c r="F130" s="80"/>
      <c r="G130" s="106">
        <f>'2019 Расклад'!P123</f>
        <v>4.01</v>
      </c>
      <c r="H130" s="171"/>
      <c r="I130" s="171"/>
      <c r="J130" s="106">
        <f>'2019 Расклад'!V123</f>
        <v>4.173</v>
      </c>
      <c r="K130" s="171"/>
      <c r="L130" s="171"/>
      <c r="M130" s="106">
        <f>'2019 Расклад'!AF123</f>
        <v>96.28</v>
      </c>
      <c r="N130" s="171"/>
      <c r="O130" s="171"/>
      <c r="P130" s="106">
        <f>'2019 Расклад'!AN123</f>
        <v>96.99</v>
      </c>
      <c r="Q130" s="171"/>
      <c r="R130" s="171"/>
      <c r="S130" s="171"/>
      <c r="T130" s="171"/>
      <c r="U130" s="171"/>
      <c r="V130" s="171"/>
      <c r="W130" s="171"/>
      <c r="X130" s="171"/>
      <c r="Y130" s="171"/>
      <c r="Z130" s="106">
        <f>'2019 Расклад'!AT123</f>
        <v>3.91</v>
      </c>
      <c r="AA130" s="171"/>
      <c r="AB130" s="171"/>
      <c r="AC130" s="106">
        <f>'2019 Расклад'!AZ123</f>
        <v>3.85</v>
      </c>
      <c r="AD130" s="171"/>
      <c r="AE130" s="171"/>
      <c r="AF130" s="464"/>
      <c r="AG130" s="464"/>
      <c r="AH130" s="464"/>
      <c r="AI130" s="464"/>
      <c r="AJ130" s="106">
        <f>'2019 Расклад'!BF123</f>
        <v>4.17</v>
      </c>
      <c r="AK130" s="464"/>
      <c r="AL130" s="464"/>
      <c r="AM130" s="106">
        <f>'2019 Расклад'!BM123</f>
        <v>58.13</v>
      </c>
      <c r="AN130" s="464"/>
      <c r="AO130" s="464"/>
      <c r="AP130" s="106">
        <f>'2019 Расклад'!BU123</f>
        <v>69.290000000000006</v>
      </c>
      <c r="AQ130" s="82"/>
      <c r="AR130" s="82"/>
      <c r="AS130" s="344"/>
    </row>
    <row r="131" spans="2:45" ht="15.75" x14ac:dyDescent="0.25">
      <c r="B131" s="452" t="s">
        <v>120</v>
      </c>
      <c r="C131" s="43" t="s">
        <v>132</v>
      </c>
      <c r="D131" s="78">
        <v>4.5</v>
      </c>
      <c r="E131" s="79"/>
      <c r="F131" s="80"/>
      <c r="G131" s="78">
        <v>4.5</v>
      </c>
      <c r="H131" s="80"/>
      <c r="I131" s="80"/>
      <c r="J131" s="78">
        <v>4.5</v>
      </c>
      <c r="K131" s="80"/>
      <c r="L131" s="80"/>
      <c r="M131" s="474">
        <v>90</v>
      </c>
      <c r="N131" s="80"/>
      <c r="O131" s="80"/>
      <c r="P131" s="474">
        <v>90</v>
      </c>
      <c r="Q131" s="80"/>
      <c r="R131" s="80"/>
      <c r="S131" s="80"/>
      <c r="T131" s="80"/>
      <c r="U131" s="80"/>
      <c r="V131" s="80"/>
      <c r="W131" s="80"/>
      <c r="X131" s="80"/>
      <c r="Y131" s="80"/>
      <c r="Z131" s="78">
        <v>4.5</v>
      </c>
      <c r="AA131" s="80"/>
      <c r="AB131" s="80"/>
      <c r="AC131" s="78">
        <v>4.5</v>
      </c>
      <c r="AD131" s="80"/>
      <c r="AE131" s="80"/>
      <c r="AF131" s="80"/>
      <c r="AG131" s="80"/>
      <c r="AH131" s="80"/>
      <c r="AI131" s="80"/>
      <c r="AJ131" s="78">
        <v>4.5</v>
      </c>
      <c r="AK131" s="80"/>
      <c r="AL131" s="80"/>
      <c r="AM131" s="474">
        <v>68</v>
      </c>
      <c r="AN131" s="80"/>
      <c r="AO131" s="80"/>
      <c r="AP131" s="474">
        <v>72</v>
      </c>
      <c r="AQ131" s="82"/>
      <c r="AR131" s="82"/>
    </row>
    <row r="132" spans="2:45" ht="15.75" x14ac:dyDescent="0.25">
      <c r="B132" s="44" t="s">
        <v>124</v>
      </c>
      <c r="C132" s="43" t="s">
        <v>133</v>
      </c>
      <c r="D132" s="81">
        <f>D129</f>
        <v>4.2683656150233089</v>
      </c>
      <c r="E132" s="82"/>
      <c r="F132" s="82"/>
      <c r="G132" s="81">
        <f>G129</f>
        <v>3.9594834501408487</v>
      </c>
      <c r="H132" s="82"/>
      <c r="I132" s="82"/>
      <c r="J132" s="81">
        <f>J129</f>
        <v>4.1474695940254787</v>
      </c>
      <c r="K132" s="82"/>
      <c r="L132" s="82"/>
      <c r="M132" s="476">
        <v>80</v>
      </c>
      <c r="N132" s="477"/>
      <c r="O132" s="478"/>
      <c r="P132" s="476">
        <v>80</v>
      </c>
      <c r="Q132" s="82"/>
      <c r="R132" s="82"/>
      <c r="S132" s="82"/>
      <c r="T132" s="82"/>
      <c r="U132" s="82"/>
      <c r="V132" s="82"/>
      <c r="W132" s="82"/>
      <c r="X132" s="82"/>
      <c r="Y132" s="82"/>
      <c r="Z132" s="81">
        <f>Z129</f>
        <v>3.8613674363651209</v>
      </c>
      <c r="AA132" s="82"/>
      <c r="AB132" s="82"/>
      <c r="AC132" s="81">
        <f>AC129</f>
        <v>3.8099234466723031</v>
      </c>
      <c r="AD132" s="82"/>
      <c r="AE132" s="82"/>
      <c r="AF132" s="82"/>
      <c r="AG132" s="82"/>
      <c r="AH132" s="82"/>
      <c r="AI132" s="82"/>
      <c r="AJ132" s="81">
        <f>AJ129</f>
        <v>4.1593264137819608</v>
      </c>
      <c r="AK132" s="82"/>
      <c r="AL132" s="82"/>
      <c r="AM132" s="475">
        <v>50</v>
      </c>
      <c r="AN132" s="82"/>
      <c r="AO132" s="82"/>
      <c r="AP132" s="475">
        <v>57</v>
      </c>
      <c r="AQ132" s="82"/>
      <c r="AR132" s="82"/>
    </row>
    <row r="133" spans="2:45" ht="15.75" x14ac:dyDescent="0.25">
      <c r="B133" s="453" t="s">
        <v>122</v>
      </c>
      <c r="C133" s="43" t="s">
        <v>134</v>
      </c>
      <c r="D133" s="81">
        <v>3.5</v>
      </c>
      <c r="E133" s="82"/>
      <c r="F133" s="82"/>
      <c r="G133" s="81">
        <v>3.5</v>
      </c>
      <c r="H133" s="82"/>
      <c r="I133" s="82"/>
      <c r="J133" s="81">
        <v>3.5</v>
      </c>
      <c r="K133" s="82"/>
      <c r="L133" s="82"/>
      <c r="M133" s="475">
        <v>70</v>
      </c>
      <c r="N133" s="80"/>
      <c r="O133" s="80"/>
      <c r="P133" s="475">
        <v>70</v>
      </c>
      <c r="Q133" s="80"/>
      <c r="R133" s="80"/>
      <c r="S133" s="80"/>
      <c r="T133" s="80"/>
      <c r="U133" s="80"/>
      <c r="V133" s="80"/>
      <c r="W133" s="80"/>
      <c r="X133" s="80"/>
      <c r="Y133" s="80"/>
      <c r="Z133" s="81">
        <v>3.5</v>
      </c>
      <c r="AA133" s="80"/>
      <c r="AB133" s="80"/>
      <c r="AC133" s="81">
        <v>3.5</v>
      </c>
      <c r="AD133" s="80"/>
      <c r="AE133" s="80"/>
      <c r="AF133" s="80"/>
      <c r="AG133" s="80"/>
      <c r="AH133" s="80"/>
      <c r="AI133" s="80"/>
      <c r="AJ133" s="81">
        <v>3.5</v>
      </c>
      <c r="AK133" s="80"/>
      <c r="AL133" s="80"/>
      <c r="AM133" s="474">
        <v>27</v>
      </c>
      <c r="AN133" s="80"/>
      <c r="AO133" s="80"/>
      <c r="AP133" s="474">
        <v>36</v>
      </c>
      <c r="AQ133" s="82"/>
      <c r="AR133" s="82"/>
    </row>
    <row r="134" spans="2:45" x14ac:dyDescent="0.25">
      <c r="B134" s="45" t="s">
        <v>126</v>
      </c>
      <c r="C134" s="29"/>
      <c r="AD134" s="472"/>
      <c r="AE134" s="472"/>
      <c r="AF134" s="472"/>
      <c r="AG134" s="472"/>
      <c r="AH134" s="472"/>
      <c r="AI134" s="472"/>
      <c r="AJ134" s="473" t="s">
        <v>230</v>
      </c>
      <c r="AK134" s="472" t="s">
        <v>181</v>
      </c>
      <c r="AL134" s="472"/>
      <c r="AM134" s="472"/>
      <c r="AN134" s="472"/>
      <c r="AO134" s="472"/>
      <c r="AP134" s="472"/>
      <c r="AQ134" s="472"/>
      <c r="AR134" s="472"/>
    </row>
    <row r="135" spans="2:45" x14ac:dyDescent="0.25">
      <c r="C135" s="29"/>
    </row>
    <row r="136" spans="2:45" x14ac:dyDescent="0.25">
      <c r="C136" s="29"/>
    </row>
    <row r="137" spans="2:45" x14ac:dyDescent="0.25">
      <c r="C137" s="29"/>
    </row>
  </sheetData>
  <mergeCells count="19">
    <mergeCell ref="AG5:AI5"/>
    <mergeCell ref="T5:Y5"/>
    <mergeCell ref="J5:L5"/>
    <mergeCell ref="A5:A6"/>
    <mergeCell ref="B5:B6"/>
    <mergeCell ref="C5:C6"/>
    <mergeCell ref="D5:F5"/>
    <mergeCell ref="G5:I5"/>
    <mergeCell ref="AF5:AF6"/>
    <mergeCell ref="M5:O5"/>
    <mergeCell ref="S5:S6"/>
    <mergeCell ref="P5:R5"/>
    <mergeCell ref="Z5:AB5"/>
    <mergeCell ref="AC5:AE5"/>
    <mergeCell ref="AJ5:AL5"/>
    <mergeCell ref="AM5:AO5"/>
    <mergeCell ref="AP5:AR5"/>
    <mergeCell ref="AS5:AS6"/>
    <mergeCell ref="AX5:AX6"/>
  </mergeCells>
  <conditionalFormatting sqref="AM7:AM130">
    <cfRule type="containsBlanks" dxfId="109" priority="17" stopIfTrue="1">
      <formula>LEN(TRIM(AM7))=0</formula>
    </cfRule>
    <cfRule type="cellIs" dxfId="108" priority="3230" stopIfTrue="1" operator="greaterThanOrEqual">
      <formula>$AM$131</formula>
    </cfRule>
    <cfRule type="cellIs" dxfId="107" priority="3231" stopIfTrue="1" operator="between">
      <formula>$AM$132</formula>
      <formula>$AM$131</formula>
    </cfRule>
    <cfRule type="cellIs" dxfId="106" priority="3232" stopIfTrue="1" operator="between">
      <formula>$AM$133</formula>
      <formula>$AM$132</formula>
    </cfRule>
    <cfRule type="cellIs" dxfId="105" priority="3233" stopIfTrue="1" operator="lessThan">
      <formula>$AM$133</formula>
    </cfRule>
  </conditionalFormatting>
  <conditionalFormatting sqref="AP7:AP130">
    <cfRule type="containsBlanks" dxfId="104" priority="16" stopIfTrue="1">
      <formula>LEN(TRIM(AP7))=0</formula>
    </cfRule>
    <cfRule type="cellIs" dxfId="103" priority="3238" stopIfTrue="1" operator="greaterThanOrEqual">
      <formula>$AP$131</formula>
    </cfRule>
    <cfRule type="cellIs" dxfId="102" priority="3239" stopIfTrue="1" operator="between">
      <formula>$AP$132</formula>
      <formula>$AP$131</formula>
    </cfRule>
    <cfRule type="cellIs" dxfId="101" priority="3240" stopIfTrue="1" operator="between">
      <formula>$AP$133</formula>
      <formula>$AP$132</formula>
    </cfRule>
    <cfRule type="cellIs" dxfId="100" priority="3241" stopIfTrue="1" operator="lessThan">
      <formula>$AP$133</formula>
    </cfRule>
  </conditionalFormatting>
  <conditionalFormatting sqref="Z7:Z130">
    <cfRule type="containsBlanks" dxfId="99" priority="32" stopIfTrue="1">
      <formula>LEN(TRIM(Z7))=0</formula>
    </cfRule>
    <cfRule type="cellIs" dxfId="98" priority="33" stopIfTrue="1" operator="equal">
      <formula>$Z$129</formula>
    </cfRule>
    <cfRule type="cellIs" dxfId="97" priority="40" stopIfTrue="1" operator="greaterThanOrEqual">
      <formula>$Z$131</formula>
    </cfRule>
    <cfRule type="cellIs" dxfId="96" priority="41" stopIfTrue="1" operator="between">
      <formula>$Z$132</formula>
      <formula>$Z$131</formula>
    </cfRule>
    <cfRule type="cellIs" dxfId="95" priority="42" stopIfTrue="1" operator="between">
      <formula>$Z$133</formula>
      <formula>$Z$132</formula>
    </cfRule>
    <cfRule type="cellIs" dxfId="94" priority="43" stopIfTrue="1" operator="lessThan">
      <formula>$Z$133</formula>
    </cfRule>
  </conditionalFormatting>
  <conditionalFormatting sqref="F7:F128 I7:I128 L7:L128 O7:O128 R7:S128 AB7:AB128 AE7:AF128 AL7:AL128 AO7:AO128 AR7:AS128">
    <cfRule type="containsBlanks" dxfId="93" priority="31" stopIfTrue="1">
      <formula>LEN(TRIM(F7))=0</formula>
    </cfRule>
    <cfRule type="cellIs" dxfId="92" priority="2776" stopIfTrue="1" operator="equal">
      <formula>"D"</formula>
    </cfRule>
    <cfRule type="cellIs" dxfId="91" priority="2777" stopIfTrue="1" operator="equal">
      <formula>"C"</formula>
    </cfRule>
    <cfRule type="cellIs" dxfId="90" priority="2778" stopIfTrue="1" operator="equal">
      <formula>"B"</formula>
    </cfRule>
    <cfRule type="cellIs" dxfId="89" priority="2779" stopIfTrue="1" operator="equal">
      <formula>"A"</formula>
    </cfRule>
  </conditionalFormatting>
  <conditionalFormatting sqref="AC7:AC130">
    <cfRule type="cellIs" dxfId="88" priority="25" stopIfTrue="1" operator="equal">
      <formula>$AC$129</formula>
    </cfRule>
    <cfRule type="containsBlanks" dxfId="87" priority="26" stopIfTrue="1">
      <formula>LEN(TRIM(AC7))=0</formula>
    </cfRule>
    <cfRule type="cellIs" dxfId="86" priority="27" stopIfTrue="1" operator="lessThan">
      <formula>$AC$133</formula>
    </cfRule>
    <cfRule type="cellIs" dxfId="85" priority="28" stopIfTrue="1" operator="between">
      <formula>$AC$132</formula>
      <formula>$AC$133</formula>
    </cfRule>
    <cfRule type="cellIs" dxfId="84" priority="29" stopIfTrue="1" operator="between">
      <formula>$AC$131</formula>
      <formula>$AC$132</formula>
    </cfRule>
    <cfRule type="cellIs" dxfId="83" priority="30" stopIfTrue="1" operator="greaterThanOrEqual">
      <formula>$AC$131</formula>
    </cfRule>
  </conditionalFormatting>
  <conditionalFormatting sqref="AJ7:AJ130">
    <cfRule type="cellIs" dxfId="82" priority="18" stopIfTrue="1" operator="equal">
      <formula>$AJ$129</formula>
    </cfRule>
    <cfRule type="cellIs" dxfId="81" priority="19" stopIfTrue="1" operator="equal">
      <formula>$AJ$131</formula>
    </cfRule>
    <cfRule type="containsBlanks" dxfId="80" priority="20" stopIfTrue="1">
      <formula>LEN(TRIM(AJ7))=0</formula>
    </cfRule>
    <cfRule type="cellIs" dxfId="79" priority="21" stopIfTrue="1" operator="lessThan">
      <formula>$AJ$133</formula>
    </cfRule>
    <cfRule type="cellIs" dxfId="78" priority="22" stopIfTrue="1" operator="between">
      <formula>$AJ$132</formula>
      <formula>$AJ$133</formula>
    </cfRule>
    <cfRule type="cellIs" dxfId="77" priority="23" stopIfTrue="1" operator="between">
      <formula>$AJ$131</formula>
      <formula>$AJ$132</formula>
    </cfRule>
    <cfRule type="cellIs" dxfId="76" priority="24" stopIfTrue="1" operator="greaterThanOrEqual">
      <formula>$AJ$131</formula>
    </cfRule>
  </conditionalFormatting>
  <conditionalFormatting sqref="M7:M130">
    <cfRule type="containsBlanks" dxfId="75" priority="39" stopIfTrue="1">
      <formula>LEN(TRIM(M7))=0</formula>
    </cfRule>
    <cfRule type="cellIs" dxfId="74" priority="2279" stopIfTrue="1" operator="greaterThanOrEqual">
      <formula>$M$131</formula>
    </cfRule>
    <cfRule type="cellIs" dxfId="73" priority="2280" stopIfTrue="1" operator="between">
      <formula>$M$132</formula>
      <formula>$M$131</formula>
    </cfRule>
    <cfRule type="cellIs" dxfId="72" priority="2281" stopIfTrue="1" operator="between">
      <formula>$M$133</formula>
      <formula>$M$132</formula>
    </cfRule>
    <cfRule type="cellIs" dxfId="71" priority="2282" stopIfTrue="1" operator="lessThan">
      <formula>$M$133</formula>
    </cfRule>
  </conditionalFormatting>
  <conditionalFormatting sqref="P7:P130">
    <cfRule type="containsBlanks" dxfId="70" priority="34" stopIfTrue="1">
      <formula>LEN(TRIM(P7))=0</formula>
    </cfRule>
    <cfRule type="cellIs" dxfId="69" priority="35" stopIfTrue="1" operator="greaterThanOrEqual">
      <formula>$P$131</formula>
    </cfRule>
    <cfRule type="cellIs" dxfId="68" priority="36" stopIfTrue="1" operator="between">
      <formula>$P$132</formula>
      <formula>$P$131</formula>
    </cfRule>
    <cfRule type="cellIs" dxfId="67" priority="37" stopIfTrue="1" operator="between">
      <formula>$P$133</formula>
      <formula>$P$132</formula>
    </cfRule>
    <cfRule type="cellIs" dxfId="66" priority="38" stopIfTrue="1" operator="lessThan">
      <formula>$P$133</formula>
    </cfRule>
  </conditionalFormatting>
  <conditionalFormatting sqref="D7:D130">
    <cfRule type="cellIs" dxfId="65" priority="11" stopIfTrue="1" operator="equal">
      <formula>$D$132</formula>
    </cfRule>
    <cfRule type="cellIs" dxfId="64" priority="12" stopIfTrue="1" operator="lessThan">
      <formula>$D$133</formula>
    </cfRule>
    <cfRule type="cellIs" dxfId="63" priority="13" stopIfTrue="1" operator="between">
      <formula>$D$133</formula>
      <formula>$D$132</formula>
    </cfRule>
    <cfRule type="cellIs" dxfId="62" priority="14" stopIfTrue="1" operator="between">
      <formula>$D$132</formula>
      <formula>$D$131</formula>
    </cfRule>
    <cfRule type="cellIs" dxfId="61" priority="15" stopIfTrue="1" operator="greaterThanOrEqual">
      <formula>$D$131</formula>
    </cfRule>
  </conditionalFormatting>
  <conditionalFormatting sqref="G7:G130">
    <cfRule type="cellIs" dxfId="60" priority="6" stopIfTrue="1" operator="equal">
      <formula>$G$132</formula>
    </cfRule>
    <cfRule type="cellIs" dxfId="59" priority="7" stopIfTrue="1" operator="lessThan">
      <formula>$G$133</formula>
    </cfRule>
    <cfRule type="cellIs" dxfId="58" priority="8" stopIfTrue="1" operator="between">
      <formula>$G$133</formula>
      <formula>$G$132</formula>
    </cfRule>
    <cfRule type="cellIs" dxfId="57" priority="9" stopIfTrue="1" operator="between">
      <formula>$G$132</formula>
      <formula>$G$131</formula>
    </cfRule>
    <cfRule type="cellIs" dxfId="56" priority="10" stopIfTrue="1" operator="greaterThanOrEqual">
      <formula>$G$131</formula>
    </cfRule>
  </conditionalFormatting>
  <conditionalFormatting sqref="J7:J130">
    <cfRule type="cellIs" dxfId="55" priority="1" stopIfTrue="1" operator="equal">
      <formula>$J$132</formula>
    </cfRule>
    <cfRule type="cellIs" dxfId="54" priority="2" stopIfTrue="1" operator="lessThan">
      <formula>$J$133</formula>
    </cfRule>
    <cfRule type="cellIs" dxfId="53" priority="3" stopIfTrue="1" operator="between">
      <formula>$J$133</formula>
      <formula>$J$132</formula>
    </cfRule>
    <cfRule type="cellIs" dxfId="52" priority="4" stopIfTrue="1" operator="between">
      <formula>$J$132</formula>
      <formula>$J$131</formula>
    </cfRule>
    <cfRule type="cellIs" dxfId="51" priority="5" stopIfTrue="1" operator="greaterThanOrEqual">
      <formula>$J$131</formula>
    </cfRule>
  </conditionalFormatting>
  <conditionalFormatting sqref="AX7:AX128">
    <cfRule type="cellIs" dxfId="50" priority="48" stopIfTrue="1" operator="equal">
      <formula>"D"</formula>
    </cfRule>
    <cfRule type="cellIs" dxfId="49" priority="49" stopIfTrue="1" operator="equal">
      <formula>"C"</formula>
    </cfRule>
    <cfRule type="cellIs" dxfId="48" priority="50" stopIfTrue="1" operator="equal">
      <formula>"B"</formula>
    </cfRule>
    <cfRule type="cellIs" dxfId="47" priority="51" stopIfTrue="1" operator="equal">
      <formula>"A"</formula>
    </cfRule>
  </conditionalFormatting>
  <pageMargins left="0.25" right="0.25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"/>
  <sheetViews>
    <sheetView zoomScale="90" zoomScaleNormal="90" workbookViewId="0">
      <selection activeCell="A256" sqref="A256"/>
    </sheetView>
  </sheetViews>
  <sheetFormatPr defaultRowHeight="15" x14ac:dyDescent="0.25"/>
  <cols>
    <col min="3" max="3" width="9.140625" customWidth="1"/>
  </cols>
  <sheetData>
    <row r="1" spans="12:12" ht="18.75" customHeight="1" x14ac:dyDescent="0.25">
      <c r="L1" s="168" t="s">
        <v>135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24"/>
  <sheetViews>
    <sheetView zoomScale="90" zoomScaleNormal="90" workbookViewId="0">
      <pane xSplit="4" ySplit="6" topLeftCell="E7" activePane="bottomRight" state="frozen"/>
      <selection pane="topRight" activeCell="E1" sqref="E1"/>
      <selection pane="bottomLeft" activeCell="A6" sqref="A6"/>
      <selection pane="bottomRight" activeCell="C5" sqref="C5:C6"/>
    </sheetView>
  </sheetViews>
  <sheetFormatPr defaultRowHeight="15" x14ac:dyDescent="0.25"/>
  <cols>
    <col min="1" max="1" width="4.28515625" customWidth="1"/>
    <col min="2" max="2" width="8.7109375" customWidth="1"/>
    <col min="3" max="3" width="18.140625" customWidth="1"/>
    <col min="4" max="4" width="31.7109375" customWidth="1"/>
    <col min="5" max="5" width="9" customWidth="1"/>
    <col min="6" max="9" width="7.7109375" customWidth="1"/>
    <col min="10" max="10" width="8.7109375" style="2" customWidth="1"/>
    <col min="11" max="11" width="9.28515625" bestFit="1" customWidth="1"/>
    <col min="12" max="13" width="9.7109375" bestFit="1" customWidth="1"/>
    <col min="14" max="14" width="10.7109375" customWidth="1"/>
    <col min="15" max="15" width="10.85546875" bestFit="1" customWidth="1"/>
    <col min="24" max="24" width="10.85546875" customWidth="1"/>
    <col min="25" max="25" width="7.85546875" customWidth="1"/>
    <col min="26" max="26" width="9.7109375" customWidth="1"/>
    <col min="27" max="27" width="7.7109375" customWidth="1"/>
    <col min="28" max="28" width="8.7109375" customWidth="1"/>
    <col min="29" max="29" width="7.7109375" customWidth="1"/>
    <col min="30" max="30" width="10" customWidth="1"/>
    <col min="31" max="31" width="7.7109375" customWidth="1"/>
    <col min="32" max="32" width="9.7109375" customWidth="1"/>
    <col min="34" max="34" width="9.7109375" customWidth="1"/>
    <col min="35" max="35" width="7.7109375" customWidth="1"/>
    <col min="36" max="36" width="9.7109375" customWidth="1"/>
    <col min="37" max="37" width="7.7109375" customWidth="1"/>
    <col min="38" max="38" width="10" customWidth="1"/>
    <col min="39" max="39" width="7.7109375" customWidth="1"/>
    <col min="40" max="40" width="9.5703125" customWidth="1"/>
    <col min="41" max="41" width="8.7109375" customWidth="1"/>
    <col min="42" max="45" width="7.7109375" customWidth="1"/>
    <col min="48" max="51" width="7.7109375" customWidth="1"/>
    <col min="54" max="57" width="7.7109375" customWidth="1"/>
    <col min="60" max="64" width="7.7109375" customWidth="1"/>
    <col min="67" max="72" width="7.7109375" customWidth="1"/>
  </cols>
  <sheetData>
    <row r="1" spans="1:73" x14ac:dyDescent="0.25">
      <c r="B1" s="430"/>
      <c r="C1" s="18" t="s">
        <v>223</v>
      </c>
    </row>
    <row r="2" spans="1:73" ht="15.75" x14ac:dyDescent="0.25">
      <c r="B2" s="511"/>
      <c r="C2" s="18" t="s">
        <v>224</v>
      </c>
      <c r="D2" s="461" t="s">
        <v>231</v>
      </c>
      <c r="F2" s="100"/>
      <c r="G2" s="100"/>
      <c r="H2" s="100"/>
      <c r="I2" s="100"/>
      <c r="J2" s="4"/>
      <c r="AP2" s="662"/>
    </row>
    <row r="3" spans="1:73" x14ac:dyDescent="0.25">
      <c r="B3" s="510"/>
      <c r="C3" s="18" t="s">
        <v>225</v>
      </c>
      <c r="E3" s="100"/>
      <c r="F3" s="100"/>
      <c r="G3" s="100"/>
      <c r="H3" s="100"/>
      <c r="I3" s="100"/>
      <c r="J3" s="4"/>
    </row>
    <row r="4" spans="1:73" ht="15.75" thickBot="1" x14ac:dyDescent="0.3">
      <c r="B4" s="19"/>
      <c r="C4" s="18" t="s">
        <v>226</v>
      </c>
      <c r="D4" s="101"/>
      <c r="E4" s="684" t="s">
        <v>8</v>
      </c>
      <c r="F4" s="684"/>
      <c r="G4" s="684"/>
      <c r="H4" s="684"/>
      <c r="I4" s="684"/>
      <c r="J4" s="155">
        <v>2019</v>
      </c>
      <c r="K4" s="683" t="s">
        <v>183</v>
      </c>
      <c r="L4" s="683"/>
      <c r="M4" s="683"/>
      <c r="N4" s="683"/>
      <c r="O4" s="683"/>
      <c r="P4" s="155">
        <v>2019</v>
      </c>
      <c r="Q4" s="683" t="s">
        <v>184</v>
      </c>
      <c r="R4" s="683"/>
      <c r="S4" s="683"/>
      <c r="T4" s="683"/>
      <c r="U4" s="683"/>
      <c r="V4" s="155">
        <v>2019</v>
      </c>
      <c r="W4" s="684" t="s">
        <v>190</v>
      </c>
      <c r="X4" s="684"/>
      <c r="Y4" s="684"/>
      <c r="Z4" s="684"/>
      <c r="AA4" s="684"/>
      <c r="AB4" s="684"/>
      <c r="AC4" s="684"/>
      <c r="AD4" s="684"/>
      <c r="AE4" s="684"/>
      <c r="AF4" s="155">
        <v>2019</v>
      </c>
      <c r="AG4" s="684" t="s">
        <v>191</v>
      </c>
      <c r="AH4" s="684"/>
      <c r="AI4" s="684"/>
      <c r="AJ4" s="684"/>
      <c r="AK4" s="684"/>
      <c r="AL4" s="684"/>
      <c r="AM4" s="684"/>
      <c r="AN4" s="155">
        <v>2019</v>
      </c>
      <c r="AO4" s="683" t="s">
        <v>193</v>
      </c>
      <c r="AP4" s="683"/>
      <c r="AQ4" s="683"/>
      <c r="AR4" s="683"/>
      <c r="AS4" s="683"/>
      <c r="AT4" s="155">
        <v>2019</v>
      </c>
      <c r="AU4" s="683" t="s">
        <v>194</v>
      </c>
      <c r="AV4" s="683"/>
      <c r="AW4" s="683"/>
      <c r="AX4" s="683"/>
      <c r="AY4" s="683"/>
      <c r="AZ4" s="155">
        <v>2019</v>
      </c>
      <c r="BA4" s="683" t="s">
        <v>220</v>
      </c>
      <c r="BB4" s="683"/>
      <c r="BC4" s="683"/>
      <c r="BD4" s="683"/>
      <c r="BE4" s="683"/>
      <c r="BF4" s="155">
        <v>2019</v>
      </c>
      <c r="BG4" s="683" t="s">
        <v>221</v>
      </c>
      <c r="BH4" s="683"/>
      <c r="BI4" s="683"/>
      <c r="BJ4" s="683"/>
      <c r="BK4" s="683"/>
      <c r="BL4" s="683"/>
      <c r="BM4" s="155">
        <v>2019</v>
      </c>
      <c r="BN4" s="683" t="s">
        <v>199</v>
      </c>
      <c r="BO4" s="683"/>
      <c r="BP4" s="683"/>
      <c r="BQ4" s="683"/>
      <c r="BR4" s="683"/>
      <c r="BS4" s="683"/>
      <c r="BT4" s="683"/>
      <c r="BU4" s="158">
        <v>2019</v>
      </c>
    </row>
    <row r="5" spans="1:73" ht="18" customHeight="1" x14ac:dyDescent="0.25">
      <c r="A5" s="695" t="s">
        <v>0</v>
      </c>
      <c r="B5" s="714" t="s">
        <v>9</v>
      </c>
      <c r="C5" s="714" t="s">
        <v>10</v>
      </c>
      <c r="D5" s="714" t="s">
        <v>11</v>
      </c>
      <c r="E5" s="707" t="s">
        <v>12</v>
      </c>
      <c r="F5" s="697" t="s">
        <v>14</v>
      </c>
      <c r="G5" s="698"/>
      <c r="H5" s="698"/>
      <c r="I5" s="699"/>
      <c r="J5" s="700" t="s">
        <v>13</v>
      </c>
      <c r="K5" s="695" t="s">
        <v>12</v>
      </c>
      <c r="L5" s="697" t="s">
        <v>14</v>
      </c>
      <c r="M5" s="698"/>
      <c r="N5" s="698"/>
      <c r="O5" s="699"/>
      <c r="P5" s="700" t="s">
        <v>13</v>
      </c>
      <c r="Q5" s="695" t="s">
        <v>12</v>
      </c>
      <c r="R5" s="697" t="s">
        <v>14</v>
      </c>
      <c r="S5" s="698"/>
      <c r="T5" s="698"/>
      <c r="U5" s="699"/>
      <c r="V5" s="700" t="s">
        <v>13</v>
      </c>
      <c r="W5" s="674" t="s">
        <v>12</v>
      </c>
      <c r="X5" s="711" t="s">
        <v>185</v>
      </c>
      <c r="Y5" s="712"/>
      <c r="Z5" s="712"/>
      <c r="AA5" s="712"/>
      <c r="AB5" s="712"/>
      <c r="AC5" s="712"/>
      <c r="AD5" s="712"/>
      <c r="AE5" s="712"/>
      <c r="AF5" s="713"/>
      <c r="AG5" s="674" t="s">
        <v>12</v>
      </c>
      <c r="AH5" s="711" t="s">
        <v>185</v>
      </c>
      <c r="AI5" s="712"/>
      <c r="AJ5" s="712"/>
      <c r="AK5" s="712"/>
      <c r="AL5" s="712"/>
      <c r="AM5" s="712"/>
      <c r="AN5" s="713"/>
      <c r="AO5" s="695" t="s">
        <v>12</v>
      </c>
      <c r="AP5" s="697" t="s">
        <v>185</v>
      </c>
      <c r="AQ5" s="698"/>
      <c r="AR5" s="698"/>
      <c r="AS5" s="699"/>
      <c r="AT5" s="700" t="s">
        <v>13</v>
      </c>
      <c r="AU5" s="695" t="s">
        <v>12</v>
      </c>
      <c r="AV5" s="697" t="s">
        <v>185</v>
      </c>
      <c r="AW5" s="698"/>
      <c r="AX5" s="698"/>
      <c r="AY5" s="699"/>
      <c r="AZ5" s="700" t="s">
        <v>13</v>
      </c>
      <c r="BA5" s="695" t="s">
        <v>12</v>
      </c>
      <c r="BB5" s="697" t="s">
        <v>185</v>
      </c>
      <c r="BC5" s="698"/>
      <c r="BD5" s="698"/>
      <c r="BE5" s="699"/>
      <c r="BF5" s="700" t="s">
        <v>13</v>
      </c>
      <c r="BG5" s="674" t="s">
        <v>12</v>
      </c>
      <c r="BH5" s="704" t="s">
        <v>185</v>
      </c>
      <c r="BI5" s="705"/>
      <c r="BJ5" s="705"/>
      <c r="BK5" s="705"/>
      <c r="BL5" s="706"/>
      <c r="BM5" s="685" t="s">
        <v>13</v>
      </c>
      <c r="BN5" s="674" t="s">
        <v>12</v>
      </c>
      <c r="BO5" s="691" t="s">
        <v>185</v>
      </c>
      <c r="BP5" s="692"/>
      <c r="BQ5" s="692"/>
      <c r="BR5" s="692"/>
      <c r="BS5" s="692"/>
      <c r="BT5" s="693"/>
      <c r="BU5" s="687" t="s">
        <v>198</v>
      </c>
    </row>
    <row r="6" spans="1:73" ht="27" customHeight="1" thickBot="1" x14ac:dyDescent="0.3">
      <c r="A6" s="696"/>
      <c r="B6" s="715"/>
      <c r="C6" s="715"/>
      <c r="D6" s="715"/>
      <c r="E6" s="708"/>
      <c r="F6" s="3">
        <v>2</v>
      </c>
      <c r="G6" s="3">
        <v>3</v>
      </c>
      <c r="H6" s="3">
        <v>4</v>
      </c>
      <c r="I6" s="3">
        <v>5</v>
      </c>
      <c r="J6" s="701"/>
      <c r="K6" s="696"/>
      <c r="L6" s="3">
        <v>2</v>
      </c>
      <c r="M6" s="3">
        <v>3</v>
      </c>
      <c r="N6" s="3">
        <v>4</v>
      </c>
      <c r="O6" s="3">
        <v>5</v>
      </c>
      <c r="P6" s="701"/>
      <c r="Q6" s="696"/>
      <c r="R6" s="3">
        <v>2</v>
      </c>
      <c r="S6" s="3">
        <v>3</v>
      </c>
      <c r="T6" s="3">
        <v>4</v>
      </c>
      <c r="U6" s="3">
        <v>5</v>
      </c>
      <c r="V6" s="701"/>
      <c r="W6" s="675"/>
      <c r="X6" s="108" t="s">
        <v>232</v>
      </c>
      <c r="Y6" s="108" t="s">
        <v>186</v>
      </c>
      <c r="Z6" s="108" t="s">
        <v>233</v>
      </c>
      <c r="AA6" s="108" t="s">
        <v>186</v>
      </c>
      <c r="AB6" s="109" t="s">
        <v>187</v>
      </c>
      <c r="AC6" s="109" t="s">
        <v>186</v>
      </c>
      <c r="AD6" s="110" t="s">
        <v>188</v>
      </c>
      <c r="AE6" s="109" t="s">
        <v>186</v>
      </c>
      <c r="AF6" s="111" t="s">
        <v>189</v>
      </c>
      <c r="AG6" s="675"/>
      <c r="AH6" s="108" t="s">
        <v>192</v>
      </c>
      <c r="AI6" s="108" t="s">
        <v>186</v>
      </c>
      <c r="AJ6" s="109" t="s">
        <v>187</v>
      </c>
      <c r="AK6" s="109" t="s">
        <v>186</v>
      </c>
      <c r="AL6" s="110" t="s">
        <v>188</v>
      </c>
      <c r="AM6" s="109" t="s">
        <v>186</v>
      </c>
      <c r="AN6" s="111" t="s">
        <v>189</v>
      </c>
      <c r="AO6" s="696"/>
      <c r="AP6" s="3">
        <v>2</v>
      </c>
      <c r="AQ6" s="3">
        <v>3</v>
      </c>
      <c r="AR6" s="3">
        <v>4</v>
      </c>
      <c r="AS6" s="3">
        <v>5</v>
      </c>
      <c r="AT6" s="701"/>
      <c r="AU6" s="696"/>
      <c r="AV6" s="3">
        <v>2</v>
      </c>
      <c r="AW6" s="3">
        <v>3</v>
      </c>
      <c r="AX6" s="3">
        <v>4</v>
      </c>
      <c r="AY6" s="3">
        <v>5</v>
      </c>
      <c r="AZ6" s="701"/>
      <c r="BA6" s="696"/>
      <c r="BB6" s="3">
        <v>2</v>
      </c>
      <c r="BC6" s="3">
        <v>3</v>
      </c>
      <c r="BD6" s="3">
        <v>4</v>
      </c>
      <c r="BE6" s="3">
        <v>5</v>
      </c>
      <c r="BF6" s="701"/>
      <c r="BG6" s="675"/>
      <c r="BH6" s="513" t="s">
        <v>195</v>
      </c>
      <c r="BI6" s="513" t="s">
        <v>215</v>
      </c>
      <c r="BJ6" s="513" t="s">
        <v>216</v>
      </c>
      <c r="BK6" s="513" t="s">
        <v>196</v>
      </c>
      <c r="BL6" s="512">
        <v>100</v>
      </c>
      <c r="BM6" s="686"/>
      <c r="BN6" s="675"/>
      <c r="BO6" s="154" t="s">
        <v>197</v>
      </c>
      <c r="BP6" s="154" t="s">
        <v>219</v>
      </c>
      <c r="BQ6" s="154" t="s">
        <v>247</v>
      </c>
      <c r="BR6" s="154" t="s">
        <v>248</v>
      </c>
      <c r="BS6" s="154" t="s">
        <v>196</v>
      </c>
      <c r="BT6" s="154">
        <v>100</v>
      </c>
      <c r="BU6" s="688"/>
    </row>
    <row r="7" spans="1:73" s="1" customFormat="1" ht="15" customHeight="1" thickBot="1" x14ac:dyDescent="0.3">
      <c r="A7" s="514">
        <v>1</v>
      </c>
      <c r="B7" s="515">
        <v>50050</v>
      </c>
      <c r="C7" s="515" t="s">
        <v>6</v>
      </c>
      <c r="D7" s="516" t="s">
        <v>71</v>
      </c>
      <c r="E7" s="611">
        <v>86</v>
      </c>
      <c r="F7" s="612">
        <v>2.33</v>
      </c>
      <c r="G7" s="612">
        <v>11.63</v>
      </c>
      <c r="H7" s="612">
        <v>43.02</v>
      </c>
      <c r="I7" s="612">
        <v>43.02</v>
      </c>
      <c r="J7" s="517">
        <f>(2*F7+3*G7+4*H7+5*I7)/100</f>
        <v>4.2673000000000005</v>
      </c>
      <c r="K7" s="611">
        <v>85</v>
      </c>
      <c r="L7" s="612">
        <v>5.88</v>
      </c>
      <c r="M7" s="612">
        <v>14.12</v>
      </c>
      <c r="N7" s="612">
        <v>64.709999999999994</v>
      </c>
      <c r="O7" s="612">
        <v>15.29</v>
      </c>
      <c r="P7" s="517">
        <f>(2*L7+3*M7+4*N7+5*O7)/100</f>
        <v>3.8940999999999999</v>
      </c>
      <c r="Q7" s="611">
        <v>84</v>
      </c>
      <c r="R7" s="612"/>
      <c r="S7" s="612">
        <v>7.14</v>
      </c>
      <c r="T7" s="612">
        <v>60.71</v>
      </c>
      <c r="U7" s="612">
        <v>32.14</v>
      </c>
      <c r="V7" s="517">
        <f>(2*R7+3*S7+4*T7+5*U7)/100</f>
        <v>4.2496</v>
      </c>
      <c r="W7" s="538">
        <v>84</v>
      </c>
      <c r="X7" s="583">
        <v>2</v>
      </c>
      <c r="Y7" s="542">
        <f t="shared" ref="Y7:Y64" si="0">X7*100/W7</f>
        <v>2.3809523809523809</v>
      </c>
      <c r="Z7" s="541">
        <v>3</v>
      </c>
      <c r="AA7" s="542">
        <f>Z7*100/W7</f>
        <v>3.5714285714285716</v>
      </c>
      <c r="AB7" s="541">
        <v>60</v>
      </c>
      <c r="AC7" s="542">
        <f>AB7*100/W7</f>
        <v>71.428571428571431</v>
      </c>
      <c r="AD7" s="541">
        <v>19</v>
      </c>
      <c r="AE7" s="542">
        <f>AD7*100/W7</f>
        <v>22.61904761904762</v>
      </c>
      <c r="AF7" s="531">
        <f>AE7+AC7</f>
        <v>94.047619047619051</v>
      </c>
      <c r="AG7" s="538">
        <v>84</v>
      </c>
      <c r="AH7" s="539">
        <v>3</v>
      </c>
      <c r="AI7" s="540">
        <f>AH7*100/AG7</f>
        <v>3.5714285714285716</v>
      </c>
      <c r="AJ7" s="541">
        <v>32</v>
      </c>
      <c r="AK7" s="542">
        <f t="shared" ref="AK7:AK70" si="1">AJ7*100/AG7</f>
        <v>38.095238095238095</v>
      </c>
      <c r="AL7" s="541">
        <v>49</v>
      </c>
      <c r="AM7" s="542">
        <f>AL7*100/AG7</f>
        <v>58.333333333333336</v>
      </c>
      <c r="AN7" s="525">
        <f>(AJ7+AL7)*100/AG7</f>
        <v>96.428571428571431</v>
      </c>
      <c r="AO7" s="518">
        <v>85</v>
      </c>
      <c r="AP7" s="519"/>
      <c r="AQ7" s="519">
        <v>14</v>
      </c>
      <c r="AR7" s="519">
        <v>55</v>
      </c>
      <c r="AS7" s="519">
        <v>16</v>
      </c>
      <c r="AT7" s="520">
        <f>(AS7*5+AR7*4+AQ7*3+AP7*2)/AO7</f>
        <v>4.0235294117647058</v>
      </c>
      <c r="AU7" s="521">
        <v>85</v>
      </c>
      <c r="AV7" s="522"/>
      <c r="AW7" s="522">
        <v>26</v>
      </c>
      <c r="AX7" s="522">
        <v>34</v>
      </c>
      <c r="AY7" s="523">
        <v>25</v>
      </c>
      <c r="AZ7" s="524">
        <f>(AY7*5+AX7*4+AW7*3+AV7*2)/AU7</f>
        <v>3.9882352941176471</v>
      </c>
      <c r="BA7" s="321">
        <v>12</v>
      </c>
      <c r="BB7" s="321"/>
      <c r="BC7" s="321"/>
      <c r="BD7" s="321">
        <v>2</v>
      </c>
      <c r="BE7" s="321">
        <v>10</v>
      </c>
      <c r="BF7" s="345">
        <f>(BE7*5+BD7*4+BC7*3+BB7*2)/BA7</f>
        <v>4.833333333333333</v>
      </c>
      <c r="BG7" s="321">
        <v>19</v>
      </c>
      <c r="BH7" s="321"/>
      <c r="BI7" s="321">
        <v>7</v>
      </c>
      <c r="BJ7" s="321">
        <v>10</v>
      </c>
      <c r="BK7" s="321">
        <v>2</v>
      </c>
      <c r="BL7" s="322"/>
      <c r="BM7" s="323">
        <v>62.63</v>
      </c>
      <c r="BN7" s="386">
        <v>31</v>
      </c>
      <c r="BO7" s="386"/>
      <c r="BP7" s="386"/>
      <c r="BQ7" s="386">
        <v>9</v>
      </c>
      <c r="BR7" s="386">
        <v>7</v>
      </c>
      <c r="BS7" s="386">
        <v>15</v>
      </c>
      <c r="BT7" s="386"/>
      <c r="BU7" s="387">
        <v>76.81</v>
      </c>
    </row>
    <row r="8" spans="1:73" s="1" customFormat="1" ht="15" customHeight="1" x14ac:dyDescent="0.25">
      <c r="A8" s="10">
        <v>1</v>
      </c>
      <c r="B8" s="11">
        <v>10003</v>
      </c>
      <c r="C8" s="11" t="s">
        <v>1</v>
      </c>
      <c r="D8" s="484" t="s">
        <v>17</v>
      </c>
      <c r="E8" s="340">
        <v>75</v>
      </c>
      <c r="F8" s="613"/>
      <c r="G8" s="613">
        <v>6.67</v>
      </c>
      <c r="H8" s="613">
        <v>37.33</v>
      </c>
      <c r="I8" s="613">
        <v>56</v>
      </c>
      <c r="J8" s="20">
        <f>(2*F8+3*G8+4*H8+5*I8)/100</f>
        <v>4.4932999999999996</v>
      </c>
      <c r="K8" s="639">
        <v>75</v>
      </c>
      <c r="L8" s="613"/>
      <c r="M8" s="613">
        <v>9.33</v>
      </c>
      <c r="N8" s="613">
        <v>46.67</v>
      </c>
      <c r="O8" s="613">
        <v>44</v>
      </c>
      <c r="P8" s="634">
        <f t="shared" ref="P8:P9" si="2">(2*L8+3*M8+4*N8+5*O8)/100</f>
        <v>4.3467000000000002</v>
      </c>
      <c r="Q8" s="635">
        <v>75</v>
      </c>
      <c r="R8" s="613"/>
      <c r="S8" s="613"/>
      <c r="T8" s="613">
        <v>13.33</v>
      </c>
      <c r="U8" s="613">
        <v>86.67</v>
      </c>
      <c r="V8" s="20">
        <f>(2*R8+3*S8+4*T8+5*U8)/100</f>
        <v>4.8666999999999998</v>
      </c>
      <c r="W8" s="584">
        <v>66</v>
      </c>
      <c r="X8" s="585"/>
      <c r="Y8" s="586"/>
      <c r="Z8" s="587"/>
      <c r="AA8" s="588"/>
      <c r="AB8" s="587">
        <v>28</v>
      </c>
      <c r="AC8" s="586">
        <f>AB8*100/W8</f>
        <v>42.424242424242422</v>
      </c>
      <c r="AD8" s="587">
        <v>38</v>
      </c>
      <c r="AE8" s="586">
        <f>AD8*100/W8</f>
        <v>57.575757575757578</v>
      </c>
      <c r="AF8" s="532">
        <f>AE8+AC8</f>
        <v>100</v>
      </c>
      <c r="AG8" s="543">
        <v>73</v>
      </c>
      <c r="AH8" s="544"/>
      <c r="AI8" s="545"/>
      <c r="AJ8" s="543">
        <v>21</v>
      </c>
      <c r="AK8" s="546">
        <f t="shared" si="1"/>
        <v>28.767123287671232</v>
      </c>
      <c r="AL8" s="543">
        <v>52</v>
      </c>
      <c r="AM8" s="547">
        <f>AL8*100/AG8</f>
        <v>71.232876712328761</v>
      </c>
      <c r="AN8" s="526">
        <f>(AJ8+AL8)*100/AG8</f>
        <v>100</v>
      </c>
      <c r="AO8" s="115"/>
      <c r="AP8" s="294"/>
      <c r="AQ8" s="294"/>
      <c r="AR8" s="294"/>
      <c r="AS8" s="294"/>
      <c r="AT8" s="116"/>
      <c r="AU8" s="134"/>
      <c r="AV8" s="295"/>
      <c r="AW8" s="138"/>
      <c r="AX8" s="138"/>
      <c r="AY8" s="295"/>
      <c r="AZ8" s="139"/>
      <c r="BA8" s="324"/>
      <c r="BB8" s="324"/>
      <c r="BC8" s="324"/>
      <c r="BD8" s="324"/>
      <c r="BE8" s="324"/>
      <c r="BF8" s="346"/>
      <c r="BG8" s="324"/>
      <c r="BH8" s="324"/>
      <c r="BI8" s="324"/>
      <c r="BJ8" s="324"/>
      <c r="BK8" s="324"/>
      <c r="BL8" s="325"/>
      <c r="BM8" s="326"/>
      <c r="BN8" s="388"/>
      <c r="BO8" s="388"/>
      <c r="BP8" s="388"/>
      <c r="BQ8" s="388"/>
      <c r="BR8" s="388"/>
      <c r="BS8" s="388"/>
      <c r="BT8" s="388"/>
      <c r="BU8" s="389"/>
    </row>
    <row r="9" spans="1:73" s="1" customFormat="1" ht="15" customHeight="1" x14ac:dyDescent="0.25">
      <c r="A9" s="12">
        <v>2</v>
      </c>
      <c r="B9" s="5">
        <v>10002</v>
      </c>
      <c r="C9" s="5" t="s">
        <v>1</v>
      </c>
      <c r="D9" s="485" t="s">
        <v>16</v>
      </c>
      <c r="E9" s="614">
        <v>98</v>
      </c>
      <c r="F9" s="615">
        <v>2.04</v>
      </c>
      <c r="G9" s="615">
        <v>1.02</v>
      </c>
      <c r="H9" s="615">
        <v>33.67</v>
      </c>
      <c r="I9" s="615">
        <v>63.27</v>
      </c>
      <c r="J9" s="23">
        <f t="shared" ref="J9:J68" si="3">(2*F9+3*G9+4*H9+5*I9)/100</f>
        <v>4.5817000000000005</v>
      </c>
      <c r="K9" s="640">
        <v>99</v>
      </c>
      <c r="L9" s="615">
        <v>3.03</v>
      </c>
      <c r="M9" s="615">
        <v>19.190000000000001</v>
      </c>
      <c r="N9" s="615">
        <v>47.47</v>
      </c>
      <c r="O9" s="615">
        <v>30.3</v>
      </c>
      <c r="P9" s="21">
        <f t="shared" si="2"/>
        <v>4.0500999999999996</v>
      </c>
      <c r="Q9" s="633">
        <v>97</v>
      </c>
      <c r="R9" s="615"/>
      <c r="S9" s="615">
        <v>15.46</v>
      </c>
      <c r="T9" s="615">
        <v>63.92</v>
      </c>
      <c r="U9" s="615">
        <v>20.62</v>
      </c>
      <c r="V9" s="23">
        <f>(2*R9+3*S9+4*T9+5*U9)/100</f>
        <v>4.0516000000000005</v>
      </c>
      <c r="W9" s="589">
        <v>98</v>
      </c>
      <c r="X9" s="590">
        <v>1</v>
      </c>
      <c r="Y9" s="591">
        <f t="shared" si="0"/>
        <v>1.0204081632653061</v>
      </c>
      <c r="Z9" s="592">
        <v>2</v>
      </c>
      <c r="AA9" s="591">
        <f t="shared" ref="AA9:AA21" si="4">Z9*100/W9</f>
        <v>2.0408163265306123</v>
      </c>
      <c r="AB9" s="592">
        <v>57</v>
      </c>
      <c r="AC9" s="591">
        <f t="shared" ref="AC9:AC37" si="5">AB9*100/W9</f>
        <v>58.163265306122447</v>
      </c>
      <c r="AD9" s="592">
        <v>38</v>
      </c>
      <c r="AE9" s="591">
        <f t="shared" ref="AE9:AE37" si="6">AD9*100/W9</f>
        <v>38.775510204081634</v>
      </c>
      <c r="AF9" s="533">
        <f t="shared" ref="AF9:AF37" si="7">AE9+AC9</f>
        <v>96.938775510204081</v>
      </c>
      <c r="AG9" s="548">
        <v>103</v>
      </c>
      <c r="AH9" s="549"/>
      <c r="AI9" s="550"/>
      <c r="AJ9" s="548">
        <v>51</v>
      </c>
      <c r="AK9" s="551">
        <f t="shared" si="1"/>
        <v>49.514563106796118</v>
      </c>
      <c r="AL9" s="357">
        <v>52</v>
      </c>
      <c r="AM9" s="552">
        <f t="shared" ref="AM9:AM10" si="8">AL9*100/AG9</f>
        <v>50.485436893203882</v>
      </c>
      <c r="AN9" s="527">
        <f t="shared" ref="AN9:AN10" si="9">(AJ9+AL9)*100/AG9</f>
        <v>100</v>
      </c>
      <c r="AO9" s="493">
        <v>117</v>
      </c>
      <c r="AP9" s="494">
        <v>3</v>
      </c>
      <c r="AQ9" s="494">
        <v>25</v>
      </c>
      <c r="AR9" s="494">
        <v>62</v>
      </c>
      <c r="AS9" s="494">
        <v>27</v>
      </c>
      <c r="AT9" s="112">
        <f t="shared" ref="AT9:AT71" si="10">(AS9*5+AR9*4+AQ9*3+AP9*2)/AO9</f>
        <v>3.9658119658119659</v>
      </c>
      <c r="AU9" s="127">
        <v>117</v>
      </c>
      <c r="AV9" s="132">
        <v>5</v>
      </c>
      <c r="AW9" s="132">
        <v>38</v>
      </c>
      <c r="AX9" s="132">
        <v>38</v>
      </c>
      <c r="AY9" s="292">
        <v>36</v>
      </c>
      <c r="AZ9" s="129">
        <f t="shared" ref="AZ9:AZ71" si="11">(AY9*5+AX9*4+AW9*3+AV9*2)/AU9</f>
        <v>3.8974358974358974</v>
      </c>
      <c r="BA9" s="327">
        <v>35</v>
      </c>
      <c r="BB9" s="327"/>
      <c r="BC9" s="327">
        <v>8</v>
      </c>
      <c r="BD9" s="327">
        <v>16</v>
      </c>
      <c r="BE9" s="327">
        <v>11</v>
      </c>
      <c r="BF9" s="347">
        <f t="shared" ref="BF9:BF71" si="12">(BE9*5+BD9*4+BC9*3+BB9*2)/BA9</f>
        <v>4.0857142857142854</v>
      </c>
      <c r="BG9" s="327">
        <v>44</v>
      </c>
      <c r="BH9" s="327"/>
      <c r="BI9" s="327">
        <v>24</v>
      </c>
      <c r="BJ9" s="327">
        <v>20</v>
      </c>
      <c r="BK9" s="327"/>
      <c r="BL9" s="328"/>
      <c r="BM9" s="329">
        <v>56.02</v>
      </c>
      <c r="BN9" s="390">
        <v>79</v>
      </c>
      <c r="BO9" s="390"/>
      <c r="BP9" s="390"/>
      <c r="BQ9" s="390">
        <v>32</v>
      </c>
      <c r="BR9" s="390">
        <v>28</v>
      </c>
      <c r="BS9" s="390">
        <v>19</v>
      </c>
      <c r="BT9" s="390"/>
      <c r="BU9" s="391">
        <v>71.987499999999997</v>
      </c>
    </row>
    <row r="10" spans="1:73" s="1" customFormat="1" ht="15" customHeight="1" x14ac:dyDescent="0.25">
      <c r="A10" s="12">
        <v>3</v>
      </c>
      <c r="B10" s="5">
        <v>10090</v>
      </c>
      <c r="C10" s="5" t="s">
        <v>1</v>
      </c>
      <c r="D10" s="486" t="s">
        <v>19</v>
      </c>
      <c r="E10" s="341">
        <v>140</v>
      </c>
      <c r="F10" s="616">
        <v>0.71</v>
      </c>
      <c r="G10" s="616">
        <v>7.86</v>
      </c>
      <c r="H10" s="616">
        <v>42.14</v>
      </c>
      <c r="I10" s="616">
        <v>49.29</v>
      </c>
      <c r="J10" s="21">
        <f t="shared" si="3"/>
        <v>4.4001000000000001</v>
      </c>
      <c r="K10" s="641">
        <v>138</v>
      </c>
      <c r="L10" s="616">
        <v>3.62</v>
      </c>
      <c r="M10" s="616">
        <v>20.29</v>
      </c>
      <c r="N10" s="616">
        <v>50</v>
      </c>
      <c r="O10" s="616">
        <v>26.09</v>
      </c>
      <c r="P10" s="23">
        <f t="shared" ref="P10:P68" si="13">(2*L10+3*M10+4*N10+5*O10)/100</f>
        <v>3.9855999999999998</v>
      </c>
      <c r="Q10" s="633">
        <v>138</v>
      </c>
      <c r="R10" s="615"/>
      <c r="S10" s="615">
        <v>10.14</v>
      </c>
      <c r="T10" s="615">
        <v>63.04</v>
      </c>
      <c r="U10" s="615">
        <v>26.81</v>
      </c>
      <c r="V10" s="23">
        <f>(2*R10+3*S10+4*T10+5*U10)/100</f>
        <v>4.1662999999999997</v>
      </c>
      <c r="W10" s="589">
        <v>143</v>
      </c>
      <c r="X10" s="590">
        <v>3</v>
      </c>
      <c r="Y10" s="591">
        <f>X10*100/W10</f>
        <v>2.0979020979020979</v>
      </c>
      <c r="Z10" s="592">
        <v>3</v>
      </c>
      <c r="AA10" s="591">
        <f t="shared" si="4"/>
        <v>2.0979020979020979</v>
      </c>
      <c r="AB10" s="592">
        <v>94</v>
      </c>
      <c r="AC10" s="591">
        <f>AB10*100/W10</f>
        <v>65.734265734265733</v>
      </c>
      <c r="AD10" s="592">
        <v>43</v>
      </c>
      <c r="AE10" s="591">
        <f>AD10*100/W10</f>
        <v>30.06993006993007</v>
      </c>
      <c r="AF10" s="533">
        <f>AE10+AC10</f>
        <v>95.8041958041958</v>
      </c>
      <c r="AG10" s="548">
        <v>142</v>
      </c>
      <c r="AH10" s="549">
        <v>14</v>
      </c>
      <c r="AI10" s="550">
        <f>AH10*100/AG10</f>
        <v>9.8591549295774641</v>
      </c>
      <c r="AJ10" s="548">
        <v>89</v>
      </c>
      <c r="AK10" s="551">
        <f t="shared" si="1"/>
        <v>62.676056338028168</v>
      </c>
      <c r="AL10" s="553">
        <v>39</v>
      </c>
      <c r="AM10" s="552">
        <f t="shared" si="8"/>
        <v>27.464788732394368</v>
      </c>
      <c r="AN10" s="527">
        <f t="shared" si="9"/>
        <v>90.140845070422529</v>
      </c>
      <c r="AO10" s="495">
        <v>125</v>
      </c>
      <c r="AP10" s="496">
        <v>2</v>
      </c>
      <c r="AQ10" s="496">
        <v>16</v>
      </c>
      <c r="AR10" s="496">
        <v>83</v>
      </c>
      <c r="AS10" s="496">
        <v>24</v>
      </c>
      <c r="AT10" s="113">
        <f t="shared" si="10"/>
        <v>4.032</v>
      </c>
      <c r="AU10" s="128">
        <v>124</v>
      </c>
      <c r="AV10" s="53">
        <v>1</v>
      </c>
      <c r="AW10" s="53">
        <v>32</v>
      </c>
      <c r="AX10" s="53">
        <v>49</v>
      </c>
      <c r="AY10" s="53">
        <v>42</v>
      </c>
      <c r="AZ10" s="130">
        <f t="shared" si="11"/>
        <v>4.064516129032258</v>
      </c>
      <c r="BA10" s="327">
        <v>35</v>
      </c>
      <c r="BB10" s="327"/>
      <c r="BC10" s="327">
        <v>6</v>
      </c>
      <c r="BD10" s="327">
        <v>8</v>
      </c>
      <c r="BE10" s="327">
        <v>21</v>
      </c>
      <c r="BF10" s="347">
        <f t="shared" si="12"/>
        <v>4.4285714285714288</v>
      </c>
      <c r="BG10" s="327">
        <v>48</v>
      </c>
      <c r="BH10" s="327"/>
      <c r="BI10" s="327">
        <v>27</v>
      </c>
      <c r="BJ10" s="327">
        <v>16</v>
      </c>
      <c r="BK10" s="327">
        <v>5</v>
      </c>
      <c r="BL10" s="328"/>
      <c r="BM10" s="329">
        <v>56.65</v>
      </c>
      <c r="BN10" s="390">
        <v>83</v>
      </c>
      <c r="BO10" s="390"/>
      <c r="BP10" s="390"/>
      <c r="BQ10" s="390">
        <v>45</v>
      </c>
      <c r="BR10" s="390">
        <v>14</v>
      </c>
      <c r="BS10" s="390">
        <v>24</v>
      </c>
      <c r="BT10" s="390"/>
      <c r="BU10" s="391">
        <v>68.903614457831324</v>
      </c>
    </row>
    <row r="11" spans="1:73" s="1" customFormat="1" ht="15" customHeight="1" x14ac:dyDescent="0.25">
      <c r="A11" s="12">
        <v>4</v>
      </c>
      <c r="B11" s="5">
        <v>10004</v>
      </c>
      <c r="C11" s="5" t="s">
        <v>1</v>
      </c>
      <c r="D11" s="486" t="s">
        <v>18</v>
      </c>
      <c r="E11" s="341">
        <v>114</v>
      </c>
      <c r="F11" s="616"/>
      <c r="G11" s="616"/>
      <c r="H11" s="616">
        <v>20.18</v>
      </c>
      <c r="I11" s="616">
        <v>79.819999999999993</v>
      </c>
      <c r="J11" s="21">
        <f>(2*F11+3*G11+4*H11+5*I11)/100</f>
        <v>4.7981999999999996</v>
      </c>
      <c r="K11" s="641">
        <v>114</v>
      </c>
      <c r="L11" s="616"/>
      <c r="M11" s="616">
        <v>7.02</v>
      </c>
      <c r="N11" s="616">
        <v>50</v>
      </c>
      <c r="O11" s="616">
        <v>42.98</v>
      </c>
      <c r="P11" s="21">
        <f>(2*L11+3*M11+4*N11+5*O11)/100</f>
        <v>4.3595999999999995</v>
      </c>
      <c r="Q11" s="636">
        <v>113</v>
      </c>
      <c r="R11" s="616"/>
      <c r="S11" s="616"/>
      <c r="T11" s="616">
        <v>43.36</v>
      </c>
      <c r="U11" s="616">
        <v>56.64</v>
      </c>
      <c r="V11" s="21">
        <f t="shared" ref="V11:V68" si="14">(2*R11+3*S11+4*T11+5*U11)/100</f>
        <v>4.5663999999999998</v>
      </c>
      <c r="W11" s="593">
        <v>112</v>
      </c>
      <c r="X11" s="594"/>
      <c r="Y11" s="591"/>
      <c r="Z11" s="595"/>
      <c r="AA11" s="591"/>
      <c r="AB11" s="595">
        <v>27</v>
      </c>
      <c r="AC11" s="596">
        <f t="shared" si="5"/>
        <v>24.107142857142858</v>
      </c>
      <c r="AD11" s="595">
        <v>85</v>
      </c>
      <c r="AE11" s="596">
        <f t="shared" si="6"/>
        <v>75.892857142857139</v>
      </c>
      <c r="AF11" s="534">
        <f t="shared" si="7"/>
        <v>100</v>
      </c>
      <c r="AG11" s="548">
        <v>110</v>
      </c>
      <c r="AH11" s="549">
        <v>1</v>
      </c>
      <c r="AI11" s="550"/>
      <c r="AJ11" s="548">
        <v>60</v>
      </c>
      <c r="AK11" s="551">
        <f t="shared" si="1"/>
        <v>54.545454545454547</v>
      </c>
      <c r="AL11" s="548">
        <v>49</v>
      </c>
      <c r="AM11" s="552">
        <f>AL11*100/AG11</f>
        <v>44.545454545454547</v>
      </c>
      <c r="AN11" s="527">
        <f>(AJ11+AL11)*100/AG11</f>
        <v>99.090909090909093</v>
      </c>
      <c r="AO11" s="495">
        <v>113</v>
      </c>
      <c r="AP11" s="496"/>
      <c r="AQ11" s="496">
        <v>8</v>
      </c>
      <c r="AR11" s="496">
        <v>61</v>
      </c>
      <c r="AS11" s="496">
        <v>44</v>
      </c>
      <c r="AT11" s="113">
        <f t="shared" si="10"/>
        <v>4.3185840707964598</v>
      </c>
      <c r="AU11" s="128">
        <v>113</v>
      </c>
      <c r="AV11" s="53"/>
      <c r="AW11" s="53">
        <v>13</v>
      </c>
      <c r="AX11" s="53">
        <v>49</v>
      </c>
      <c r="AY11" s="53">
        <v>51</v>
      </c>
      <c r="AZ11" s="131">
        <f t="shared" si="11"/>
        <v>4.336283185840708</v>
      </c>
      <c r="BA11" s="327">
        <v>21</v>
      </c>
      <c r="BB11" s="327"/>
      <c r="BC11" s="327">
        <v>2</v>
      </c>
      <c r="BD11" s="327">
        <v>3</v>
      </c>
      <c r="BE11" s="327">
        <v>16</v>
      </c>
      <c r="BF11" s="348">
        <f t="shared" si="12"/>
        <v>4.666666666666667</v>
      </c>
      <c r="BG11" s="327">
        <v>94</v>
      </c>
      <c r="BH11" s="327">
        <v>1</v>
      </c>
      <c r="BI11" s="327">
        <v>27</v>
      </c>
      <c r="BJ11" s="327">
        <v>46</v>
      </c>
      <c r="BK11" s="327">
        <v>20</v>
      </c>
      <c r="BL11" s="328"/>
      <c r="BM11" s="329">
        <v>68.739999999999995</v>
      </c>
      <c r="BN11" s="390">
        <v>115</v>
      </c>
      <c r="BO11" s="390">
        <v>1</v>
      </c>
      <c r="BP11" s="390"/>
      <c r="BQ11" s="390">
        <v>33</v>
      </c>
      <c r="BR11" s="390">
        <v>46</v>
      </c>
      <c r="BS11" s="390">
        <v>34</v>
      </c>
      <c r="BT11" s="390">
        <v>1</v>
      </c>
      <c r="BU11" s="391">
        <v>74.269565217391303</v>
      </c>
    </row>
    <row r="12" spans="1:73" s="1" customFormat="1" ht="15" customHeight="1" x14ac:dyDescent="0.25">
      <c r="A12" s="12">
        <v>5</v>
      </c>
      <c r="B12" s="15">
        <v>10001</v>
      </c>
      <c r="C12" s="15" t="s">
        <v>1</v>
      </c>
      <c r="D12" s="485" t="s">
        <v>15</v>
      </c>
      <c r="E12" s="614">
        <v>48</v>
      </c>
      <c r="F12" s="615"/>
      <c r="G12" s="615">
        <v>2.08</v>
      </c>
      <c r="H12" s="615">
        <v>25</v>
      </c>
      <c r="I12" s="615">
        <v>72.92</v>
      </c>
      <c r="J12" s="23">
        <f>(2*F12+3*G12+4*H12+5*I12)/100</f>
        <v>4.7084000000000001</v>
      </c>
      <c r="K12" s="640">
        <v>48</v>
      </c>
      <c r="L12" s="615"/>
      <c r="M12" s="615">
        <v>6.25</v>
      </c>
      <c r="N12" s="615">
        <v>52.08</v>
      </c>
      <c r="O12" s="615">
        <v>41.67</v>
      </c>
      <c r="P12" s="21">
        <f t="shared" ref="P12:P13" si="15">(2*L12+3*M12+4*N12+5*O12)/100</f>
        <v>4.3542000000000005</v>
      </c>
      <c r="Q12" s="636">
        <v>48</v>
      </c>
      <c r="R12" s="616"/>
      <c r="S12" s="616"/>
      <c r="T12" s="616">
        <v>41.67</v>
      </c>
      <c r="U12" s="616">
        <v>58.33</v>
      </c>
      <c r="V12" s="21">
        <f t="shared" si="14"/>
        <v>4.5832999999999995</v>
      </c>
      <c r="W12" s="589">
        <v>50</v>
      </c>
      <c r="X12" s="590"/>
      <c r="Y12" s="591"/>
      <c r="Z12" s="592"/>
      <c r="AA12" s="591"/>
      <c r="AB12" s="592">
        <v>18</v>
      </c>
      <c r="AC12" s="591">
        <f>AB12*100/W12</f>
        <v>36</v>
      </c>
      <c r="AD12" s="592">
        <v>32</v>
      </c>
      <c r="AE12" s="591">
        <f>AD12*100/W12</f>
        <v>64</v>
      </c>
      <c r="AF12" s="533">
        <f>AE12+AC12</f>
        <v>100</v>
      </c>
      <c r="AG12" s="548">
        <v>50</v>
      </c>
      <c r="AH12" s="549"/>
      <c r="AI12" s="550"/>
      <c r="AJ12" s="548">
        <v>16</v>
      </c>
      <c r="AK12" s="551">
        <f t="shared" si="1"/>
        <v>32</v>
      </c>
      <c r="AL12" s="548">
        <v>34</v>
      </c>
      <c r="AM12" s="552">
        <f>AL12*100/AG12</f>
        <v>68</v>
      </c>
      <c r="AN12" s="527">
        <f>(AJ12+AL12)*100/AG12</f>
        <v>100</v>
      </c>
      <c r="AO12" s="493">
        <v>40</v>
      </c>
      <c r="AP12" s="494"/>
      <c r="AQ12" s="494">
        <v>6</v>
      </c>
      <c r="AR12" s="494">
        <v>25</v>
      </c>
      <c r="AS12" s="494">
        <v>9</v>
      </c>
      <c r="AT12" s="112">
        <f t="shared" si="10"/>
        <v>4.0750000000000002</v>
      </c>
      <c r="AU12" s="127">
        <v>40</v>
      </c>
      <c r="AV12" s="132"/>
      <c r="AW12" s="132">
        <v>6</v>
      </c>
      <c r="AX12" s="132">
        <v>16</v>
      </c>
      <c r="AY12" s="132">
        <v>18</v>
      </c>
      <c r="AZ12" s="129">
        <f t="shared" si="11"/>
        <v>4.3</v>
      </c>
      <c r="BA12" s="330">
        <v>12</v>
      </c>
      <c r="BB12" s="330"/>
      <c r="BC12" s="330">
        <v>2</v>
      </c>
      <c r="BD12" s="330">
        <v>3</v>
      </c>
      <c r="BE12" s="330">
        <v>7</v>
      </c>
      <c r="BF12" s="349">
        <f t="shared" si="12"/>
        <v>4.416666666666667</v>
      </c>
      <c r="BG12" s="330">
        <v>30</v>
      </c>
      <c r="BH12" s="330">
        <v>1</v>
      </c>
      <c r="BI12" s="330">
        <v>18</v>
      </c>
      <c r="BJ12" s="330">
        <v>10</v>
      </c>
      <c r="BK12" s="330">
        <v>1</v>
      </c>
      <c r="BL12" s="331"/>
      <c r="BM12" s="332">
        <v>56.53</v>
      </c>
      <c r="BN12" s="392">
        <v>42</v>
      </c>
      <c r="BO12" s="392"/>
      <c r="BP12" s="392">
        <v>1</v>
      </c>
      <c r="BQ12" s="392">
        <v>18</v>
      </c>
      <c r="BR12" s="392">
        <v>9</v>
      </c>
      <c r="BS12" s="392">
        <v>14</v>
      </c>
      <c r="BT12" s="392"/>
      <c r="BU12" s="393">
        <v>71.69</v>
      </c>
    </row>
    <row r="13" spans="1:73" s="1" customFormat="1" ht="15" customHeight="1" x14ac:dyDescent="0.25">
      <c r="A13" s="12">
        <v>6</v>
      </c>
      <c r="B13" s="5">
        <v>10120</v>
      </c>
      <c r="C13" s="5" t="s">
        <v>1</v>
      </c>
      <c r="D13" s="486" t="s">
        <v>20</v>
      </c>
      <c r="E13" s="341">
        <v>80</v>
      </c>
      <c r="F13" s="616"/>
      <c r="G13" s="616">
        <v>15</v>
      </c>
      <c r="H13" s="616">
        <v>41.25</v>
      </c>
      <c r="I13" s="616">
        <v>43.75</v>
      </c>
      <c r="J13" s="21">
        <f t="shared" si="3"/>
        <v>4.2874999999999996</v>
      </c>
      <c r="K13" s="642">
        <v>77</v>
      </c>
      <c r="L13" s="626"/>
      <c r="M13" s="626">
        <v>18.18</v>
      </c>
      <c r="N13" s="626">
        <v>38.96</v>
      </c>
      <c r="O13" s="627">
        <v>42.86</v>
      </c>
      <c r="P13" s="21">
        <f t="shared" si="15"/>
        <v>4.2468000000000004</v>
      </c>
      <c r="Q13" s="637">
        <v>80</v>
      </c>
      <c r="R13" s="616"/>
      <c r="S13" s="616">
        <v>22.5</v>
      </c>
      <c r="T13" s="616">
        <v>35</v>
      </c>
      <c r="U13" s="616">
        <v>42.5</v>
      </c>
      <c r="V13" s="21">
        <f t="shared" si="14"/>
        <v>4.2</v>
      </c>
      <c r="W13" s="589">
        <v>77</v>
      </c>
      <c r="X13" s="590"/>
      <c r="Y13" s="591"/>
      <c r="Z13" s="592"/>
      <c r="AA13" s="591"/>
      <c r="AB13" s="592">
        <v>40</v>
      </c>
      <c r="AC13" s="591">
        <f t="shared" si="5"/>
        <v>51.948051948051948</v>
      </c>
      <c r="AD13" s="592">
        <v>37</v>
      </c>
      <c r="AE13" s="591">
        <f t="shared" si="6"/>
        <v>48.051948051948052</v>
      </c>
      <c r="AF13" s="533">
        <f t="shared" si="7"/>
        <v>100</v>
      </c>
      <c r="AG13" s="548">
        <v>76</v>
      </c>
      <c r="AH13" s="549">
        <v>1</v>
      </c>
      <c r="AI13" s="550">
        <f>AH13*100/AG13</f>
        <v>1.3157894736842106</v>
      </c>
      <c r="AJ13" s="548">
        <v>47</v>
      </c>
      <c r="AK13" s="551">
        <f t="shared" si="1"/>
        <v>61.842105263157897</v>
      </c>
      <c r="AL13" s="548">
        <v>28</v>
      </c>
      <c r="AM13" s="552">
        <f t="shared" ref="AM13:AM76" si="16">AL13*100/AG13</f>
        <v>36.842105263157897</v>
      </c>
      <c r="AN13" s="527">
        <f t="shared" ref="AN13:AN67" si="17">(AJ13+AL13)*100/AG13</f>
        <v>98.684210526315795</v>
      </c>
      <c r="AO13" s="495">
        <v>79</v>
      </c>
      <c r="AP13" s="496"/>
      <c r="AQ13" s="496">
        <v>16</v>
      </c>
      <c r="AR13" s="496">
        <v>57</v>
      </c>
      <c r="AS13" s="496">
        <v>6</v>
      </c>
      <c r="AT13" s="113">
        <f t="shared" si="10"/>
        <v>3.8734177215189876</v>
      </c>
      <c r="AU13" s="128">
        <v>79</v>
      </c>
      <c r="AV13" s="53">
        <v>1</v>
      </c>
      <c r="AW13" s="53">
        <v>35</v>
      </c>
      <c r="AX13" s="53">
        <v>28</v>
      </c>
      <c r="AY13" s="53">
        <v>15</v>
      </c>
      <c r="AZ13" s="130">
        <f t="shared" si="11"/>
        <v>3.721518987341772</v>
      </c>
      <c r="BA13" s="327">
        <v>7</v>
      </c>
      <c r="BB13" s="327"/>
      <c r="BC13" s="327">
        <v>1</v>
      </c>
      <c r="BD13" s="327">
        <v>5</v>
      </c>
      <c r="BE13" s="327">
        <v>1</v>
      </c>
      <c r="BF13" s="350">
        <f t="shared" si="12"/>
        <v>4</v>
      </c>
      <c r="BG13" s="327">
        <v>10</v>
      </c>
      <c r="BH13" s="327"/>
      <c r="BI13" s="327">
        <v>9</v>
      </c>
      <c r="BJ13" s="327">
        <v>1</v>
      </c>
      <c r="BK13" s="327"/>
      <c r="BL13" s="328"/>
      <c r="BM13" s="329">
        <v>44.5</v>
      </c>
      <c r="BN13" s="390">
        <v>17</v>
      </c>
      <c r="BO13" s="390"/>
      <c r="BP13" s="390"/>
      <c r="BQ13" s="390">
        <v>11</v>
      </c>
      <c r="BR13" s="390">
        <v>4</v>
      </c>
      <c r="BS13" s="390">
        <v>2</v>
      </c>
      <c r="BT13" s="390"/>
      <c r="BU13" s="391">
        <v>66</v>
      </c>
    </row>
    <row r="14" spans="1:73" s="1" customFormat="1" ht="15" customHeight="1" x14ac:dyDescent="0.25">
      <c r="A14" s="12">
        <v>7</v>
      </c>
      <c r="B14" s="5">
        <v>10190</v>
      </c>
      <c r="C14" s="5" t="s">
        <v>1</v>
      </c>
      <c r="D14" s="486" t="s">
        <v>21</v>
      </c>
      <c r="E14" s="341">
        <v>102</v>
      </c>
      <c r="F14" s="616">
        <v>3.92</v>
      </c>
      <c r="G14" s="616">
        <v>32.35</v>
      </c>
      <c r="H14" s="616">
        <v>37.25</v>
      </c>
      <c r="I14" s="616">
        <v>26.47</v>
      </c>
      <c r="J14" s="21">
        <f t="shared" si="3"/>
        <v>3.8624000000000001</v>
      </c>
      <c r="K14" s="642">
        <v>101</v>
      </c>
      <c r="L14" s="626">
        <v>7.92</v>
      </c>
      <c r="M14" s="626">
        <v>18.809999999999999</v>
      </c>
      <c r="N14" s="626">
        <v>52.48</v>
      </c>
      <c r="O14" s="627">
        <v>20.79</v>
      </c>
      <c r="P14" s="21">
        <f t="shared" si="13"/>
        <v>3.8613999999999997</v>
      </c>
      <c r="Q14" s="637">
        <v>102</v>
      </c>
      <c r="R14" s="616">
        <v>0.98</v>
      </c>
      <c r="S14" s="616">
        <v>19.61</v>
      </c>
      <c r="T14" s="616">
        <v>55.88</v>
      </c>
      <c r="U14" s="616">
        <v>23.53</v>
      </c>
      <c r="V14" s="21">
        <f t="shared" si="14"/>
        <v>4.0196000000000005</v>
      </c>
      <c r="W14" s="589">
        <v>99</v>
      </c>
      <c r="X14" s="590"/>
      <c r="Y14" s="591"/>
      <c r="Z14" s="592">
        <v>1</v>
      </c>
      <c r="AA14" s="591">
        <f t="shared" si="4"/>
        <v>1.0101010101010102</v>
      </c>
      <c r="AB14" s="592">
        <v>58</v>
      </c>
      <c r="AC14" s="591">
        <f t="shared" si="5"/>
        <v>58.585858585858588</v>
      </c>
      <c r="AD14" s="592">
        <v>40</v>
      </c>
      <c r="AE14" s="591">
        <f t="shared" si="6"/>
        <v>40.404040404040401</v>
      </c>
      <c r="AF14" s="533">
        <f t="shared" si="7"/>
        <v>98.98989898989899</v>
      </c>
      <c r="AG14" s="548">
        <v>102</v>
      </c>
      <c r="AH14" s="549">
        <v>2</v>
      </c>
      <c r="AI14" s="550">
        <f>AH14*100/AG14</f>
        <v>1.9607843137254901</v>
      </c>
      <c r="AJ14" s="548">
        <v>47</v>
      </c>
      <c r="AK14" s="551">
        <f t="shared" si="1"/>
        <v>46.078431372549019</v>
      </c>
      <c r="AL14" s="548">
        <v>53</v>
      </c>
      <c r="AM14" s="552">
        <f t="shared" si="16"/>
        <v>51.96078431372549</v>
      </c>
      <c r="AN14" s="527">
        <f t="shared" si="17"/>
        <v>98.039215686274517</v>
      </c>
      <c r="AO14" s="495">
        <v>100</v>
      </c>
      <c r="AP14" s="497"/>
      <c r="AQ14" s="497">
        <v>39</v>
      </c>
      <c r="AR14" s="497">
        <v>59</v>
      </c>
      <c r="AS14" s="497">
        <v>2</v>
      </c>
      <c r="AT14" s="113">
        <f t="shared" si="10"/>
        <v>3.63</v>
      </c>
      <c r="AU14" s="128">
        <v>100</v>
      </c>
      <c r="AV14" s="53"/>
      <c r="AW14" s="53">
        <v>36</v>
      </c>
      <c r="AX14" s="53">
        <v>41</v>
      </c>
      <c r="AY14" s="53">
        <v>23</v>
      </c>
      <c r="AZ14" s="130">
        <f t="shared" si="11"/>
        <v>3.87</v>
      </c>
      <c r="BA14" s="327">
        <v>26</v>
      </c>
      <c r="BB14" s="327"/>
      <c r="BC14" s="327">
        <v>7</v>
      </c>
      <c r="BD14" s="327">
        <v>13</v>
      </c>
      <c r="BE14" s="327">
        <v>6</v>
      </c>
      <c r="BF14" s="347">
        <f t="shared" si="12"/>
        <v>3.9615384615384617</v>
      </c>
      <c r="BG14" s="327">
        <v>15</v>
      </c>
      <c r="BH14" s="327"/>
      <c r="BI14" s="327">
        <v>11</v>
      </c>
      <c r="BJ14" s="327">
        <v>4</v>
      </c>
      <c r="BK14" s="327"/>
      <c r="BL14" s="328"/>
      <c r="BM14" s="329">
        <v>49.2</v>
      </c>
      <c r="BN14" s="390">
        <v>41</v>
      </c>
      <c r="BO14" s="390"/>
      <c r="BP14" s="390"/>
      <c r="BQ14" s="390">
        <v>25</v>
      </c>
      <c r="BR14" s="390">
        <v>10</v>
      </c>
      <c r="BS14" s="390">
        <v>6</v>
      </c>
      <c r="BT14" s="390"/>
      <c r="BU14" s="391">
        <v>66.975609756097555</v>
      </c>
    </row>
    <row r="15" spans="1:73" s="1" customFormat="1" ht="15" customHeight="1" x14ac:dyDescent="0.25">
      <c r="A15" s="12">
        <v>8</v>
      </c>
      <c r="B15" s="5">
        <v>10320</v>
      </c>
      <c r="C15" s="5" t="s">
        <v>1</v>
      </c>
      <c r="D15" s="486" t="s">
        <v>22</v>
      </c>
      <c r="E15" s="341">
        <v>81</v>
      </c>
      <c r="F15" s="616">
        <v>4.9400000000000004</v>
      </c>
      <c r="G15" s="616">
        <v>14.81</v>
      </c>
      <c r="H15" s="616">
        <v>54.32</v>
      </c>
      <c r="I15" s="616">
        <v>25.91</v>
      </c>
      <c r="J15" s="653">
        <f t="shared" si="3"/>
        <v>4.0114000000000001</v>
      </c>
      <c r="K15" s="641">
        <v>80</v>
      </c>
      <c r="L15" s="616">
        <v>13.75</v>
      </c>
      <c r="M15" s="616">
        <v>42.5</v>
      </c>
      <c r="N15" s="616">
        <v>40</v>
      </c>
      <c r="O15" s="616">
        <v>3.75</v>
      </c>
      <c r="P15" s="21">
        <f t="shared" si="13"/>
        <v>3.3374999999999999</v>
      </c>
      <c r="Q15" s="636">
        <v>79</v>
      </c>
      <c r="R15" s="616"/>
      <c r="S15" s="616">
        <v>20.25</v>
      </c>
      <c r="T15" s="616">
        <v>68.349999999999994</v>
      </c>
      <c r="U15" s="616">
        <v>11.39</v>
      </c>
      <c r="V15" s="21">
        <f t="shared" si="14"/>
        <v>3.9109999999999996</v>
      </c>
      <c r="W15" s="589">
        <v>79</v>
      </c>
      <c r="X15" s="590">
        <v>4</v>
      </c>
      <c r="Y15" s="591">
        <f t="shared" si="0"/>
        <v>5.0632911392405067</v>
      </c>
      <c r="Z15" s="592">
        <v>6</v>
      </c>
      <c r="AA15" s="591">
        <f t="shared" si="4"/>
        <v>7.5949367088607591</v>
      </c>
      <c r="AB15" s="592">
        <v>54</v>
      </c>
      <c r="AC15" s="591">
        <f t="shared" si="5"/>
        <v>68.35443037974683</v>
      </c>
      <c r="AD15" s="592">
        <v>15</v>
      </c>
      <c r="AE15" s="591">
        <f t="shared" si="6"/>
        <v>18.9873417721519</v>
      </c>
      <c r="AF15" s="533">
        <f t="shared" si="7"/>
        <v>87.341772151898738</v>
      </c>
      <c r="AG15" s="548">
        <v>79</v>
      </c>
      <c r="AH15" s="549">
        <v>3</v>
      </c>
      <c r="AI15" s="550">
        <f>AH15*100/AG15</f>
        <v>3.7974683544303796</v>
      </c>
      <c r="AJ15" s="548">
        <v>32</v>
      </c>
      <c r="AK15" s="551">
        <f t="shared" si="1"/>
        <v>40.506329113924053</v>
      </c>
      <c r="AL15" s="548">
        <v>44</v>
      </c>
      <c r="AM15" s="552">
        <f t="shared" si="16"/>
        <v>55.696202531645568</v>
      </c>
      <c r="AN15" s="527">
        <f t="shared" si="17"/>
        <v>96.202531645569621</v>
      </c>
      <c r="AO15" s="495">
        <v>71</v>
      </c>
      <c r="AP15" s="496">
        <v>2</v>
      </c>
      <c r="AQ15" s="496">
        <v>19</v>
      </c>
      <c r="AR15" s="496">
        <v>43</v>
      </c>
      <c r="AS15" s="496">
        <v>7</v>
      </c>
      <c r="AT15" s="114">
        <f t="shared" si="10"/>
        <v>3.7746478873239435</v>
      </c>
      <c r="AU15" s="128">
        <v>71</v>
      </c>
      <c r="AV15" s="133">
        <v>3</v>
      </c>
      <c r="AW15" s="133">
        <v>34</v>
      </c>
      <c r="AX15" s="133">
        <v>25</v>
      </c>
      <c r="AY15" s="133">
        <v>9</v>
      </c>
      <c r="AZ15" s="130">
        <f t="shared" si="11"/>
        <v>3.563380281690141</v>
      </c>
      <c r="BA15" s="327">
        <v>12</v>
      </c>
      <c r="BB15" s="327">
        <v>1</v>
      </c>
      <c r="BC15" s="327">
        <v>5</v>
      </c>
      <c r="BD15" s="327">
        <v>4</v>
      </c>
      <c r="BE15" s="327">
        <v>2</v>
      </c>
      <c r="BF15" s="350">
        <f t="shared" si="12"/>
        <v>3.5833333333333335</v>
      </c>
      <c r="BG15" s="327">
        <v>17</v>
      </c>
      <c r="BH15" s="327">
        <v>1</v>
      </c>
      <c r="BI15" s="327">
        <v>12</v>
      </c>
      <c r="BJ15" s="327">
        <v>4</v>
      </c>
      <c r="BK15" s="327"/>
      <c r="BL15" s="328"/>
      <c r="BM15" s="329">
        <v>43.68</v>
      </c>
      <c r="BN15" s="390">
        <v>29</v>
      </c>
      <c r="BO15" s="390"/>
      <c r="BP15" s="390">
        <v>2</v>
      </c>
      <c r="BQ15" s="390">
        <v>14</v>
      </c>
      <c r="BR15" s="390">
        <v>11</v>
      </c>
      <c r="BS15" s="390">
        <v>2</v>
      </c>
      <c r="BT15" s="390"/>
      <c r="BU15" s="391">
        <v>63.448275862068968</v>
      </c>
    </row>
    <row r="16" spans="1:73" s="1" customFormat="1" ht="15" customHeight="1" thickBot="1" x14ac:dyDescent="0.3">
      <c r="A16" s="13">
        <v>9</v>
      </c>
      <c r="B16" s="14">
        <v>10860</v>
      </c>
      <c r="C16" s="14" t="s">
        <v>1</v>
      </c>
      <c r="D16" s="487" t="s">
        <v>235</v>
      </c>
      <c r="E16" s="342">
        <v>80</v>
      </c>
      <c r="F16" s="618"/>
      <c r="G16" s="618">
        <v>13.75</v>
      </c>
      <c r="H16" s="618">
        <v>45</v>
      </c>
      <c r="I16" s="618">
        <v>41.25</v>
      </c>
      <c r="J16" s="22">
        <f t="shared" si="3"/>
        <v>4.2750000000000004</v>
      </c>
      <c r="K16" s="643">
        <v>77</v>
      </c>
      <c r="L16" s="618">
        <v>1.3</v>
      </c>
      <c r="M16" s="618">
        <v>24.68</v>
      </c>
      <c r="N16" s="618">
        <v>50.65</v>
      </c>
      <c r="O16" s="618">
        <v>23.38</v>
      </c>
      <c r="P16" s="22">
        <f t="shared" si="13"/>
        <v>3.9613999999999998</v>
      </c>
      <c r="Q16" s="638">
        <v>78</v>
      </c>
      <c r="R16" s="618"/>
      <c r="S16" s="618">
        <v>14.1</v>
      </c>
      <c r="T16" s="618">
        <v>57.69</v>
      </c>
      <c r="U16" s="618">
        <v>28.21</v>
      </c>
      <c r="V16" s="22">
        <f t="shared" si="14"/>
        <v>4.1410999999999998</v>
      </c>
      <c r="W16" s="597">
        <v>77</v>
      </c>
      <c r="X16" s="598"/>
      <c r="Y16" s="599"/>
      <c r="Z16" s="600">
        <v>1</v>
      </c>
      <c r="AA16" s="601">
        <f t="shared" si="4"/>
        <v>1.2987012987012987</v>
      </c>
      <c r="AB16" s="600">
        <v>45</v>
      </c>
      <c r="AC16" s="599">
        <f t="shared" si="5"/>
        <v>58.441558441558442</v>
      </c>
      <c r="AD16" s="600">
        <v>31</v>
      </c>
      <c r="AE16" s="599">
        <f t="shared" si="6"/>
        <v>40.259740259740262</v>
      </c>
      <c r="AF16" s="535">
        <f t="shared" si="7"/>
        <v>98.701298701298697</v>
      </c>
      <c r="AG16" s="554">
        <v>75</v>
      </c>
      <c r="AH16" s="555">
        <v>3</v>
      </c>
      <c r="AI16" s="556">
        <f>AH16*100/AG16</f>
        <v>4</v>
      </c>
      <c r="AJ16" s="557">
        <v>46</v>
      </c>
      <c r="AK16" s="558">
        <f t="shared" si="1"/>
        <v>61.333333333333336</v>
      </c>
      <c r="AL16" s="557">
        <v>26</v>
      </c>
      <c r="AM16" s="559">
        <f t="shared" si="16"/>
        <v>34.666666666666664</v>
      </c>
      <c r="AN16" s="528">
        <f t="shared" si="17"/>
        <v>96</v>
      </c>
      <c r="AO16" s="498">
        <v>74</v>
      </c>
      <c r="AP16" s="499">
        <v>1</v>
      </c>
      <c r="AQ16" s="499">
        <v>11</v>
      </c>
      <c r="AR16" s="499">
        <v>59</v>
      </c>
      <c r="AS16" s="499">
        <v>3</v>
      </c>
      <c r="AT16" s="118">
        <f t="shared" si="10"/>
        <v>3.8648648648648649</v>
      </c>
      <c r="AU16" s="135">
        <v>73</v>
      </c>
      <c r="AV16" s="145">
        <v>1</v>
      </c>
      <c r="AW16" s="145">
        <v>23</v>
      </c>
      <c r="AX16" s="145">
        <v>31</v>
      </c>
      <c r="AY16" s="145">
        <v>18</v>
      </c>
      <c r="AZ16" s="147">
        <f t="shared" si="11"/>
        <v>3.904109589041096</v>
      </c>
      <c r="BA16" s="333">
        <v>6</v>
      </c>
      <c r="BB16" s="333"/>
      <c r="BC16" s="333"/>
      <c r="BD16" s="333">
        <v>5</v>
      </c>
      <c r="BE16" s="333">
        <v>1</v>
      </c>
      <c r="BF16" s="351">
        <f t="shared" si="12"/>
        <v>4.166666666666667</v>
      </c>
      <c r="BG16" s="333">
        <v>26</v>
      </c>
      <c r="BH16" s="333"/>
      <c r="BI16" s="333">
        <v>19</v>
      </c>
      <c r="BJ16" s="333">
        <v>6</v>
      </c>
      <c r="BK16" s="333">
        <v>1</v>
      </c>
      <c r="BL16" s="334"/>
      <c r="BM16" s="335">
        <v>55.73</v>
      </c>
      <c r="BN16" s="394">
        <v>32</v>
      </c>
      <c r="BO16" s="394"/>
      <c r="BP16" s="394"/>
      <c r="BQ16" s="394">
        <v>18</v>
      </c>
      <c r="BR16" s="394">
        <v>9</v>
      </c>
      <c r="BS16" s="394">
        <v>5</v>
      </c>
      <c r="BT16" s="394"/>
      <c r="BU16" s="395">
        <v>68.25</v>
      </c>
    </row>
    <row r="17" spans="1:73" s="1" customFormat="1" ht="15" customHeight="1" x14ac:dyDescent="0.25">
      <c r="A17" s="17">
        <v>1</v>
      </c>
      <c r="B17" s="15">
        <v>20040</v>
      </c>
      <c r="C17" s="15" t="s">
        <v>3</v>
      </c>
      <c r="D17" s="485" t="s">
        <v>23</v>
      </c>
      <c r="E17" s="614">
        <v>86</v>
      </c>
      <c r="F17" s="615"/>
      <c r="G17" s="615">
        <v>1.1599999999999999</v>
      </c>
      <c r="H17" s="615">
        <v>23.26</v>
      </c>
      <c r="I17" s="615">
        <v>75.58</v>
      </c>
      <c r="J17" s="23">
        <f t="shared" si="3"/>
        <v>4.7441999999999993</v>
      </c>
      <c r="K17" s="614">
        <v>86</v>
      </c>
      <c r="L17" s="615"/>
      <c r="M17" s="615">
        <v>6.98</v>
      </c>
      <c r="N17" s="615">
        <v>53.49</v>
      </c>
      <c r="O17" s="615">
        <v>39.53</v>
      </c>
      <c r="P17" s="23">
        <f t="shared" si="13"/>
        <v>4.3254999999999999</v>
      </c>
      <c r="Q17" s="614">
        <v>85</v>
      </c>
      <c r="R17" s="615"/>
      <c r="S17" s="615">
        <v>1.18</v>
      </c>
      <c r="T17" s="615">
        <v>43.53</v>
      </c>
      <c r="U17" s="615">
        <v>55.29</v>
      </c>
      <c r="V17" s="23">
        <f t="shared" si="14"/>
        <v>4.5411000000000001</v>
      </c>
      <c r="W17" s="584">
        <v>89</v>
      </c>
      <c r="X17" s="585"/>
      <c r="Y17" s="586"/>
      <c r="Z17" s="587"/>
      <c r="AA17" s="588"/>
      <c r="AB17" s="587">
        <v>53</v>
      </c>
      <c r="AC17" s="586">
        <f t="shared" si="5"/>
        <v>59.550561797752806</v>
      </c>
      <c r="AD17" s="587">
        <v>36</v>
      </c>
      <c r="AE17" s="586">
        <f t="shared" si="6"/>
        <v>40.449438202247194</v>
      </c>
      <c r="AF17" s="532">
        <f t="shared" si="7"/>
        <v>100</v>
      </c>
      <c r="AG17" s="560">
        <v>82</v>
      </c>
      <c r="AH17" s="561">
        <v>2</v>
      </c>
      <c r="AI17" s="562">
        <f t="shared" ref="AI17:AI29" si="18">AH17*100/AG17</f>
        <v>2.4390243902439024</v>
      </c>
      <c r="AJ17" s="560">
        <v>45</v>
      </c>
      <c r="AK17" s="563">
        <f t="shared" si="1"/>
        <v>54.878048780487802</v>
      </c>
      <c r="AL17" s="560">
        <v>35</v>
      </c>
      <c r="AM17" s="564">
        <f t="shared" si="16"/>
        <v>42.68292682926829</v>
      </c>
      <c r="AN17" s="529">
        <f t="shared" si="17"/>
        <v>97.560975609756099</v>
      </c>
      <c r="AO17" s="493">
        <v>104</v>
      </c>
      <c r="AP17" s="293"/>
      <c r="AQ17" s="293">
        <v>20</v>
      </c>
      <c r="AR17" s="293">
        <v>65</v>
      </c>
      <c r="AS17" s="293">
        <v>19</v>
      </c>
      <c r="AT17" s="112">
        <f t="shared" si="10"/>
        <v>3.9903846153846154</v>
      </c>
      <c r="AU17" s="127">
        <v>104</v>
      </c>
      <c r="AV17" s="293"/>
      <c r="AW17" s="293">
        <v>23</v>
      </c>
      <c r="AX17" s="293">
        <v>47</v>
      </c>
      <c r="AY17" s="293">
        <v>34</v>
      </c>
      <c r="AZ17" s="112">
        <f t="shared" si="11"/>
        <v>4.1057692307692308</v>
      </c>
      <c r="BA17" s="646">
        <f t="shared" ref="BA17:BA29" si="19">BB17+BC17+BD17+BE17</f>
        <v>39</v>
      </c>
      <c r="BB17" s="646"/>
      <c r="BC17" s="646">
        <v>5</v>
      </c>
      <c r="BD17" s="646">
        <v>14</v>
      </c>
      <c r="BE17" s="646">
        <v>20</v>
      </c>
      <c r="BF17" s="349">
        <f t="shared" si="12"/>
        <v>4.384615384615385</v>
      </c>
      <c r="BG17" s="330">
        <v>43</v>
      </c>
      <c r="BH17" s="330"/>
      <c r="BI17" s="330">
        <v>30</v>
      </c>
      <c r="BJ17" s="330">
        <v>12</v>
      </c>
      <c r="BK17" s="330">
        <v>1</v>
      </c>
      <c r="BL17" s="331"/>
      <c r="BM17" s="332">
        <v>56</v>
      </c>
      <c r="BN17" s="392">
        <v>82</v>
      </c>
      <c r="BO17" s="392"/>
      <c r="BP17" s="392">
        <v>1</v>
      </c>
      <c r="BQ17" s="392">
        <v>36</v>
      </c>
      <c r="BR17" s="392">
        <v>18</v>
      </c>
      <c r="BS17" s="392">
        <v>25</v>
      </c>
      <c r="BT17" s="392">
        <v>2</v>
      </c>
      <c r="BU17" s="393">
        <v>72</v>
      </c>
    </row>
    <row r="18" spans="1:73" s="1" customFormat="1" ht="15" customHeight="1" x14ac:dyDescent="0.25">
      <c r="A18" s="12">
        <v>2</v>
      </c>
      <c r="B18" s="5">
        <v>20061</v>
      </c>
      <c r="C18" s="5" t="s">
        <v>3</v>
      </c>
      <c r="D18" s="486" t="s">
        <v>25</v>
      </c>
      <c r="E18" s="341">
        <v>53</v>
      </c>
      <c r="F18" s="616"/>
      <c r="G18" s="616"/>
      <c r="H18" s="616">
        <v>32.08</v>
      </c>
      <c r="I18" s="616">
        <v>67.92</v>
      </c>
      <c r="J18" s="21">
        <f>(2*F18+3*G18+4*H18+5*I18)/100</f>
        <v>4.6791999999999998</v>
      </c>
      <c r="K18" s="341">
        <v>51</v>
      </c>
      <c r="L18" s="616"/>
      <c r="M18" s="616">
        <v>11.76</v>
      </c>
      <c r="N18" s="616">
        <v>33.33</v>
      </c>
      <c r="O18" s="616">
        <v>54.9</v>
      </c>
      <c r="P18" s="21">
        <f>(2*L18+3*M18+4*N18+5*O18)/100</f>
        <v>4.431</v>
      </c>
      <c r="Q18" s="341">
        <v>53</v>
      </c>
      <c r="R18" s="616"/>
      <c r="S18" s="616"/>
      <c r="T18" s="616">
        <v>37.74</v>
      </c>
      <c r="U18" s="616">
        <v>62.26</v>
      </c>
      <c r="V18" s="21">
        <f>(2*R18+3*S18+4*T18+5*U18)/100</f>
        <v>4.6226000000000003</v>
      </c>
      <c r="W18" s="589">
        <v>50</v>
      </c>
      <c r="X18" s="590">
        <v>1</v>
      </c>
      <c r="Y18" s="591">
        <f t="shared" si="0"/>
        <v>2</v>
      </c>
      <c r="Z18" s="592">
        <v>2</v>
      </c>
      <c r="AA18" s="591">
        <f t="shared" si="4"/>
        <v>4</v>
      </c>
      <c r="AB18" s="592">
        <v>35</v>
      </c>
      <c r="AC18" s="591">
        <f>AB18*100/W18</f>
        <v>70</v>
      </c>
      <c r="AD18" s="592">
        <v>12</v>
      </c>
      <c r="AE18" s="591">
        <f>AD18*100/W18</f>
        <v>24</v>
      </c>
      <c r="AF18" s="533">
        <f>AE18+AC18</f>
        <v>94</v>
      </c>
      <c r="AG18" s="548">
        <v>53</v>
      </c>
      <c r="AH18" s="549"/>
      <c r="AI18" s="550"/>
      <c r="AJ18" s="548">
        <v>21</v>
      </c>
      <c r="AK18" s="551">
        <f>AJ18*100/AG18</f>
        <v>39.622641509433961</v>
      </c>
      <c r="AL18" s="548">
        <v>32</v>
      </c>
      <c r="AM18" s="552">
        <f>AL18*100/AG18</f>
        <v>60.377358490566039</v>
      </c>
      <c r="AN18" s="527">
        <f>(AJ18+AL18)*100/AG18</f>
        <v>100</v>
      </c>
      <c r="AO18" s="495">
        <v>67</v>
      </c>
      <c r="AP18" s="117"/>
      <c r="AQ18" s="117">
        <v>13</v>
      </c>
      <c r="AR18" s="117">
        <v>44</v>
      </c>
      <c r="AS18" s="117">
        <v>10</v>
      </c>
      <c r="AT18" s="113">
        <f t="shared" si="10"/>
        <v>3.955223880597015</v>
      </c>
      <c r="AU18" s="128">
        <v>67</v>
      </c>
      <c r="AV18" s="49"/>
      <c r="AW18" s="49">
        <v>15</v>
      </c>
      <c r="AX18" s="49">
        <v>22</v>
      </c>
      <c r="AY18" s="49">
        <v>30</v>
      </c>
      <c r="AZ18" s="113">
        <f t="shared" si="11"/>
        <v>4.2238805970149258</v>
      </c>
      <c r="BA18" s="647">
        <f t="shared" si="19"/>
        <v>16</v>
      </c>
      <c r="BB18" s="647"/>
      <c r="BC18" s="647">
        <v>7</v>
      </c>
      <c r="BD18" s="647">
        <v>7</v>
      </c>
      <c r="BE18" s="647">
        <v>2</v>
      </c>
      <c r="BF18" s="347">
        <f t="shared" si="12"/>
        <v>3.6875</v>
      </c>
      <c r="BG18" s="327">
        <v>22</v>
      </c>
      <c r="BH18" s="327"/>
      <c r="BI18" s="327">
        <v>17</v>
      </c>
      <c r="BJ18" s="327">
        <v>5</v>
      </c>
      <c r="BK18" s="327"/>
      <c r="BL18" s="328"/>
      <c r="BM18" s="329">
        <v>48.73</v>
      </c>
      <c r="BN18" s="390">
        <v>38</v>
      </c>
      <c r="BO18" s="390"/>
      <c r="BP18" s="390"/>
      <c r="BQ18" s="390">
        <v>25</v>
      </c>
      <c r="BR18" s="390">
        <v>7</v>
      </c>
      <c r="BS18" s="390">
        <v>6</v>
      </c>
      <c r="BT18" s="390"/>
      <c r="BU18" s="391">
        <v>67</v>
      </c>
    </row>
    <row r="19" spans="1:73" s="1" customFormat="1" ht="15" customHeight="1" x14ac:dyDescent="0.25">
      <c r="A19" s="12">
        <v>3</v>
      </c>
      <c r="B19" s="5">
        <v>21020</v>
      </c>
      <c r="C19" s="5" t="s">
        <v>3</v>
      </c>
      <c r="D19" s="486" t="s">
        <v>34</v>
      </c>
      <c r="E19" s="341">
        <v>102</v>
      </c>
      <c r="F19" s="616"/>
      <c r="G19" s="616">
        <v>1.96</v>
      </c>
      <c r="H19" s="616">
        <v>43.14</v>
      </c>
      <c r="I19" s="616">
        <v>54.9</v>
      </c>
      <c r="J19" s="21">
        <f>(2*F19+3*G19+4*H19+5*I19)/100</f>
        <v>4.5293999999999999</v>
      </c>
      <c r="K19" s="341">
        <v>101</v>
      </c>
      <c r="L19" s="616">
        <v>0.99</v>
      </c>
      <c r="M19" s="616">
        <v>8.91</v>
      </c>
      <c r="N19" s="616">
        <v>41.58</v>
      </c>
      <c r="O19" s="616">
        <v>48.51</v>
      </c>
      <c r="P19" s="21">
        <f>(2*L19+3*M19+4*N19+5*O19)/100</f>
        <v>4.3757999999999999</v>
      </c>
      <c r="Q19" s="341">
        <v>105</v>
      </c>
      <c r="R19" s="616"/>
      <c r="S19" s="616">
        <v>1.9</v>
      </c>
      <c r="T19" s="616">
        <v>52.38</v>
      </c>
      <c r="U19" s="616">
        <v>45.71</v>
      </c>
      <c r="V19" s="21">
        <f>(2*R19+3*S19+4*T19+5*U19)/100</f>
        <v>4.4376999999999995</v>
      </c>
      <c r="W19" s="589">
        <v>102</v>
      </c>
      <c r="X19" s="590"/>
      <c r="Y19" s="591"/>
      <c r="Z19" s="592">
        <v>1</v>
      </c>
      <c r="AA19" s="591">
        <f t="shared" si="4"/>
        <v>0.98039215686274506</v>
      </c>
      <c r="AB19" s="592">
        <v>50</v>
      </c>
      <c r="AC19" s="591">
        <f>AB19*100/W19</f>
        <v>49.019607843137258</v>
      </c>
      <c r="AD19" s="592">
        <v>51</v>
      </c>
      <c r="AE19" s="591">
        <f>AD19*100/W19</f>
        <v>50</v>
      </c>
      <c r="AF19" s="533">
        <f>AE19+AC19</f>
        <v>99.019607843137265</v>
      </c>
      <c r="AG19" s="548">
        <v>102</v>
      </c>
      <c r="AH19" s="549"/>
      <c r="AI19" s="550"/>
      <c r="AJ19" s="548">
        <v>55</v>
      </c>
      <c r="AK19" s="551">
        <f>AJ19*100/AG19</f>
        <v>53.921568627450981</v>
      </c>
      <c r="AL19" s="548">
        <v>47</v>
      </c>
      <c r="AM19" s="552">
        <f>AL19*100/AG19</f>
        <v>46.078431372549019</v>
      </c>
      <c r="AN19" s="527">
        <f>(AJ19+AL19)*100/AG19</f>
        <v>100</v>
      </c>
      <c r="AO19" s="495">
        <v>77</v>
      </c>
      <c r="AP19" s="117"/>
      <c r="AQ19" s="117">
        <v>15</v>
      </c>
      <c r="AR19" s="117">
        <v>46</v>
      </c>
      <c r="AS19" s="117">
        <v>16</v>
      </c>
      <c r="AT19" s="113">
        <f t="shared" si="10"/>
        <v>4.0129870129870131</v>
      </c>
      <c r="AU19" s="128">
        <v>77</v>
      </c>
      <c r="AV19" s="49"/>
      <c r="AW19" s="49">
        <v>13</v>
      </c>
      <c r="AX19" s="49">
        <v>43</v>
      </c>
      <c r="AY19" s="49">
        <v>21</v>
      </c>
      <c r="AZ19" s="113">
        <f t="shared" si="11"/>
        <v>4.1038961038961039</v>
      </c>
      <c r="BA19" s="647">
        <f t="shared" si="19"/>
        <v>25</v>
      </c>
      <c r="BB19" s="647"/>
      <c r="BC19" s="647">
        <v>4</v>
      </c>
      <c r="BD19" s="647">
        <v>10</v>
      </c>
      <c r="BE19" s="647">
        <v>11</v>
      </c>
      <c r="BF19" s="347">
        <f t="shared" si="12"/>
        <v>4.28</v>
      </c>
      <c r="BG19" s="327">
        <v>32</v>
      </c>
      <c r="BH19" s="327"/>
      <c r="BI19" s="327">
        <v>21</v>
      </c>
      <c r="BJ19" s="327">
        <v>10</v>
      </c>
      <c r="BK19" s="327">
        <v>1</v>
      </c>
      <c r="BL19" s="328"/>
      <c r="BM19" s="329">
        <v>55.26</v>
      </c>
      <c r="BN19" s="390">
        <v>57</v>
      </c>
      <c r="BO19" s="390"/>
      <c r="BP19" s="390"/>
      <c r="BQ19" s="390">
        <v>21</v>
      </c>
      <c r="BR19" s="390">
        <v>17</v>
      </c>
      <c r="BS19" s="390">
        <v>19</v>
      </c>
      <c r="BT19" s="390"/>
      <c r="BU19" s="391">
        <v>74</v>
      </c>
    </row>
    <row r="20" spans="1:73" s="1" customFormat="1" ht="15" customHeight="1" x14ac:dyDescent="0.25">
      <c r="A20" s="12">
        <v>4</v>
      </c>
      <c r="B20" s="5">
        <v>20060</v>
      </c>
      <c r="C20" s="5" t="s">
        <v>3</v>
      </c>
      <c r="D20" s="486" t="s">
        <v>24</v>
      </c>
      <c r="E20" s="341">
        <v>156</v>
      </c>
      <c r="F20" s="616"/>
      <c r="G20" s="616">
        <v>4.49</v>
      </c>
      <c r="H20" s="616">
        <v>17.95</v>
      </c>
      <c r="I20" s="616">
        <v>77.56</v>
      </c>
      <c r="J20" s="21">
        <f t="shared" si="3"/>
        <v>4.7306999999999997</v>
      </c>
      <c r="K20" s="341">
        <v>155</v>
      </c>
      <c r="L20" s="616"/>
      <c r="M20" s="616">
        <v>10.32</v>
      </c>
      <c r="N20" s="616">
        <v>56.77</v>
      </c>
      <c r="O20" s="616">
        <v>32.9</v>
      </c>
      <c r="P20" s="21">
        <f t="shared" si="13"/>
        <v>4.2254000000000005</v>
      </c>
      <c r="Q20" s="341">
        <v>156</v>
      </c>
      <c r="R20" s="616"/>
      <c r="S20" s="616">
        <v>1.92</v>
      </c>
      <c r="T20" s="616">
        <v>39.74</v>
      </c>
      <c r="U20" s="616">
        <v>58.33</v>
      </c>
      <c r="V20" s="21">
        <f t="shared" si="14"/>
        <v>4.5636999999999999</v>
      </c>
      <c r="W20" s="589">
        <v>150</v>
      </c>
      <c r="X20" s="590"/>
      <c r="Y20" s="591"/>
      <c r="Z20" s="592">
        <v>1</v>
      </c>
      <c r="AA20" s="591">
        <f t="shared" si="4"/>
        <v>0.66666666666666663</v>
      </c>
      <c r="AB20" s="592">
        <v>86</v>
      </c>
      <c r="AC20" s="591">
        <f t="shared" si="5"/>
        <v>57.333333333333336</v>
      </c>
      <c r="AD20" s="592">
        <v>63</v>
      </c>
      <c r="AE20" s="591">
        <f t="shared" si="6"/>
        <v>42</v>
      </c>
      <c r="AF20" s="533">
        <f t="shared" si="7"/>
        <v>99.333333333333343</v>
      </c>
      <c r="AG20" s="548">
        <v>152</v>
      </c>
      <c r="AH20" s="549"/>
      <c r="AI20" s="550"/>
      <c r="AJ20" s="548">
        <v>93</v>
      </c>
      <c r="AK20" s="551">
        <f t="shared" si="1"/>
        <v>61.184210526315788</v>
      </c>
      <c r="AL20" s="548">
        <v>59</v>
      </c>
      <c r="AM20" s="552">
        <f t="shared" si="16"/>
        <v>38.815789473684212</v>
      </c>
      <c r="AN20" s="527">
        <f t="shared" si="17"/>
        <v>100</v>
      </c>
      <c r="AO20" s="495">
        <v>161</v>
      </c>
      <c r="AP20" s="117"/>
      <c r="AQ20" s="117">
        <v>17</v>
      </c>
      <c r="AR20" s="117">
        <v>112</v>
      </c>
      <c r="AS20" s="117">
        <v>32</v>
      </c>
      <c r="AT20" s="113">
        <f t="shared" si="10"/>
        <v>4.0931677018633543</v>
      </c>
      <c r="AU20" s="128">
        <v>163</v>
      </c>
      <c r="AV20" s="117"/>
      <c r="AW20" s="117">
        <v>47</v>
      </c>
      <c r="AX20" s="117">
        <v>62</v>
      </c>
      <c r="AY20" s="117">
        <v>54</v>
      </c>
      <c r="AZ20" s="113">
        <f t="shared" si="11"/>
        <v>4.0429447852760738</v>
      </c>
      <c r="BA20" s="647">
        <f t="shared" si="19"/>
        <v>11</v>
      </c>
      <c r="BB20" s="647"/>
      <c r="BC20" s="647"/>
      <c r="BD20" s="647">
        <v>5</v>
      </c>
      <c r="BE20" s="647">
        <v>6</v>
      </c>
      <c r="BF20" s="347">
        <f t="shared" si="12"/>
        <v>4.5454545454545459</v>
      </c>
      <c r="BG20" s="327">
        <v>52</v>
      </c>
      <c r="BH20" s="327"/>
      <c r="BI20" s="327">
        <v>14</v>
      </c>
      <c r="BJ20" s="327">
        <v>26</v>
      </c>
      <c r="BK20" s="327">
        <v>12</v>
      </c>
      <c r="BL20" s="328"/>
      <c r="BM20" s="329">
        <v>70</v>
      </c>
      <c r="BN20" s="390">
        <v>63</v>
      </c>
      <c r="BO20" s="390"/>
      <c r="BP20" s="390"/>
      <c r="BQ20" s="390">
        <v>15</v>
      </c>
      <c r="BR20" s="390">
        <v>25</v>
      </c>
      <c r="BS20" s="390">
        <v>22</v>
      </c>
      <c r="BT20" s="390">
        <v>1</v>
      </c>
      <c r="BU20" s="391">
        <v>76</v>
      </c>
    </row>
    <row r="21" spans="1:73" s="1" customFormat="1" ht="15" customHeight="1" x14ac:dyDescent="0.25">
      <c r="A21" s="12">
        <v>5</v>
      </c>
      <c r="B21" s="5">
        <v>20400</v>
      </c>
      <c r="C21" s="5" t="s">
        <v>3</v>
      </c>
      <c r="D21" s="486" t="s">
        <v>27</v>
      </c>
      <c r="E21" s="341">
        <v>130</v>
      </c>
      <c r="F21" s="616">
        <v>1.54</v>
      </c>
      <c r="G21" s="616">
        <v>11.54</v>
      </c>
      <c r="H21" s="616">
        <v>56.15</v>
      </c>
      <c r="I21" s="616">
        <v>30.77</v>
      </c>
      <c r="J21" s="480">
        <f>(2*F21+3*G21+4*H21+5*I21)/100</f>
        <v>4.1615000000000002</v>
      </c>
      <c r="K21" s="628">
        <v>125</v>
      </c>
      <c r="L21" s="629">
        <v>2.4</v>
      </c>
      <c r="M21" s="629">
        <v>26.4</v>
      </c>
      <c r="N21" s="629">
        <v>50.4</v>
      </c>
      <c r="O21" s="629">
        <v>20.8</v>
      </c>
      <c r="P21" s="481">
        <f t="shared" si="13"/>
        <v>3.8959999999999995</v>
      </c>
      <c r="Q21" s="341">
        <v>131</v>
      </c>
      <c r="R21" s="616"/>
      <c r="S21" s="616">
        <v>16.03</v>
      </c>
      <c r="T21" s="616">
        <v>59.54</v>
      </c>
      <c r="U21" s="616">
        <v>24.43</v>
      </c>
      <c r="V21" s="21">
        <f>(2*R21+3*S21+4*T21+5*U21)/100</f>
        <v>4.0839999999999996</v>
      </c>
      <c r="W21" s="589">
        <v>132</v>
      </c>
      <c r="X21" s="590"/>
      <c r="Y21" s="591"/>
      <c r="Z21" s="592">
        <v>6</v>
      </c>
      <c r="AA21" s="591">
        <f t="shared" si="4"/>
        <v>4.5454545454545459</v>
      </c>
      <c r="AB21" s="592">
        <v>73</v>
      </c>
      <c r="AC21" s="591">
        <f>AB21*100/W21</f>
        <v>55.303030303030305</v>
      </c>
      <c r="AD21" s="592">
        <v>53</v>
      </c>
      <c r="AE21" s="591">
        <f>AD21*100/W21</f>
        <v>40.151515151515149</v>
      </c>
      <c r="AF21" s="533">
        <f>AE21+AC21</f>
        <v>95.454545454545453</v>
      </c>
      <c r="AG21" s="548">
        <v>133</v>
      </c>
      <c r="AH21" s="549">
        <v>1</v>
      </c>
      <c r="AI21" s="550">
        <f t="shared" si="18"/>
        <v>0.75187969924812026</v>
      </c>
      <c r="AJ21" s="548">
        <v>66</v>
      </c>
      <c r="AK21" s="551">
        <f>AJ21*100/AG21</f>
        <v>49.624060150375939</v>
      </c>
      <c r="AL21" s="548">
        <v>66</v>
      </c>
      <c r="AM21" s="552">
        <f>AL21*100/AG21</f>
        <v>49.624060150375939</v>
      </c>
      <c r="AN21" s="527">
        <f>(AJ21+AL21)*100/AG21</f>
        <v>99.248120300751879</v>
      </c>
      <c r="AO21" s="495">
        <v>120</v>
      </c>
      <c r="AP21" s="117"/>
      <c r="AQ21" s="117">
        <v>28</v>
      </c>
      <c r="AR21" s="117">
        <v>69</v>
      </c>
      <c r="AS21" s="117">
        <v>23</v>
      </c>
      <c r="AT21" s="113">
        <f t="shared" si="10"/>
        <v>3.9583333333333335</v>
      </c>
      <c r="AU21" s="128">
        <v>119</v>
      </c>
      <c r="AV21" s="49">
        <v>1</v>
      </c>
      <c r="AW21" s="49">
        <v>27</v>
      </c>
      <c r="AX21" s="49">
        <v>61</v>
      </c>
      <c r="AY21" s="49">
        <v>30</v>
      </c>
      <c r="AZ21" s="113">
        <f t="shared" si="11"/>
        <v>4.0084033613445378</v>
      </c>
      <c r="BA21" s="647">
        <f t="shared" si="19"/>
        <v>29</v>
      </c>
      <c r="BB21" s="647"/>
      <c r="BC21" s="647">
        <v>1</v>
      </c>
      <c r="BD21" s="647">
        <v>9</v>
      </c>
      <c r="BE21" s="647">
        <v>19</v>
      </c>
      <c r="BF21" s="352">
        <f t="shared" si="12"/>
        <v>4.6206896551724137</v>
      </c>
      <c r="BG21" s="327">
        <v>37</v>
      </c>
      <c r="BH21" s="327"/>
      <c r="BI21" s="327">
        <v>21</v>
      </c>
      <c r="BJ21" s="327">
        <v>15</v>
      </c>
      <c r="BK21" s="327">
        <v>1</v>
      </c>
      <c r="BL21" s="328"/>
      <c r="BM21" s="329">
        <v>57</v>
      </c>
      <c r="BN21" s="390">
        <v>66</v>
      </c>
      <c r="BO21" s="390"/>
      <c r="BP21" s="390"/>
      <c r="BQ21" s="390">
        <v>23</v>
      </c>
      <c r="BR21" s="390">
        <v>19</v>
      </c>
      <c r="BS21" s="390">
        <v>24</v>
      </c>
      <c r="BT21" s="390"/>
      <c r="BU21" s="391">
        <v>74</v>
      </c>
    </row>
    <row r="22" spans="1:73" s="1" customFormat="1" ht="15" customHeight="1" x14ac:dyDescent="0.25">
      <c r="A22" s="12">
        <v>6</v>
      </c>
      <c r="B22" s="5">
        <v>20080</v>
      </c>
      <c r="C22" s="5" t="s">
        <v>3</v>
      </c>
      <c r="D22" s="486" t="s">
        <v>26</v>
      </c>
      <c r="E22" s="357">
        <v>102</v>
      </c>
      <c r="F22" s="630"/>
      <c r="G22" s="630">
        <v>27.450980392156861</v>
      </c>
      <c r="H22" s="630">
        <v>43.137254901960787</v>
      </c>
      <c r="I22" s="630">
        <v>29.411764705882351</v>
      </c>
      <c r="J22" s="21">
        <f t="shared" si="3"/>
        <v>4.0196078431372548</v>
      </c>
      <c r="K22" s="617">
        <v>102</v>
      </c>
      <c r="L22" s="619">
        <v>3.9215686274509802</v>
      </c>
      <c r="M22" s="619">
        <v>22.549019607843139</v>
      </c>
      <c r="N22" s="619">
        <v>48.03921568627451</v>
      </c>
      <c r="O22" s="630">
        <v>25.490196078431371</v>
      </c>
      <c r="P22" s="21">
        <f t="shared" si="13"/>
        <v>3.9509803921568625</v>
      </c>
      <c r="Q22" s="617">
        <v>102</v>
      </c>
      <c r="R22" s="619">
        <v>0.98039215686274506</v>
      </c>
      <c r="S22" s="619">
        <v>13.725490196078431</v>
      </c>
      <c r="T22" s="619">
        <v>54.901960784313722</v>
      </c>
      <c r="U22" s="619">
        <v>30.392156862745097</v>
      </c>
      <c r="V22" s="21">
        <f t="shared" si="14"/>
        <v>4.1470588235294112</v>
      </c>
      <c r="W22" s="589">
        <v>100</v>
      </c>
      <c r="X22" s="590">
        <v>3</v>
      </c>
      <c r="Y22" s="591">
        <f t="shared" si="0"/>
        <v>3</v>
      </c>
      <c r="Z22" s="592">
        <v>2</v>
      </c>
      <c r="AA22" s="602">
        <f t="shared" ref="AA22:AA24" si="20">Z22*100/W22</f>
        <v>2</v>
      </c>
      <c r="AB22" s="592">
        <v>78</v>
      </c>
      <c r="AC22" s="591">
        <f>AB22*100/W22</f>
        <v>78</v>
      </c>
      <c r="AD22" s="592">
        <v>17</v>
      </c>
      <c r="AE22" s="591">
        <f t="shared" si="6"/>
        <v>17</v>
      </c>
      <c r="AF22" s="533">
        <f t="shared" si="7"/>
        <v>95</v>
      </c>
      <c r="AG22" s="548">
        <v>100</v>
      </c>
      <c r="AH22" s="549"/>
      <c r="AI22" s="550"/>
      <c r="AJ22" s="548">
        <v>46</v>
      </c>
      <c r="AK22" s="551">
        <f t="shared" si="1"/>
        <v>46</v>
      </c>
      <c r="AL22" s="548">
        <v>54</v>
      </c>
      <c r="AM22" s="552">
        <f t="shared" si="16"/>
        <v>54</v>
      </c>
      <c r="AN22" s="527">
        <f t="shared" si="17"/>
        <v>100</v>
      </c>
      <c r="AO22" s="495">
        <v>71</v>
      </c>
      <c r="AP22" s="117">
        <v>4</v>
      </c>
      <c r="AQ22" s="117">
        <v>25</v>
      </c>
      <c r="AR22" s="117">
        <v>38</v>
      </c>
      <c r="AS22" s="117">
        <v>4</v>
      </c>
      <c r="AT22" s="113">
        <f t="shared" si="10"/>
        <v>3.591549295774648</v>
      </c>
      <c r="AU22" s="128">
        <v>71</v>
      </c>
      <c r="AV22" s="49">
        <v>2</v>
      </c>
      <c r="AW22" s="49">
        <v>39</v>
      </c>
      <c r="AX22" s="49">
        <v>21</v>
      </c>
      <c r="AY22" s="49">
        <v>9</v>
      </c>
      <c r="AZ22" s="113">
        <f t="shared" si="11"/>
        <v>3.5211267605633805</v>
      </c>
      <c r="BA22" s="647">
        <f t="shared" si="19"/>
        <v>21</v>
      </c>
      <c r="BB22" s="647">
        <v>1</v>
      </c>
      <c r="BC22" s="647">
        <v>7</v>
      </c>
      <c r="BD22" s="647">
        <v>6</v>
      </c>
      <c r="BE22" s="647">
        <v>7</v>
      </c>
      <c r="BF22" s="350">
        <f t="shared" si="12"/>
        <v>3.9047619047619047</v>
      </c>
      <c r="BG22" s="327">
        <v>12</v>
      </c>
      <c r="BH22" s="327"/>
      <c r="BI22" s="327">
        <v>7</v>
      </c>
      <c r="BJ22" s="327">
        <v>4</v>
      </c>
      <c r="BK22" s="327">
        <v>1</v>
      </c>
      <c r="BL22" s="328"/>
      <c r="BM22" s="329">
        <v>54.5</v>
      </c>
      <c r="BN22" s="390">
        <v>33</v>
      </c>
      <c r="BO22" s="390"/>
      <c r="BP22" s="390"/>
      <c r="BQ22" s="390">
        <v>25</v>
      </c>
      <c r="BR22" s="390">
        <v>5</v>
      </c>
      <c r="BS22" s="390">
        <v>3</v>
      </c>
      <c r="BT22" s="390"/>
      <c r="BU22" s="391">
        <v>63.4</v>
      </c>
    </row>
    <row r="23" spans="1:73" s="1" customFormat="1" ht="15" customHeight="1" x14ac:dyDescent="0.25">
      <c r="A23" s="12">
        <v>7</v>
      </c>
      <c r="B23" s="5">
        <v>20460</v>
      </c>
      <c r="C23" s="5" t="s">
        <v>3</v>
      </c>
      <c r="D23" s="486" t="s">
        <v>28</v>
      </c>
      <c r="E23" s="357">
        <v>86</v>
      </c>
      <c r="F23" s="630">
        <v>1.1627906976744187</v>
      </c>
      <c r="G23" s="630">
        <v>8.1395348837209305</v>
      </c>
      <c r="H23" s="630">
        <v>41.860465116279073</v>
      </c>
      <c r="I23" s="630">
        <v>48.837209302325583</v>
      </c>
      <c r="J23" s="21">
        <f t="shared" si="3"/>
        <v>4.3837209302325588</v>
      </c>
      <c r="K23" s="617">
        <v>86</v>
      </c>
      <c r="L23" s="619">
        <v>1.1627906976744187</v>
      </c>
      <c r="M23" s="619">
        <v>13.953488372093023</v>
      </c>
      <c r="N23" s="619">
        <v>59.302325581395351</v>
      </c>
      <c r="O23" s="630">
        <v>25.581395348837209</v>
      </c>
      <c r="P23" s="21">
        <f t="shared" si="13"/>
        <v>4.0930232558139537</v>
      </c>
      <c r="Q23" s="617">
        <v>86</v>
      </c>
      <c r="R23" s="619"/>
      <c r="S23" s="619">
        <v>8.1395348837209305</v>
      </c>
      <c r="T23" s="619">
        <v>68.604651162790702</v>
      </c>
      <c r="U23" s="619">
        <v>23.255813953488371</v>
      </c>
      <c r="V23" s="21">
        <f t="shared" si="14"/>
        <v>4.1511627906976747</v>
      </c>
      <c r="W23" s="589">
        <v>83</v>
      </c>
      <c r="X23" s="590"/>
      <c r="Y23" s="591"/>
      <c r="Z23" s="592">
        <v>1</v>
      </c>
      <c r="AA23" s="591">
        <f t="shared" si="20"/>
        <v>1.2048192771084338</v>
      </c>
      <c r="AB23" s="592">
        <v>59</v>
      </c>
      <c r="AC23" s="591">
        <f t="shared" si="5"/>
        <v>71.084337349397586</v>
      </c>
      <c r="AD23" s="592">
        <v>23</v>
      </c>
      <c r="AE23" s="591">
        <f t="shared" si="6"/>
        <v>27.710843373493976</v>
      </c>
      <c r="AF23" s="533">
        <f t="shared" si="7"/>
        <v>98.795180722891558</v>
      </c>
      <c r="AG23" s="548">
        <v>85</v>
      </c>
      <c r="AH23" s="549">
        <v>1</v>
      </c>
      <c r="AI23" s="550">
        <f t="shared" si="18"/>
        <v>1.1764705882352942</v>
      </c>
      <c r="AJ23" s="548">
        <v>45</v>
      </c>
      <c r="AK23" s="551">
        <f t="shared" si="1"/>
        <v>52.941176470588232</v>
      </c>
      <c r="AL23" s="548">
        <v>39</v>
      </c>
      <c r="AM23" s="552">
        <f t="shared" si="16"/>
        <v>45.882352941176471</v>
      </c>
      <c r="AN23" s="527">
        <f t="shared" si="17"/>
        <v>98.82352941176471</v>
      </c>
      <c r="AO23" s="495">
        <v>122</v>
      </c>
      <c r="AP23" s="117"/>
      <c r="AQ23" s="117">
        <v>34</v>
      </c>
      <c r="AR23" s="117">
        <v>82</v>
      </c>
      <c r="AS23" s="117">
        <v>6</v>
      </c>
      <c r="AT23" s="113">
        <f t="shared" si="10"/>
        <v>3.7704918032786887</v>
      </c>
      <c r="AU23" s="128">
        <v>122</v>
      </c>
      <c r="AV23" s="49"/>
      <c r="AW23" s="49">
        <v>57</v>
      </c>
      <c r="AX23" s="49">
        <v>44</v>
      </c>
      <c r="AY23" s="49">
        <v>21</v>
      </c>
      <c r="AZ23" s="113">
        <f t="shared" si="11"/>
        <v>3.7049180327868854</v>
      </c>
      <c r="BA23" s="647">
        <f t="shared" si="19"/>
        <v>18</v>
      </c>
      <c r="BB23" s="647"/>
      <c r="BC23" s="647"/>
      <c r="BD23" s="647">
        <v>9</v>
      </c>
      <c r="BE23" s="647">
        <v>9</v>
      </c>
      <c r="BF23" s="350">
        <f t="shared" si="12"/>
        <v>4.5</v>
      </c>
      <c r="BG23" s="327">
        <v>10</v>
      </c>
      <c r="BH23" s="327"/>
      <c r="BI23" s="327">
        <v>9</v>
      </c>
      <c r="BJ23" s="327">
        <v>1</v>
      </c>
      <c r="BK23" s="327"/>
      <c r="BL23" s="328"/>
      <c r="BM23" s="329">
        <v>53</v>
      </c>
      <c r="BN23" s="390">
        <v>28</v>
      </c>
      <c r="BO23" s="390"/>
      <c r="BP23" s="390"/>
      <c r="BQ23" s="390">
        <v>13</v>
      </c>
      <c r="BR23" s="390">
        <v>12</v>
      </c>
      <c r="BS23" s="390">
        <v>3</v>
      </c>
      <c r="BT23" s="390"/>
      <c r="BU23" s="391">
        <v>67</v>
      </c>
    </row>
    <row r="24" spans="1:73" s="1" customFormat="1" ht="15" customHeight="1" x14ac:dyDescent="0.25">
      <c r="A24" s="12">
        <v>8</v>
      </c>
      <c r="B24" s="5">
        <v>20490</v>
      </c>
      <c r="C24" s="5" t="s">
        <v>3</v>
      </c>
      <c r="D24" s="486" t="s">
        <v>29</v>
      </c>
      <c r="E24" s="357">
        <v>42</v>
      </c>
      <c r="F24" s="630"/>
      <c r="G24" s="630">
        <v>7.1428571428571432</v>
      </c>
      <c r="H24" s="630">
        <v>45.238095238095241</v>
      </c>
      <c r="I24" s="630">
        <v>47.61904761904762</v>
      </c>
      <c r="J24" s="21">
        <f t="shared" si="3"/>
        <v>4.4047619047619051</v>
      </c>
      <c r="K24" s="617">
        <v>43</v>
      </c>
      <c r="L24" s="619">
        <v>4.6511627906976747</v>
      </c>
      <c r="M24" s="619">
        <v>23.255813953488371</v>
      </c>
      <c r="N24" s="619">
        <v>39.534883720930232</v>
      </c>
      <c r="O24" s="630">
        <v>32.558139534883722</v>
      </c>
      <c r="P24" s="21">
        <f t="shared" si="13"/>
        <v>4</v>
      </c>
      <c r="Q24" s="617">
        <v>42</v>
      </c>
      <c r="R24" s="619"/>
      <c r="S24" s="619">
        <v>19.047619047619047</v>
      </c>
      <c r="T24" s="619">
        <v>57.142857142857146</v>
      </c>
      <c r="U24" s="619">
        <v>23.80952380952381</v>
      </c>
      <c r="V24" s="21">
        <f t="shared" si="14"/>
        <v>4.0476190476190474</v>
      </c>
      <c r="W24" s="589">
        <v>43</v>
      </c>
      <c r="X24" s="590"/>
      <c r="Y24" s="591"/>
      <c r="Z24" s="592">
        <v>1</v>
      </c>
      <c r="AA24" s="591">
        <f t="shared" si="20"/>
        <v>2.3255813953488373</v>
      </c>
      <c r="AB24" s="592">
        <v>35</v>
      </c>
      <c r="AC24" s="591">
        <f t="shared" si="5"/>
        <v>81.395348837209298</v>
      </c>
      <c r="AD24" s="592">
        <v>7</v>
      </c>
      <c r="AE24" s="591">
        <f t="shared" si="6"/>
        <v>16.279069767441861</v>
      </c>
      <c r="AF24" s="533">
        <f t="shared" si="7"/>
        <v>97.674418604651152</v>
      </c>
      <c r="AG24" s="548">
        <v>45</v>
      </c>
      <c r="AH24" s="549"/>
      <c r="AI24" s="550"/>
      <c r="AJ24" s="548">
        <v>21</v>
      </c>
      <c r="AK24" s="551">
        <f t="shared" si="1"/>
        <v>46.666666666666664</v>
      </c>
      <c r="AL24" s="548">
        <v>24</v>
      </c>
      <c r="AM24" s="552">
        <f t="shared" si="16"/>
        <v>53.333333333333336</v>
      </c>
      <c r="AN24" s="527">
        <f t="shared" si="17"/>
        <v>100</v>
      </c>
      <c r="AO24" s="495">
        <v>52</v>
      </c>
      <c r="AP24" s="117">
        <v>1</v>
      </c>
      <c r="AQ24" s="117">
        <v>24</v>
      </c>
      <c r="AR24" s="117">
        <v>26</v>
      </c>
      <c r="AS24" s="117">
        <v>1</v>
      </c>
      <c r="AT24" s="113">
        <f t="shared" si="10"/>
        <v>3.5192307692307692</v>
      </c>
      <c r="AU24" s="128">
        <v>52</v>
      </c>
      <c r="AV24" s="49">
        <v>1</v>
      </c>
      <c r="AW24" s="49">
        <v>29</v>
      </c>
      <c r="AX24" s="49">
        <v>19</v>
      </c>
      <c r="AY24" s="49">
        <v>3</v>
      </c>
      <c r="AZ24" s="113">
        <f t="shared" si="11"/>
        <v>3.4615384615384617</v>
      </c>
      <c r="BA24" s="647">
        <f t="shared" si="19"/>
        <v>14</v>
      </c>
      <c r="BB24" s="647"/>
      <c r="BC24" s="647">
        <v>3</v>
      </c>
      <c r="BD24" s="647">
        <v>7</v>
      </c>
      <c r="BE24" s="647">
        <v>4</v>
      </c>
      <c r="BF24" s="350">
        <f t="shared" si="12"/>
        <v>4.0714285714285712</v>
      </c>
      <c r="BG24" s="327">
        <v>6</v>
      </c>
      <c r="BH24" s="327"/>
      <c r="BI24" s="327">
        <v>5</v>
      </c>
      <c r="BJ24" s="327">
        <v>1</v>
      </c>
      <c r="BK24" s="327"/>
      <c r="BL24" s="328"/>
      <c r="BM24" s="329">
        <v>46</v>
      </c>
      <c r="BN24" s="390">
        <v>20</v>
      </c>
      <c r="BO24" s="390"/>
      <c r="BP24" s="390"/>
      <c r="BQ24" s="390">
        <v>11</v>
      </c>
      <c r="BR24" s="390">
        <v>4</v>
      </c>
      <c r="BS24" s="390">
        <v>5</v>
      </c>
      <c r="BT24" s="390"/>
      <c r="BU24" s="391">
        <v>71</v>
      </c>
    </row>
    <row r="25" spans="1:73" s="1" customFormat="1" ht="15" customHeight="1" x14ac:dyDescent="0.25">
      <c r="A25" s="12">
        <v>9</v>
      </c>
      <c r="B25" s="5">
        <v>20550</v>
      </c>
      <c r="C25" s="5" t="s">
        <v>3</v>
      </c>
      <c r="D25" s="486" t="s">
        <v>30</v>
      </c>
      <c r="E25" s="357">
        <v>53</v>
      </c>
      <c r="F25" s="630"/>
      <c r="G25" s="630">
        <v>11.320754716981131</v>
      </c>
      <c r="H25" s="630">
        <v>49.056603773584904</v>
      </c>
      <c r="I25" s="630">
        <v>39.622641509433961</v>
      </c>
      <c r="J25" s="21">
        <f t="shared" si="3"/>
        <v>4.283018867924528</v>
      </c>
      <c r="K25" s="617">
        <v>52</v>
      </c>
      <c r="L25" s="619"/>
      <c r="M25" s="619">
        <v>11.538461538461538</v>
      </c>
      <c r="N25" s="619">
        <v>53.846153846153847</v>
      </c>
      <c r="O25" s="630">
        <v>34.615384615384613</v>
      </c>
      <c r="P25" s="21">
        <f t="shared" si="13"/>
        <v>4.2307692307692308</v>
      </c>
      <c r="Q25" s="617">
        <v>53</v>
      </c>
      <c r="R25" s="619"/>
      <c r="S25" s="619">
        <v>7.5471698113207548</v>
      </c>
      <c r="T25" s="619">
        <v>64.15094339622641</v>
      </c>
      <c r="U25" s="619">
        <v>28.30188679245283</v>
      </c>
      <c r="V25" s="21">
        <f t="shared" si="14"/>
        <v>4.2075471698113205</v>
      </c>
      <c r="W25" s="589">
        <v>52</v>
      </c>
      <c r="X25" s="590">
        <v>2</v>
      </c>
      <c r="Y25" s="591">
        <f t="shared" si="0"/>
        <v>3.8461538461538463</v>
      </c>
      <c r="Z25" s="592">
        <v>5</v>
      </c>
      <c r="AA25" s="591">
        <f>Z25*100/W25</f>
        <v>9.615384615384615</v>
      </c>
      <c r="AB25" s="592">
        <v>32</v>
      </c>
      <c r="AC25" s="591">
        <f t="shared" si="5"/>
        <v>61.53846153846154</v>
      </c>
      <c r="AD25" s="592">
        <v>13</v>
      </c>
      <c r="AE25" s="591">
        <f t="shared" si="6"/>
        <v>25</v>
      </c>
      <c r="AF25" s="533">
        <f t="shared" si="7"/>
        <v>86.538461538461547</v>
      </c>
      <c r="AG25" s="548">
        <v>49</v>
      </c>
      <c r="AH25" s="549">
        <v>4</v>
      </c>
      <c r="AI25" s="550">
        <f t="shared" si="18"/>
        <v>8.1632653061224492</v>
      </c>
      <c r="AJ25" s="548">
        <v>22</v>
      </c>
      <c r="AK25" s="551">
        <f t="shared" si="1"/>
        <v>44.897959183673471</v>
      </c>
      <c r="AL25" s="548">
        <v>23</v>
      </c>
      <c r="AM25" s="552">
        <f t="shared" si="16"/>
        <v>46.938775510204081</v>
      </c>
      <c r="AN25" s="527">
        <f t="shared" si="17"/>
        <v>91.836734693877546</v>
      </c>
      <c r="AO25" s="495">
        <v>66</v>
      </c>
      <c r="AP25" s="117"/>
      <c r="AQ25" s="117">
        <v>20</v>
      </c>
      <c r="AR25" s="117">
        <v>41</v>
      </c>
      <c r="AS25" s="117">
        <v>5</v>
      </c>
      <c r="AT25" s="113">
        <f t="shared" si="10"/>
        <v>3.7727272727272729</v>
      </c>
      <c r="AU25" s="128">
        <v>66</v>
      </c>
      <c r="AV25" s="49"/>
      <c r="AW25" s="49">
        <v>22</v>
      </c>
      <c r="AX25" s="49">
        <v>37</v>
      </c>
      <c r="AY25" s="49">
        <v>7</v>
      </c>
      <c r="AZ25" s="113">
        <f t="shared" si="11"/>
        <v>3.7727272727272729</v>
      </c>
      <c r="BA25" s="647">
        <f t="shared" si="19"/>
        <v>15</v>
      </c>
      <c r="BB25" s="647"/>
      <c r="BC25" s="647">
        <v>5</v>
      </c>
      <c r="BD25" s="647">
        <v>9</v>
      </c>
      <c r="BE25" s="647">
        <v>1</v>
      </c>
      <c r="BF25" s="350">
        <f t="shared" si="12"/>
        <v>3.7333333333333334</v>
      </c>
      <c r="BG25" s="327">
        <v>8</v>
      </c>
      <c r="BH25" s="327"/>
      <c r="BI25" s="327">
        <v>7</v>
      </c>
      <c r="BJ25" s="327">
        <v>1</v>
      </c>
      <c r="BK25" s="327"/>
      <c r="BL25" s="328"/>
      <c r="BM25" s="329">
        <v>55.38</v>
      </c>
      <c r="BN25" s="390">
        <v>23</v>
      </c>
      <c r="BO25" s="390"/>
      <c r="BP25" s="390"/>
      <c r="BQ25" s="390">
        <v>21</v>
      </c>
      <c r="BR25" s="390">
        <v>1</v>
      </c>
      <c r="BS25" s="390">
        <v>1</v>
      </c>
      <c r="BT25" s="390"/>
      <c r="BU25" s="391">
        <v>59</v>
      </c>
    </row>
    <row r="26" spans="1:73" s="1" customFormat="1" ht="15" customHeight="1" x14ac:dyDescent="0.25">
      <c r="A26" s="12">
        <v>10</v>
      </c>
      <c r="B26" s="5">
        <v>20630</v>
      </c>
      <c r="C26" s="5" t="s">
        <v>3</v>
      </c>
      <c r="D26" s="486" t="s">
        <v>31</v>
      </c>
      <c r="E26" s="357">
        <v>84</v>
      </c>
      <c r="F26" s="630">
        <v>1.1904761904761905</v>
      </c>
      <c r="G26" s="630">
        <v>15.476190476190476</v>
      </c>
      <c r="H26" s="630">
        <v>53.571428571428569</v>
      </c>
      <c r="I26" s="630">
        <v>29.761904761904763</v>
      </c>
      <c r="J26" s="21">
        <f t="shared" si="3"/>
        <v>4.1190476190476195</v>
      </c>
      <c r="K26" s="617">
        <v>85</v>
      </c>
      <c r="L26" s="619">
        <v>10.588235294117647</v>
      </c>
      <c r="M26" s="619">
        <v>29.411764705882351</v>
      </c>
      <c r="N26" s="619">
        <v>44.705882352941174</v>
      </c>
      <c r="O26" s="630">
        <v>15.294117647058824</v>
      </c>
      <c r="P26" s="21">
        <f t="shared" si="13"/>
        <v>3.6470588235294121</v>
      </c>
      <c r="Q26" s="617">
        <v>84</v>
      </c>
      <c r="R26" s="619"/>
      <c r="S26" s="619">
        <v>17.857142857142858</v>
      </c>
      <c r="T26" s="619">
        <v>54.761904761904759</v>
      </c>
      <c r="U26" s="619">
        <v>27.38095238095238</v>
      </c>
      <c r="V26" s="21">
        <f t="shared" si="14"/>
        <v>4.0952380952380949</v>
      </c>
      <c r="W26" s="589">
        <v>87</v>
      </c>
      <c r="X26" s="590"/>
      <c r="Y26" s="591"/>
      <c r="Z26" s="592">
        <v>3</v>
      </c>
      <c r="AA26" s="591">
        <f>Z26*100/W26</f>
        <v>3.4482758620689653</v>
      </c>
      <c r="AB26" s="592">
        <v>56</v>
      </c>
      <c r="AC26" s="591">
        <f t="shared" si="5"/>
        <v>64.367816091954026</v>
      </c>
      <c r="AD26" s="592">
        <v>28</v>
      </c>
      <c r="AE26" s="591">
        <f t="shared" si="6"/>
        <v>32.183908045977013</v>
      </c>
      <c r="AF26" s="533">
        <f t="shared" si="7"/>
        <v>96.551724137931046</v>
      </c>
      <c r="AG26" s="548">
        <v>84</v>
      </c>
      <c r="AH26" s="549">
        <v>2</v>
      </c>
      <c r="AI26" s="550">
        <f t="shared" si="18"/>
        <v>2.3809523809523809</v>
      </c>
      <c r="AJ26" s="548">
        <v>54</v>
      </c>
      <c r="AK26" s="551">
        <f t="shared" si="1"/>
        <v>64.285714285714292</v>
      </c>
      <c r="AL26" s="548">
        <v>28</v>
      </c>
      <c r="AM26" s="552">
        <f t="shared" si="16"/>
        <v>33.333333333333336</v>
      </c>
      <c r="AN26" s="527">
        <f t="shared" si="17"/>
        <v>97.61904761904762</v>
      </c>
      <c r="AO26" s="495">
        <v>58</v>
      </c>
      <c r="AP26" s="117">
        <v>1</v>
      </c>
      <c r="AQ26" s="117">
        <v>16</v>
      </c>
      <c r="AR26" s="117">
        <v>39</v>
      </c>
      <c r="AS26" s="117">
        <v>2</v>
      </c>
      <c r="AT26" s="113">
        <f t="shared" si="10"/>
        <v>3.7241379310344827</v>
      </c>
      <c r="AU26" s="128">
        <v>57</v>
      </c>
      <c r="AV26" s="49">
        <v>1</v>
      </c>
      <c r="AW26" s="49">
        <v>24</v>
      </c>
      <c r="AX26" s="49">
        <v>25</v>
      </c>
      <c r="AY26" s="49">
        <v>7</v>
      </c>
      <c r="AZ26" s="113">
        <f t="shared" si="11"/>
        <v>3.6666666666666665</v>
      </c>
      <c r="BA26" s="647">
        <f t="shared" si="19"/>
        <v>13</v>
      </c>
      <c r="BB26" s="647"/>
      <c r="BC26" s="647">
        <v>4</v>
      </c>
      <c r="BD26" s="647">
        <v>5</v>
      </c>
      <c r="BE26" s="647">
        <v>4</v>
      </c>
      <c r="BF26" s="347">
        <f t="shared" si="12"/>
        <v>4</v>
      </c>
      <c r="BG26" s="327">
        <v>10</v>
      </c>
      <c r="BH26" s="327"/>
      <c r="BI26" s="327">
        <v>10</v>
      </c>
      <c r="BJ26" s="327"/>
      <c r="BK26" s="327"/>
      <c r="BL26" s="328"/>
      <c r="BM26" s="329">
        <v>50.4</v>
      </c>
      <c r="BN26" s="390">
        <v>23</v>
      </c>
      <c r="BO26" s="390"/>
      <c r="BP26" s="390"/>
      <c r="BQ26" s="390">
        <v>15</v>
      </c>
      <c r="BR26" s="390">
        <v>5</v>
      </c>
      <c r="BS26" s="390">
        <v>3</v>
      </c>
      <c r="BT26" s="390"/>
      <c r="BU26" s="391">
        <v>66.13</v>
      </c>
    </row>
    <row r="27" spans="1:73" s="1" customFormat="1" ht="15" customHeight="1" x14ac:dyDescent="0.25">
      <c r="A27" s="12">
        <v>11</v>
      </c>
      <c r="B27" s="5">
        <v>20810</v>
      </c>
      <c r="C27" s="5" t="s">
        <v>3</v>
      </c>
      <c r="D27" s="486" t="s">
        <v>32</v>
      </c>
      <c r="E27" s="357">
        <v>93</v>
      </c>
      <c r="F27" s="630">
        <v>1.075268817204301</v>
      </c>
      <c r="G27" s="630">
        <v>24.731182795698924</v>
      </c>
      <c r="H27" s="630">
        <v>45.161290322580648</v>
      </c>
      <c r="I27" s="630">
        <v>29.032258064516128</v>
      </c>
      <c r="J27" s="21">
        <f t="shared" si="3"/>
        <v>4.021505376344086</v>
      </c>
      <c r="K27" s="617">
        <v>88</v>
      </c>
      <c r="L27" s="619"/>
      <c r="M27" s="619">
        <v>43.18181818181818</v>
      </c>
      <c r="N27" s="619">
        <v>46.590909090909093</v>
      </c>
      <c r="O27" s="630">
        <v>10.227272727272727</v>
      </c>
      <c r="P27" s="21">
        <f t="shared" si="13"/>
        <v>3.670454545454545</v>
      </c>
      <c r="Q27" s="617">
        <v>90</v>
      </c>
      <c r="R27" s="619"/>
      <c r="S27" s="619">
        <v>32.222222222222221</v>
      </c>
      <c r="T27" s="619">
        <v>57.777777777777779</v>
      </c>
      <c r="U27" s="619">
        <v>10</v>
      </c>
      <c r="V27" s="21">
        <f t="shared" si="14"/>
        <v>3.7777777777777777</v>
      </c>
      <c r="W27" s="589">
        <v>91</v>
      </c>
      <c r="X27" s="590"/>
      <c r="Y27" s="591"/>
      <c r="Z27" s="592"/>
      <c r="AA27" s="591"/>
      <c r="AB27" s="592">
        <v>67</v>
      </c>
      <c r="AC27" s="591">
        <f t="shared" si="5"/>
        <v>73.626373626373621</v>
      </c>
      <c r="AD27" s="592">
        <v>24</v>
      </c>
      <c r="AE27" s="591">
        <f t="shared" si="6"/>
        <v>26.373626373626372</v>
      </c>
      <c r="AF27" s="533">
        <f t="shared" si="7"/>
        <v>100</v>
      </c>
      <c r="AG27" s="548">
        <v>96</v>
      </c>
      <c r="AH27" s="549">
        <v>4</v>
      </c>
      <c r="AI27" s="550">
        <f t="shared" si="18"/>
        <v>4.166666666666667</v>
      </c>
      <c r="AJ27" s="548">
        <v>55</v>
      </c>
      <c r="AK27" s="551">
        <f t="shared" si="1"/>
        <v>57.291666666666664</v>
      </c>
      <c r="AL27" s="548">
        <v>37</v>
      </c>
      <c r="AM27" s="552">
        <f t="shared" si="16"/>
        <v>38.541666666666664</v>
      </c>
      <c r="AN27" s="527">
        <f t="shared" si="17"/>
        <v>95.833333333333329</v>
      </c>
      <c r="AO27" s="495">
        <v>75</v>
      </c>
      <c r="AP27" s="117">
        <v>2</v>
      </c>
      <c r="AQ27" s="117">
        <v>35</v>
      </c>
      <c r="AR27" s="117">
        <v>38</v>
      </c>
      <c r="AS27" s="117"/>
      <c r="AT27" s="113">
        <f t="shared" si="10"/>
        <v>3.48</v>
      </c>
      <c r="AU27" s="128">
        <v>75</v>
      </c>
      <c r="AV27" s="49">
        <v>1</v>
      </c>
      <c r="AW27" s="49">
        <v>48</v>
      </c>
      <c r="AX27" s="49">
        <v>21</v>
      </c>
      <c r="AY27" s="49">
        <v>5</v>
      </c>
      <c r="AZ27" s="113">
        <f t="shared" si="11"/>
        <v>3.4</v>
      </c>
      <c r="BA27" s="647">
        <f t="shared" si="19"/>
        <v>6</v>
      </c>
      <c r="BB27" s="647"/>
      <c r="BC27" s="647">
        <v>1</v>
      </c>
      <c r="BD27" s="647">
        <v>3</v>
      </c>
      <c r="BE27" s="647">
        <v>2</v>
      </c>
      <c r="BF27" s="347">
        <f t="shared" si="12"/>
        <v>4.166666666666667</v>
      </c>
      <c r="BG27" s="327">
        <v>10</v>
      </c>
      <c r="BH27" s="327"/>
      <c r="BI27" s="327">
        <v>7</v>
      </c>
      <c r="BJ27" s="327">
        <v>3</v>
      </c>
      <c r="BK27" s="327"/>
      <c r="BL27" s="328"/>
      <c r="BM27" s="329">
        <v>52.5</v>
      </c>
      <c r="BN27" s="390">
        <v>16</v>
      </c>
      <c r="BO27" s="390"/>
      <c r="BP27" s="390"/>
      <c r="BQ27" s="390">
        <v>13</v>
      </c>
      <c r="BR27" s="390">
        <v>1</v>
      </c>
      <c r="BS27" s="390">
        <v>2</v>
      </c>
      <c r="BT27" s="390"/>
      <c r="BU27" s="391">
        <v>62</v>
      </c>
    </row>
    <row r="28" spans="1:73" s="1" customFormat="1" ht="15" customHeight="1" x14ac:dyDescent="0.25">
      <c r="A28" s="12">
        <v>12</v>
      </c>
      <c r="B28" s="5">
        <v>20900</v>
      </c>
      <c r="C28" s="5" t="s">
        <v>3</v>
      </c>
      <c r="D28" s="486" t="s">
        <v>33</v>
      </c>
      <c r="E28" s="357">
        <v>76</v>
      </c>
      <c r="F28" s="630"/>
      <c r="G28" s="630">
        <v>3.9473684210526314</v>
      </c>
      <c r="H28" s="630">
        <v>40.789473684210527</v>
      </c>
      <c r="I28" s="630">
        <v>55.263157894736842</v>
      </c>
      <c r="J28" s="21">
        <f t="shared" si="3"/>
        <v>4.5131578947368425</v>
      </c>
      <c r="K28" s="617">
        <v>78</v>
      </c>
      <c r="L28" s="619"/>
      <c r="M28" s="619">
        <v>10.256410256410257</v>
      </c>
      <c r="N28" s="619">
        <v>55.128205128205131</v>
      </c>
      <c r="O28" s="630">
        <v>34.615384615384613</v>
      </c>
      <c r="P28" s="21">
        <f t="shared" si="13"/>
        <v>4.2435897435897436</v>
      </c>
      <c r="Q28" s="617">
        <v>75</v>
      </c>
      <c r="R28" s="619"/>
      <c r="S28" s="619">
        <v>2.6666666666666665</v>
      </c>
      <c r="T28" s="619">
        <v>44</v>
      </c>
      <c r="U28" s="619">
        <v>53.333333333333336</v>
      </c>
      <c r="V28" s="21">
        <f t="shared" si="14"/>
        <v>4.5066666666666668</v>
      </c>
      <c r="W28" s="589">
        <v>78</v>
      </c>
      <c r="X28" s="590"/>
      <c r="Y28" s="591"/>
      <c r="Z28" s="592">
        <v>3</v>
      </c>
      <c r="AA28" s="591">
        <f t="shared" ref="AA28:AA29" si="21">Z28*100/W28</f>
        <v>3.8461538461538463</v>
      </c>
      <c r="AB28" s="592">
        <v>56</v>
      </c>
      <c r="AC28" s="591">
        <f t="shared" si="5"/>
        <v>71.794871794871796</v>
      </c>
      <c r="AD28" s="592">
        <v>19</v>
      </c>
      <c r="AE28" s="591">
        <f t="shared" si="6"/>
        <v>24.358974358974358</v>
      </c>
      <c r="AF28" s="533">
        <f t="shared" si="7"/>
        <v>96.15384615384616</v>
      </c>
      <c r="AG28" s="548">
        <v>75</v>
      </c>
      <c r="AH28" s="549">
        <v>11</v>
      </c>
      <c r="AI28" s="550">
        <f t="shared" si="18"/>
        <v>14.666666666666666</v>
      </c>
      <c r="AJ28" s="548">
        <v>27</v>
      </c>
      <c r="AK28" s="551">
        <f t="shared" si="1"/>
        <v>36</v>
      </c>
      <c r="AL28" s="548">
        <v>37</v>
      </c>
      <c r="AM28" s="552">
        <f t="shared" si="16"/>
        <v>49.333333333333336</v>
      </c>
      <c r="AN28" s="527">
        <f t="shared" si="17"/>
        <v>85.333333333333329</v>
      </c>
      <c r="AO28" s="495">
        <v>73</v>
      </c>
      <c r="AP28" s="117"/>
      <c r="AQ28" s="117">
        <v>29</v>
      </c>
      <c r="AR28" s="117">
        <v>38</v>
      </c>
      <c r="AS28" s="117">
        <v>6</v>
      </c>
      <c r="AT28" s="113">
        <f t="shared" si="10"/>
        <v>3.6849315068493151</v>
      </c>
      <c r="AU28" s="128">
        <v>72</v>
      </c>
      <c r="AV28" s="49"/>
      <c r="AW28" s="49">
        <v>24</v>
      </c>
      <c r="AX28" s="49">
        <v>32</v>
      </c>
      <c r="AY28" s="49">
        <v>16</v>
      </c>
      <c r="AZ28" s="113">
        <f t="shared" si="11"/>
        <v>3.8888888888888888</v>
      </c>
      <c r="BA28" s="647">
        <f t="shared" si="19"/>
        <v>12</v>
      </c>
      <c r="BB28" s="647">
        <v>1</v>
      </c>
      <c r="BC28" s="647">
        <v>7</v>
      </c>
      <c r="BD28" s="647">
        <v>2</v>
      </c>
      <c r="BE28" s="647">
        <v>2</v>
      </c>
      <c r="BF28" s="350">
        <f t="shared" si="12"/>
        <v>3.4166666666666665</v>
      </c>
      <c r="BG28" s="327">
        <v>11</v>
      </c>
      <c r="BH28" s="327"/>
      <c r="BI28" s="327">
        <v>8</v>
      </c>
      <c r="BJ28" s="327">
        <v>3</v>
      </c>
      <c r="BK28" s="327"/>
      <c r="BL28" s="328"/>
      <c r="BM28" s="329">
        <v>53.2</v>
      </c>
      <c r="BN28" s="390">
        <v>23</v>
      </c>
      <c r="BO28" s="390"/>
      <c r="BP28" s="390"/>
      <c r="BQ28" s="390">
        <v>12</v>
      </c>
      <c r="BR28" s="390">
        <v>6</v>
      </c>
      <c r="BS28" s="390">
        <v>5</v>
      </c>
      <c r="BT28" s="390"/>
      <c r="BU28" s="391">
        <v>65</v>
      </c>
    </row>
    <row r="29" spans="1:73" s="1" customFormat="1" ht="15" customHeight="1" thickBot="1" x14ac:dyDescent="0.3">
      <c r="A29" s="296">
        <v>13</v>
      </c>
      <c r="B29" s="7">
        <v>21350</v>
      </c>
      <c r="C29" s="7" t="s">
        <v>3</v>
      </c>
      <c r="D29" s="488" t="s">
        <v>35</v>
      </c>
      <c r="E29" s="357">
        <v>76</v>
      </c>
      <c r="F29" s="630"/>
      <c r="G29" s="630">
        <v>10.526315789473685</v>
      </c>
      <c r="H29" s="630">
        <v>51.315789473684212</v>
      </c>
      <c r="I29" s="630">
        <v>38.157894736842103</v>
      </c>
      <c r="J29" s="24">
        <f t="shared" si="3"/>
        <v>4.2763157894736841</v>
      </c>
      <c r="K29" s="617">
        <v>72</v>
      </c>
      <c r="L29" s="619">
        <v>1.3888888888888888</v>
      </c>
      <c r="M29" s="619">
        <v>13.888888888888889</v>
      </c>
      <c r="N29" s="619">
        <v>54.166666666666664</v>
      </c>
      <c r="O29" s="630">
        <v>30.555555555555557</v>
      </c>
      <c r="P29" s="24">
        <f t="shared" si="13"/>
        <v>4.1388888888888884</v>
      </c>
      <c r="Q29" s="617">
        <v>78</v>
      </c>
      <c r="R29" s="619"/>
      <c r="S29" s="619">
        <v>6.4102564102564106</v>
      </c>
      <c r="T29" s="619">
        <v>60.256410256410255</v>
      </c>
      <c r="U29" s="619">
        <v>33.333333333333336</v>
      </c>
      <c r="V29" s="24">
        <f t="shared" si="14"/>
        <v>4.2692307692307701</v>
      </c>
      <c r="W29" s="597">
        <v>76</v>
      </c>
      <c r="X29" s="598"/>
      <c r="Y29" s="599"/>
      <c r="Z29" s="600">
        <v>3</v>
      </c>
      <c r="AA29" s="599">
        <f t="shared" si="21"/>
        <v>3.9473684210526314</v>
      </c>
      <c r="AB29" s="600">
        <v>55</v>
      </c>
      <c r="AC29" s="599">
        <f t="shared" si="5"/>
        <v>72.368421052631575</v>
      </c>
      <c r="AD29" s="600">
        <v>18</v>
      </c>
      <c r="AE29" s="599">
        <f t="shared" si="6"/>
        <v>23.684210526315791</v>
      </c>
      <c r="AF29" s="535">
        <f t="shared" si="7"/>
        <v>96.05263157894737</v>
      </c>
      <c r="AG29" s="554">
        <v>75</v>
      </c>
      <c r="AH29" s="555">
        <v>2</v>
      </c>
      <c r="AI29" s="556">
        <f t="shared" si="18"/>
        <v>2.6666666666666665</v>
      </c>
      <c r="AJ29" s="557">
        <v>42</v>
      </c>
      <c r="AK29" s="558">
        <f t="shared" si="1"/>
        <v>56</v>
      </c>
      <c r="AL29" s="557">
        <v>31</v>
      </c>
      <c r="AM29" s="559">
        <f t="shared" si="16"/>
        <v>41.333333333333336</v>
      </c>
      <c r="AN29" s="528">
        <f t="shared" si="17"/>
        <v>97.333333333333329</v>
      </c>
      <c r="AO29" s="500">
        <v>46</v>
      </c>
      <c r="AP29" s="501"/>
      <c r="AQ29" s="501">
        <v>22</v>
      </c>
      <c r="AR29" s="501">
        <v>23</v>
      </c>
      <c r="AS29" s="501">
        <v>1</v>
      </c>
      <c r="AT29" s="297">
        <f t="shared" si="10"/>
        <v>3.5434782608695654</v>
      </c>
      <c r="AU29" s="136">
        <v>46</v>
      </c>
      <c r="AV29" s="52"/>
      <c r="AW29" s="52">
        <v>20</v>
      </c>
      <c r="AX29" s="52">
        <v>16</v>
      </c>
      <c r="AY29" s="52">
        <v>10</v>
      </c>
      <c r="AZ29" s="297">
        <f t="shared" si="11"/>
        <v>3.7826086956521738</v>
      </c>
      <c r="BA29" s="648">
        <f t="shared" si="19"/>
        <v>18</v>
      </c>
      <c r="BB29" s="648"/>
      <c r="BC29" s="648">
        <v>2</v>
      </c>
      <c r="BD29" s="648">
        <v>7</v>
      </c>
      <c r="BE29" s="648">
        <v>9</v>
      </c>
      <c r="BF29" s="353">
        <f t="shared" si="12"/>
        <v>4.3888888888888893</v>
      </c>
      <c r="BG29" s="336">
        <v>3</v>
      </c>
      <c r="BH29" s="336"/>
      <c r="BI29" s="336">
        <v>2</v>
      </c>
      <c r="BJ29" s="336">
        <v>1</v>
      </c>
      <c r="BK29" s="336"/>
      <c r="BL29" s="337"/>
      <c r="BM29" s="338">
        <v>64.67</v>
      </c>
      <c r="BN29" s="396">
        <v>21</v>
      </c>
      <c r="BO29" s="396"/>
      <c r="BP29" s="396"/>
      <c r="BQ29" s="396">
        <v>20</v>
      </c>
      <c r="BR29" s="396">
        <v>1</v>
      </c>
      <c r="BS29" s="396"/>
      <c r="BT29" s="396"/>
      <c r="BU29" s="397">
        <v>57</v>
      </c>
    </row>
    <row r="30" spans="1:73" s="1" customFormat="1" ht="15" customHeight="1" x14ac:dyDescent="0.25">
      <c r="A30" s="10">
        <v>1</v>
      </c>
      <c r="B30" s="11">
        <v>30070</v>
      </c>
      <c r="C30" s="11" t="s">
        <v>4</v>
      </c>
      <c r="D30" s="484" t="s">
        <v>37</v>
      </c>
      <c r="E30" s="340">
        <v>88</v>
      </c>
      <c r="F30" s="613"/>
      <c r="G30" s="613">
        <v>15.91</v>
      </c>
      <c r="H30" s="613">
        <v>45.45</v>
      </c>
      <c r="I30" s="613">
        <v>38.64</v>
      </c>
      <c r="J30" s="20">
        <f t="shared" si="3"/>
        <v>4.2273000000000005</v>
      </c>
      <c r="K30" s="340">
        <v>90</v>
      </c>
      <c r="L30" s="613"/>
      <c r="M30" s="613">
        <v>26.67</v>
      </c>
      <c r="N30" s="613">
        <v>66.67</v>
      </c>
      <c r="O30" s="613">
        <v>6.67</v>
      </c>
      <c r="P30" s="20">
        <f t="shared" si="13"/>
        <v>3.8004000000000002</v>
      </c>
      <c r="Q30" s="340">
        <v>89</v>
      </c>
      <c r="R30" s="613"/>
      <c r="S30" s="613">
        <v>19.100000000000001</v>
      </c>
      <c r="T30" s="613">
        <v>61.8</v>
      </c>
      <c r="U30" s="613">
        <v>19.100000000000001</v>
      </c>
      <c r="V30" s="20">
        <f t="shared" si="14"/>
        <v>4</v>
      </c>
      <c r="W30" s="603">
        <v>90</v>
      </c>
      <c r="X30" s="585"/>
      <c r="Y30" s="586"/>
      <c r="Z30" s="585"/>
      <c r="AA30" s="586"/>
      <c r="AB30" s="587">
        <v>74</v>
      </c>
      <c r="AC30" s="586">
        <f t="shared" si="5"/>
        <v>82.222222222222229</v>
      </c>
      <c r="AD30" s="587">
        <v>16</v>
      </c>
      <c r="AE30" s="586">
        <f t="shared" si="6"/>
        <v>17.777777777777779</v>
      </c>
      <c r="AF30" s="532">
        <f t="shared" si="7"/>
        <v>100</v>
      </c>
      <c r="AG30" s="560">
        <v>86</v>
      </c>
      <c r="AH30" s="561">
        <v>1</v>
      </c>
      <c r="AI30" s="562">
        <f t="shared" ref="AI30:AI65" si="22">AH30*100/AG30</f>
        <v>1.1627906976744187</v>
      </c>
      <c r="AJ30" s="560">
        <v>44</v>
      </c>
      <c r="AK30" s="563">
        <f t="shared" si="1"/>
        <v>51.162790697674417</v>
      </c>
      <c r="AL30" s="560">
        <v>41</v>
      </c>
      <c r="AM30" s="564">
        <f t="shared" si="16"/>
        <v>47.674418604651166</v>
      </c>
      <c r="AN30" s="529">
        <f t="shared" si="17"/>
        <v>98.837209302325576</v>
      </c>
      <c r="AO30" s="115">
        <v>97</v>
      </c>
      <c r="AP30" s="294">
        <v>1</v>
      </c>
      <c r="AQ30" s="294">
        <v>24</v>
      </c>
      <c r="AR30" s="294">
        <v>57</v>
      </c>
      <c r="AS30" s="294">
        <v>15</v>
      </c>
      <c r="AT30" s="116">
        <f t="shared" si="10"/>
        <v>3.8865979381443299</v>
      </c>
      <c r="AU30" s="134">
        <v>97</v>
      </c>
      <c r="AV30" s="138"/>
      <c r="AW30" s="138">
        <v>25</v>
      </c>
      <c r="AX30" s="138">
        <v>37</v>
      </c>
      <c r="AY30" s="138">
        <v>35</v>
      </c>
      <c r="AZ30" s="139">
        <f t="shared" si="11"/>
        <v>4.1030927835051543</v>
      </c>
      <c r="BA30" s="324">
        <v>40</v>
      </c>
      <c r="BB30" s="324"/>
      <c r="BC30" s="324">
        <v>2</v>
      </c>
      <c r="BD30" s="324">
        <v>14</v>
      </c>
      <c r="BE30" s="324">
        <v>24</v>
      </c>
      <c r="BF30" s="354">
        <f t="shared" si="12"/>
        <v>4.55</v>
      </c>
      <c r="BG30" s="324">
        <v>46</v>
      </c>
      <c r="BH30" s="324"/>
      <c r="BI30" s="324">
        <v>21</v>
      </c>
      <c r="BJ30" s="324">
        <v>23</v>
      </c>
      <c r="BK30" s="324">
        <v>2</v>
      </c>
      <c r="BL30" s="325"/>
      <c r="BM30" s="326">
        <v>61.11</v>
      </c>
      <c r="BN30" s="388">
        <v>86</v>
      </c>
      <c r="BO30" s="388"/>
      <c r="BP30" s="388"/>
      <c r="BQ30" s="388">
        <v>38</v>
      </c>
      <c r="BR30" s="388">
        <v>25</v>
      </c>
      <c r="BS30" s="388">
        <v>21</v>
      </c>
      <c r="BT30" s="388">
        <v>2</v>
      </c>
      <c r="BU30" s="389">
        <v>71.66</v>
      </c>
    </row>
    <row r="31" spans="1:73" s="1" customFormat="1" ht="15" customHeight="1" x14ac:dyDescent="0.25">
      <c r="A31" s="12">
        <v>2</v>
      </c>
      <c r="B31" s="5">
        <v>30480</v>
      </c>
      <c r="C31" s="5" t="s">
        <v>4</v>
      </c>
      <c r="D31" s="486" t="s">
        <v>236</v>
      </c>
      <c r="E31" s="341">
        <v>135</v>
      </c>
      <c r="F31" s="616">
        <v>0.74</v>
      </c>
      <c r="G31" s="616">
        <v>12.59</v>
      </c>
      <c r="H31" s="616">
        <v>41.48</v>
      </c>
      <c r="I31" s="616">
        <v>45.19</v>
      </c>
      <c r="J31" s="21">
        <f>(2*F31+3*G31+4*H31+5*I31)/100</f>
        <v>4.3112000000000004</v>
      </c>
      <c r="K31" s="341">
        <v>137</v>
      </c>
      <c r="L31" s="616">
        <v>0.73</v>
      </c>
      <c r="M31" s="616">
        <v>22.63</v>
      </c>
      <c r="N31" s="616">
        <v>50.36</v>
      </c>
      <c r="O31" s="616">
        <v>26.28</v>
      </c>
      <c r="P31" s="21">
        <f>(2*L31+3*M31+4*N31+5*O31)/100</f>
        <v>4.0218999999999996</v>
      </c>
      <c r="Q31" s="341">
        <v>135</v>
      </c>
      <c r="R31" s="616"/>
      <c r="S31" s="616">
        <v>9.6300000000000008</v>
      </c>
      <c r="T31" s="616">
        <v>71.11</v>
      </c>
      <c r="U31" s="616">
        <v>19.260000000000002</v>
      </c>
      <c r="V31" s="21">
        <f>(2*R31+3*S31+4*T31+5*U31)/100</f>
        <v>4.0963000000000003</v>
      </c>
      <c r="W31" s="604">
        <v>135</v>
      </c>
      <c r="X31" s="605"/>
      <c r="Y31" s="591"/>
      <c r="Z31" s="357"/>
      <c r="AA31" s="591"/>
      <c r="AB31" s="592">
        <v>86</v>
      </c>
      <c r="AC31" s="591">
        <f>AB31*100/W31</f>
        <v>63.703703703703702</v>
      </c>
      <c r="AD31" s="592">
        <v>49</v>
      </c>
      <c r="AE31" s="591">
        <f>AD31*100/W31</f>
        <v>36.296296296296298</v>
      </c>
      <c r="AF31" s="533">
        <f>AE31+AC31</f>
        <v>100</v>
      </c>
      <c r="AG31" s="548">
        <v>130</v>
      </c>
      <c r="AH31" s="549">
        <v>2</v>
      </c>
      <c r="AI31" s="550">
        <f t="shared" si="22"/>
        <v>1.5384615384615385</v>
      </c>
      <c r="AJ31" s="548">
        <v>52</v>
      </c>
      <c r="AK31" s="551">
        <f t="shared" si="1"/>
        <v>40</v>
      </c>
      <c r="AL31" s="548">
        <v>76</v>
      </c>
      <c r="AM31" s="552">
        <f t="shared" si="16"/>
        <v>58.46153846153846</v>
      </c>
      <c r="AN31" s="527">
        <f t="shared" si="17"/>
        <v>98.461538461538467</v>
      </c>
      <c r="AO31" s="495">
        <v>116</v>
      </c>
      <c r="AP31" s="496"/>
      <c r="AQ31" s="496">
        <v>18</v>
      </c>
      <c r="AR31" s="496">
        <v>87</v>
      </c>
      <c r="AS31" s="496">
        <v>11</v>
      </c>
      <c r="AT31" s="113">
        <f t="shared" si="10"/>
        <v>3.9396551724137931</v>
      </c>
      <c r="AU31" s="128">
        <v>116</v>
      </c>
      <c r="AV31" s="53"/>
      <c r="AW31" s="53">
        <v>31</v>
      </c>
      <c r="AX31" s="53">
        <v>56</v>
      </c>
      <c r="AY31" s="53">
        <v>29</v>
      </c>
      <c r="AZ31" s="130">
        <f t="shared" si="11"/>
        <v>3.9827586206896552</v>
      </c>
      <c r="BA31" s="327">
        <v>32</v>
      </c>
      <c r="BB31" s="327"/>
      <c r="BC31" s="327">
        <v>9</v>
      </c>
      <c r="BD31" s="327">
        <v>10</v>
      </c>
      <c r="BE31" s="327">
        <v>13</v>
      </c>
      <c r="BF31" s="350">
        <f t="shared" si="12"/>
        <v>4.125</v>
      </c>
      <c r="BG31" s="327">
        <v>37</v>
      </c>
      <c r="BH31" s="327"/>
      <c r="BI31" s="327">
        <v>21</v>
      </c>
      <c r="BJ31" s="327">
        <v>15</v>
      </c>
      <c r="BK31" s="327">
        <v>1</v>
      </c>
      <c r="BL31" s="328"/>
      <c r="BM31" s="329">
        <v>57.94</v>
      </c>
      <c r="BN31" s="390">
        <v>69</v>
      </c>
      <c r="BO31" s="390"/>
      <c r="BP31" s="390"/>
      <c r="BQ31" s="390">
        <v>31</v>
      </c>
      <c r="BR31" s="390">
        <v>20</v>
      </c>
      <c r="BS31" s="390">
        <v>17</v>
      </c>
      <c r="BT31" s="390">
        <v>1</v>
      </c>
      <c r="BU31" s="391">
        <v>70.3</v>
      </c>
    </row>
    <row r="32" spans="1:73" s="1" customFormat="1" ht="15" customHeight="1" x14ac:dyDescent="0.25">
      <c r="A32" s="12">
        <v>3</v>
      </c>
      <c r="B32" s="5">
        <v>30460</v>
      </c>
      <c r="C32" s="5" t="s">
        <v>4</v>
      </c>
      <c r="D32" s="486" t="s">
        <v>42</v>
      </c>
      <c r="E32" s="341">
        <v>114</v>
      </c>
      <c r="F32" s="616">
        <v>1.75</v>
      </c>
      <c r="G32" s="616">
        <v>16.670000000000002</v>
      </c>
      <c r="H32" s="616">
        <v>46.49</v>
      </c>
      <c r="I32" s="616">
        <v>35.090000000000003</v>
      </c>
      <c r="J32" s="21">
        <f>(2*F32+3*G32+4*H32+5*I32)/100</f>
        <v>4.1492000000000004</v>
      </c>
      <c r="K32" s="341">
        <v>115</v>
      </c>
      <c r="L32" s="616">
        <v>0.87</v>
      </c>
      <c r="M32" s="616">
        <v>11.3</v>
      </c>
      <c r="N32" s="616">
        <v>55.65</v>
      </c>
      <c r="O32" s="616">
        <v>32.17</v>
      </c>
      <c r="P32" s="21">
        <f>(2*L32+3*M32+4*N32+5*O32)/100</f>
        <v>4.1909000000000001</v>
      </c>
      <c r="Q32" s="341">
        <v>114</v>
      </c>
      <c r="R32" s="616"/>
      <c r="S32" s="616">
        <v>16.670000000000002</v>
      </c>
      <c r="T32" s="616">
        <v>60.53</v>
      </c>
      <c r="U32" s="616">
        <v>22.81</v>
      </c>
      <c r="V32" s="21">
        <f>(2*R32+3*S32+4*T32+5*U32)/100</f>
        <v>4.0617999999999999</v>
      </c>
      <c r="W32" s="604">
        <v>112</v>
      </c>
      <c r="X32" s="605">
        <v>3</v>
      </c>
      <c r="Y32" s="591">
        <f t="shared" si="0"/>
        <v>2.6785714285714284</v>
      </c>
      <c r="Z32" s="357">
        <v>4</v>
      </c>
      <c r="AA32" s="591">
        <f>Z32*100/W32</f>
        <v>3.5714285714285716</v>
      </c>
      <c r="AB32" s="592">
        <v>73</v>
      </c>
      <c r="AC32" s="591">
        <f>AB32*100/W32</f>
        <v>65.178571428571431</v>
      </c>
      <c r="AD32" s="592">
        <v>32</v>
      </c>
      <c r="AE32" s="591">
        <f>AD32*100/W32</f>
        <v>28.571428571428573</v>
      </c>
      <c r="AF32" s="533">
        <f>AE32+AC32</f>
        <v>93.75</v>
      </c>
      <c r="AG32" s="565">
        <v>108</v>
      </c>
      <c r="AH32" s="566">
        <v>1</v>
      </c>
      <c r="AI32" s="567">
        <f t="shared" ref="AI32:AI39" si="23">AH32*100/AG32</f>
        <v>0.92592592592592593</v>
      </c>
      <c r="AJ32" s="565">
        <v>55</v>
      </c>
      <c r="AK32" s="551">
        <f t="shared" si="1"/>
        <v>50.925925925925924</v>
      </c>
      <c r="AL32" s="565">
        <v>52</v>
      </c>
      <c r="AM32" s="568">
        <f t="shared" si="16"/>
        <v>48.148148148148145</v>
      </c>
      <c r="AN32" s="530">
        <f t="shared" si="17"/>
        <v>99.074074074074076</v>
      </c>
      <c r="AO32" s="495">
        <v>111</v>
      </c>
      <c r="AP32" s="496">
        <v>1</v>
      </c>
      <c r="AQ32" s="496">
        <v>25</v>
      </c>
      <c r="AR32" s="496">
        <v>74</v>
      </c>
      <c r="AS32" s="496">
        <v>11</v>
      </c>
      <c r="AT32" s="113">
        <f t="shared" si="10"/>
        <v>3.855855855855856</v>
      </c>
      <c r="AU32" s="128">
        <v>111</v>
      </c>
      <c r="AV32" s="53"/>
      <c r="AW32" s="53">
        <v>26</v>
      </c>
      <c r="AX32" s="53">
        <v>59</v>
      </c>
      <c r="AY32" s="53">
        <v>26</v>
      </c>
      <c r="AZ32" s="130">
        <f t="shared" si="11"/>
        <v>4</v>
      </c>
      <c r="BA32" s="327">
        <v>10</v>
      </c>
      <c r="BB32" s="327"/>
      <c r="BC32" s="327">
        <v>1</v>
      </c>
      <c r="BD32" s="327">
        <v>4</v>
      </c>
      <c r="BE32" s="327">
        <v>5</v>
      </c>
      <c r="BF32" s="347">
        <f t="shared" si="12"/>
        <v>4.4000000000000004</v>
      </c>
      <c r="BG32" s="327">
        <v>15</v>
      </c>
      <c r="BH32" s="327"/>
      <c r="BI32" s="327">
        <v>8</v>
      </c>
      <c r="BJ32" s="327">
        <v>7</v>
      </c>
      <c r="BK32" s="327"/>
      <c r="BL32" s="328"/>
      <c r="BM32" s="329">
        <v>58.93</v>
      </c>
      <c r="BN32" s="390">
        <v>25</v>
      </c>
      <c r="BO32" s="390"/>
      <c r="BP32" s="390"/>
      <c r="BQ32" s="390">
        <v>13</v>
      </c>
      <c r="BR32" s="390">
        <v>5</v>
      </c>
      <c r="BS32" s="390">
        <v>7</v>
      </c>
      <c r="BT32" s="390"/>
      <c r="BU32" s="391">
        <v>71.88</v>
      </c>
    </row>
    <row r="33" spans="1:73" s="1" customFormat="1" ht="15" customHeight="1" x14ac:dyDescent="0.25">
      <c r="A33" s="12">
        <v>4</v>
      </c>
      <c r="B33" s="15">
        <v>30030</v>
      </c>
      <c r="C33" s="15" t="s">
        <v>4</v>
      </c>
      <c r="D33" s="485" t="s">
        <v>36</v>
      </c>
      <c r="E33" s="614">
        <v>110</v>
      </c>
      <c r="F33" s="615">
        <v>5.45</v>
      </c>
      <c r="G33" s="615">
        <v>19.09</v>
      </c>
      <c r="H33" s="615">
        <v>40</v>
      </c>
      <c r="I33" s="615">
        <v>35.450000000000003</v>
      </c>
      <c r="J33" s="23">
        <f>(2*F33+3*G33+4*H33+5*I33)/100</f>
        <v>4.0541999999999998</v>
      </c>
      <c r="K33" s="614">
        <v>111</v>
      </c>
      <c r="L33" s="615">
        <v>16.22</v>
      </c>
      <c r="M33" s="615">
        <v>34.229999999999997</v>
      </c>
      <c r="N33" s="615">
        <v>45.05</v>
      </c>
      <c r="O33" s="615">
        <v>4.5</v>
      </c>
      <c r="P33" s="23">
        <f>(2*L33+3*M33+4*N33+5*O33)/100</f>
        <v>3.3782999999999999</v>
      </c>
      <c r="Q33" s="614">
        <v>108</v>
      </c>
      <c r="R33" s="615">
        <v>1.85</v>
      </c>
      <c r="S33" s="615">
        <v>26.85</v>
      </c>
      <c r="T33" s="615">
        <v>62.96</v>
      </c>
      <c r="U33" s="615">
        <v>8.33</v>
      </c>
      <c r="V33" s="23">
        <f>(2*R33+3*S33+4*T33+5*U33)/100</f>
        <v>3.7774000000000001</v>
      </c>
      <c r="W33" s="589">
        <v>111</v>
      </c>
      <c r="X33" s="590"/>
      <c r="Y33" s="591"/>
      <c r="Z33" s="592"/>
      <c r="AA33" s="602"/>
      <c r="AB33" s="606">
        <v>75</v>
      </c>
      <c r="AC33" s="602">
        <f>AB33*100/W33</f>
        <v>67.567567567567565</v>
      </c>
      <c r="AD33" s="606">
        <v>36</v>
      </c>
      <c r="AE33" s="602">
        <f>AD33*100/W33</f>
        <v>32.432432432432435</v>
      </c>
      <c r="AF33" s="536">
        <f>AE33+AC33</f>
        <v>100</v>
      </c>
      <c r="AG33" s="548">
        <v>112</v>
      </c>
      <c r="AH33" s="549">
        <v>3</v>
      </c>
      <c r="AI33" s="550">
        <f t="shared" si="23"/>
        <v>2.6785714285714284</v>
      </c>
      <c r="AJ33" s="548">
        <v>54</v>
      </c>
      <c r="AK33" s="551">
        <f t="shared" si="1"/>
        <v>48.214285714285715</v>
      </c>
      <c r="AL33" s="548">
        <v>55</v>
      </c>
      <c r="AM33" s="552">
        <f t="shared" si="16"/>
        <v>49.107142857142854</v>
      </c>
      <c r="AN33" s="527">
        <f t="shared" si="17"/>
        <v>97.321428571428569</v>
      </c>
      <c r="AO33" s="493">
        <v>75</v>
      </c>
      <c r="AP33" s="494"/>
      <c r="AQ33" s="494">
        <v>15</v>
      </c>
      <c r="AR33" s="494">
        <v>39</v>
      </c>
      <c r="AS33" s="494">
        <v>21</v>
      </c>
      <c r="AT33" s="112">
        <f t="shared" si="10"/>
        <v>4.08</v>
      </c>
      <c r="AU33" s="127">
        <v>75</v>
      </c>
      <c r="AV33" s="132"/>
      <c r="AW33" s="132">
        <v>30</v>
      </c>
      <c r="AX33" s="132">
        <v>32</v>
      </c>
      <c r="AY33" s="132">
        <v>13</v>
      </c>
      <c r="AZ33" s="130">
        <f t="shared" si="11"/>
        <v>3.7733333333333334</v>
      </c>
      <c r="BA33" s="330">
        <v>11</v>
      </c>
      <c r="BB33" s="330"/>
      <c r="BC33" s="330">
        <v>1</v>
      </c>
      <c r="BD33" s="330">
        <v>3</v>
      </c>
      <c r="BE33" s="330">
        <v>7</v>
      </c>
      <c r="BF33" s="349">
        <f t="shared" si="12"/>
        <v>4.5454545454545459</v>
      </c>
      <c r="BG33" s="330">
        <v>15</v>
      </c>
      <c r="BH33" s="330"/>
      <c r="BI33" s="330">
        <v>7</v>
      </c>
      <c r="BJ33" s="330">
        <v>6</v>
      </c>
      <c r="BK33" s="330">
        <v>2</v>
      </c>
      <c r="BL33" s="331"/>
      <c r="BM33" s="332">
        <v>63.47</v>
      </c>
      <c r="BN33" s="392">
        <v>26</v>
      </c>
      <c r="BO33" s="392"/>
      <c r="BP33" s="392"/>
      <c r="BQ33" s="392">
        <v>14</v>
      </c>
      <c r="BR33" s="392">
        <v>5</v>
      </c>
      <c r="BS33" s="392">
        <v>7</v>
      </c>
      <c r="BT33" s="392"/>
      <c r="BU33" s="393">
        <v>72.5</v>
      </c>
    </row>
    <row r="34" spans="1:73" s="1" customFormat="1" ht="15" customHeight="1" x14ac:dyDescent="0.25">
      <c r="A34" s="12">
        <v>5</v>
      </c>
      <c r="B34" s="5">
        <v>31000</v>
      </c>
      <c r="C34" s="5" t="s">
        <v>4</v>
      </c>
      <c r="D34" s="486" t="s">
        <v>52</v>
      </c>
      <c r="E34" s="341">
        <v>99</v>
      </c>
      <c r="F34" s="616">
        <v>2.02</v>
      </c>
      <c r="G34" s="616">
        <v>13.13</v>
      </c>
      <c r="H34" s="616">
        <v>35.35</v>
      </c>
      <c r="I34" s="616">
        <v>49.49</v>
      </c>
      <c r="J34" s="21">
        <f>(2*F34+3*G34+4*H34+5*I34)/100</f>
        <v>4.3228</v>
      </c>
      <c r="K34" s="341">
        <v>98</v>
      </c>
      <c r="L34" s="616">
        <v>8.16</v>
      </c>
      <c r="M34" s="616">
        <v>31.63</v>
      </c>
      <c r="N34" s="616">
        <v>42.86</v>
      </c>
      <c r="O34" s="616">
        <v>17.350000000000001</v>
      </c>
      <c r="P34" s="21">
        <f>(2*L34+3*M34+4*N34+5*O34)/100</f>
        <v>3.694</v>
      </c>
      <c r="Q34" s="341">
        <v>98</v>
      </c>
      <c r="R34" s="616">
        <v>2.04</v>
      </c>
      <c r="S34" s="616">
        <v>25.51</v>
      </c>
      <c r="T34" s="616">
        <v>53.06</v>
      </c>
      <c r="U34" s="616">
        <v>19.39</v>
      </c>
      <c r="V34" s="21">
        <f>(2*R34+3*S34+4*T34+5*U34)/100</f>
        <v>3.8980000000000001</v>
      </c>
      <c r="W34" s="589">
        <v>100</v>
      </c>
      <c r="X34" s="590"/>
      <c r="Y34" s="591"/>
      <c r="Z34" s="590">
        <v>4</v>
      </c>
      <c r="AA34" s="591">
        <f>Z34*100/W34</f>
        <v>4</v>
      </c>
      <c r="AB34" s="592">
        <v>64</v>
      </c>
      <c r="AC34" s="591">
        <f>AB34*100/W34</f>
        <v>64</v>
      </c>
      <c r="AD34" s="592">
        <v>32</v>
      </c>
      <c r="AE34" s="591">
        <f>AD34*100/W34</f>
        <v>32</v>
      </c>
      <c r="AF34" s="533">
        <f>AE34+AC34</f>
        <v>96</v>
      </c>
      <c r="AG34" s="548">
        <v>95</v>
      </c>
      <c r="AH34" s="549">
        <v>4</v>
      </c>
      <c r="AI34" s="550">
        <f t="shared" si="23"/>
        <v>4.2105263157894735</v>
      </c>
      <c r="AJ34" s="548">
        <v>52</v>
      </c>
      <c r="AK34" s="551">
        <f t="shared" si="1"/>
        <v>54.736842105263158</v>
      </c>
      <c r="AL34" s="548">
        <v>39</v>
      </c>
      <c r="AM34" s="552">
        <f t="shared" si="16"/>
        <v>41.05263157894737</v>
      </c>
      <c r="AN34" s="527">
        <f t="shared" si="17"/>
        <v>95.78947368421052</v>
      </c>
      <c r="AO34" s="495">
        <v>98</v>
      </c>
      <c r="AP34" s="496">
        <v>1</v>
      </c>
      <c r="AQ34" s="496">
        <v>18</v>
      </c>
      <c r="AR34" s="496">
        <v>60</v>
      </c>
      <c r="AS34" s="496">
        <v>19</v>
      </c>
      <c r="AT34" s="113">
        <f t="shared" si="10"/>
        <v>3.989795918367347</v>
      </c>
      <c r="AU34" s="128">
        <v>98</v>
      </c>
      <c r="AV34" s="53"/>
      <c r="AW34" s="53">
        <v>25</v>
      </c>
      <c r="AX34" s="53">
        <v>54</v>
      </c>
      <c r="AY34" s="53">
        <v>19</v>
      </c>
      <c r="AZ34" s="130">
        <f t="shared" si="11"/>
        <v>3.9387755102040818</v>
      </c>
      <c r="BA34" s="327">
        <v>9</v>
      </c>
      <c r="BB34" s="327"/>
      <c r="BC34" s="327"/>
      <c r="BD34" s="327">
        <v>5</v>
      </c>
      <c r="BE34" s="327">
        <v>4</v>
      </c>
      <c r="BF34" s="347">
        <f t="shared" si="12"/>
        <v>4.4444444444444446</v>
      </c>
      <c r="BG34" s="327">
        <v>42</v>
      </c>
      <c r="BH34" s="327"/>
      <c r="BI34" s="327">
        <v>26</v>
      </c>
      <c r="BJ34" s="327">
        <v>12</v>
      </c>
      <c r="BK34" s="327">
        <v>4</v>
      </c>
      <c r="BL34" s="328"/>
      <c r="BM34" s="329">
        <v>58.45</v>
      </c>
      <c r="BN34" s="390">
        <v>51</v>
      </c>
      <c r="BO34" s="390"/>
      <c r="BP34" s="390"/>
      <c r="BQ34" s="390">
        <v>22</v>
      </c>
      <c r="BR34" s="390">
        <v>18</v>
      </c>
      <c r="BS34" s="390">
        <v>11</v>
      </c>
      <c r="BT34" s="390"/>
      <c r="BU34" s="391">
        <v>70.430000000000007</v>
      </c>
    </row>
    <row r="35" spans="1:73" s="1" customFormat="1" ht="15" customHeight="1" x14ac:dyDescent="0.25">
      <c r="A35" s="12">
        <v>6</v>
      </c>
      <c r="B35" s="5">
        <v>30130</v>
      </c>
      <c r="C35" s="5" t="s">
        <v>4</v>
      </c>
      <c r="D35" s="486" t="s">
        <v>38</v>
      </c>
      <c r="E35" s="357">
        <v>54</v>
      </c>
      <c r="F35" s="630">
        <v>11.111111111111111</v>
      </c>
      <c r="G35" s="630">
        <v>22.222222222222221</v>
      </c>
      <c r="H35" s="630">
        <v>38.888888888888886</v>
      </c>
      <c r="I35" s="630">
        <v>27.777777777777779</v>
      </c>
      <c r="J35" s="21">
        <f t="shared" si="3"/>
        <v>3.833333333333333</v>
      </c>
      <c r="K35" s="617">
        <v>50</v>
      </c>
      <c r="L35" s="619">
        <v>22</v>
      </c>
      <c r="M35" s="619">
        <v>30</v>
      </c>
      <c r="N35" s="619">
        <v>36</v>
      </c>
      <c r="O35" s="630">
        <v>12</v>
      </c>
      <c r="P35" s="21">
        <f t="shared" si="13"/>
        <v>3.38</v>
      </c>
      <c r="Q35" s="341">
        <v>55</v>
      </c>
      <c r="R35" s="619">
        <v>3.6363636363636362</v>
      </c>
      <c r="S35" s="619">
        <v>43.636363636363633</v>
      </c>
      <c r="T35" s="619">
        <v>43.636363636363633</v>
      </c>
      <c r="U35" s="619">
        <v>9.0909090909090917</v>
      </c>
      <c r="V35" s="21">
        <f t="shared" si="14"/>
        <v>3.581818181818182</v>
      </c>
      <c r="W35" s="589">
        <v>52</v>
      </c>
      <c r="X35" s="590">
        <v>10</v>
      </c>
      <c r="Y35" s="591">
        <f t="shared" si="0"/>
        <v>19.23076923076923</v>
      </c>
      <c r="Z35" s="590">
        <v>15</v>
      </c>
      <c r="AA35" s="591">
        <f t="shared" ref="AA35:AA36" si="24">Z35*100/W35</f>
        <v>28.846153846153847</v>
      </c>
      <c r="AB35" s="592">
        <v>27</v>
      </c>
      <c r="AC35" s="591">
        <f>AB35*100/W35</f>
        <v>51.92307692307692</v>
      </c>
      <c r="AD35" s="592"/>
      <c r="AE35" s="591"/>
      <c r="AF35" s="533">
        <f t="shared" si="7"/>
        <v>51.92307692307692</v>
      </c>
      <c r="AG35" s="548">
        <v>52</v>
      </c>
      <c r="AH35" s="549">
        <v>2</v>
      </c>
      <c r="AI35" s="550">
        <f t="shared" si="23"/>
        <v>3.8461538461538463</v>
      </c>
      <c r="AJ35" s="548">
        <v>27</v>
      </c>
      <c r="AK35" s="551">
        <f t="shared" si="1"/>
        <v>51.92307692307692</v>
      </c>
      <c r="AL35" s="548">
        <v>23</v>
      </c>
      <c r="AM35" s="552">
        <f t="shared" si="16"/>
        <v>44.230769230769234</v>
      </c>
      <c r="AN35" s="527">
        <f t="shared" si="17"/>
        <v>96.15384615384616</v>
      </c>
      <c r="AO35" s="495">
        <v>31</v>
      </c>
      <c r="AP35" s="496">
        <v>1</v>
      </c>
      <c r="AQ35" s="496">
        <v>15</v>
      </c>
      <c r="AR35" s="496">
        <v>14</v>
      </c>
      <c r="AS35" s="496">
        <v>1</v>
      </c>
      <c r="AT35" s="113">
        <f t="shared" si="10"/>
        <v>3.4838709677419355</v>
      </c>
      <c r="AU35" s="128">
        <v>31</v>
      </c>
      <c r="AV35" s="53">
        <v>1</v>
      </c>
      <c r="AW35" s="53">
        <v>18</v>
      </c>
      <c r="AX35" s="53">
        <v>9</v>
      </c>
      <c r="AY35" s="53">
        <v>3</v>
      </c>
      <c r="AZ35" s="130">
        <f t="shared" si="11"/>
        <v>3.4516129032258065</v>
      </c>
      <c r="BA35" s="327">
        <v>11</v>
      </c>
      <c r="BB35" s="327">
        <v>1</v>
      </c>
      <c r="BC35" s="327">
        <v>2</v>
      </c>
      <c r="BD35" s="327">
        <v>7</v>
      </c>
      <c r="BE35" s="327">
        <v>1</v>
      </c>
      <c r="BF35" s="350">
        <f t="shared" si="12"/>
        <v>3.7272727272727271</v>
      </c>
      <c r="BG35" s="327">
        <v>7</v>
      </c>
      <c r="BH35" s="327"/>
      <c r="BI35" s="327">
        <v>5</v>
      </c>
      <c r="BJ35" s="327">
        <v>2</v>
      </c>
      <c r="BK35" s="327"/>
      <c r="BL35" s="328"/>
      <c r="BM35" s="329">
        <v>57.43</v>
      </c>
      <c r="BN35" s="390">
        <v>18</v>
      </c>
      <c r="BO35" s="390"/>
      <c r="BP35" s="390"/>
      <c r="BQ35" s="390">
        <v>14</v>
      </c>
      <c r="BR35" s="390">
        <v>4</v>
      </c>
      <c r="BS35" s="390"/>
      <c r="BT35" s="390"/>
      <c r="BU35" s="391">
        <v>57.6</v>
      </c>
    </row>
    <row r="36" spans="1:73" s="1" customFormat="1" ht="15" customHeight="1" x14ac:dyDescent="0.25">
      <c r="A36" s="12">
        <v>7</v>
      </c>
      <c r="B36" s="5">
        <v>30160</v>
      </c>
      <c r="C36" s="5" t="s">
        <v>4</v>
      </c>
      <c r="D36" s="486" t="s">
        <v>39</v>
      </c>
      <c r="E36" s="357">
        <v>81</v>
      </c>
      <c r="F36" s="630">
        <v>13.580246913580247</v>
      </c>
      <c r="G36" s="630">
        <v>33.333333333333336</v>
      </c>
      <c r="H36" s="630">
        <v>33.333333333333336</v>
      </c>
      <c r="I36" s="630">
        <v>19.753086419753085</v>
      </c>
      <c r="J36" s="21">
        <f t="shared" si="3"/>
        <v>3.5925925925925926</v>
      </c>
      <c r="K36" s="617">
        <v>83</v>
      </c>
      <c r="L36" s="619">
        <v>14.457831325301205</v>
      </c>
      <c r="M36" s="619">
        <v>37.349397590361448</v>
      </c>
      <c r="N36" s="619">
        <v>42.168674698795179</v>
      </c>
      <c r="O36" s="630">
        <v>6.024096385542169</v>
      </c>
      <c r="P36" s="21">
        <f t="shared" si="13"/>
        <v>3.3975903614457832</v>
      </c>
      <c r="Q36" s="341">
        <v>81</v>
      </c>
      <c r="R36" s="619">
        <v>2.4691358024691357</v>
      </c>
      <c r="S36" s="619">
        <v>23.456790123456791</v>
      </c>
      <c r="T36" s="619">
        <v>60.493827160493829</v>
      </c>
      <c r="U36" s="619">
        <v>13.580246913580247</v>
      </c>
      <c r="V36" s="21">
        <f t="shared" si="14"/>
        <v>3.8518518518518521</v>
      </c>
      <c r="W36" s="589">
        <v>84</v>
      </c>
      <c r="X36" s="590">
        <v>5</v>
      </c>
      <c r="Y36" s="591">
        <f t="shared" si="0"/>
        <v>5.9523809523809526</v>
      </c>
      <c r="Z36" s="592">
        <v>4</v>
      </c>
      <c r="AA36" s="591">
        <f t="shared" si="24"/>
        <v>4.7619047619047619</v>
      </c>
      <c r="AB36" s="592">
        <v>67</v>
      </c>
      <c r="AC36" s="591">
        <f t="shared" si="5"/>
        <v>79.761904761904759</v>
      </c>
      <c r="AD36" s="592">
        <v>8</v>
      </c>
      <c r="AE36" s="591">
        <f t="shared" si="6"/>
        <v>9.5238095238095237</v>
      </c>
      <c r="AF36" s="533">
        <f t="shared" si="7"/>
        <v>89.285714285714278</v>
      </c>
      <c r="AG36" s="548">
        <v>76</v>
      </c>
      <c r="AH36" s="549">
        <v>7</v>
      </c>
      <c r="AI36" s="550">
        <f t="shared" si="23"/>
        <v>9.2105263157894743</v>
      </c>
      <c r="AJ36" s="548">
        <v>35</v>
      </c>
      <c r="AK36" s="551">
        <f t="shared" si="1"/>
        <v>46.05263157894737</v>
      </c>
      <c r="AL36" s="548">
        <v>34</v>
      </c>
      <c r="AM36" s="552">
        <f t="shared" si="16"/>
        <v>44.736842105263158</v>
      </c>
      <c r="AN36" s="527">
        <f t="shared" si="17"/>
        <v>90.78947368421052</v>
      </c>
      <c r="AO36" s="495">
        <v>62</v>
      </c>
      <c r="AP36" s="496"/>
      <c r="AQ36" s="496">
        <v>35</v>
      </c>
      <c r="AR36" s="496">
        <v>24</v>
      </c>
      <c r="AS36" s="496">
        <v>3</v>
      </c>
      <c r="AT36" s="113">
        <f t="shared" si="10"/>
        <v>3.4838709677419355</v>
      </c>
      <c r="AU36" s="128">
        <v>62</v>
      </c>
      <c r="AV36" s="53"/>
      <c r="AW36" s="53">
        <v>31</v>
      </c>
      <c r="AX36" s="53">
        <v>23</v>
      </c>
      <c r="AY36" s="53">
        <v>8</v>
      </c>
      <c r="AZ36" s="130">
        <f t="shared" si="11"/>
        <v>3.629032258064516</v>
      </c>
      <c r="BA36" s="327">
        <v>15</v>
      </c>
      <c r="BB36" s="327"/>
      <c r="BC36" s="327">
        <v>1</v>
      </c>
      <c r="BD36" s="327">
        <v>4</v>
      </c>
      <c r="BE36" s="327">
        <v>10</v>
      </c>
      <c r="BF36" s="347">
        <f t="shared" si="12"/>
        <v>4.5999999999999996</v>
      </c>
      <c r="BG36" s="327">
        <v>2</v>
      </c>
      <c r="BH36" s="327"/>
      <c r="BI36" s="327">
        <v>2</v>
      </c>
      <c r="BJ36" s="327"/>
      <c r="BK36" s="327"/>
      <c r="BL36" s="328"/>
      <c r="BM36" s="329">
        <v>59</v>
      </c>
      <c r="BN36" s="390">
        <v>17</v>
      </c>
      <c r="BO36" s="390"/>
      <c r="BP36" s="390"/>
      <c r="BQ36" s="390">
        <v>12</v>
      </c>
      <c r="BR36" s="390">
        <v>4</v>
      </c>
      <c r="BS36" s="390">
        <v>1</v>
      </c>
      <c r="BT36" s="390"/>
      <c r="BU36" s="391">
        <v>61.71</v>
      </c>
    </row>
    <row r="37" spans="1:73" s="1" customFormat="1" ht="15" customHeight="1" x14ac:dyDescent="0.25">
      <c r="A37" s="12">
        <v>8</v>
      </c>
      <c r="B37" s="5">
        <v>30310</v>
      </c>
      <c r="C37" s="5" t="s">
        <v>4</v>
      </c>
      <c r="D37" s="5" t="s">
        <v>40</v>
      </c>
      <c r="E37" s="357">
        <v>73</v>
      </c>
      <c r="F37" s="630"/>
      <c r="G37" s="630">
        <v>17.80821917808219</v>
      </c>
      <c r="H37" s="630">
        <v>49.315068493150683</v>
      </c>
      <c r="I37" s="630">
        <v>32.876712328767127</v>
      </c>
      <c r="J37" s="21">
        <f t="shared" si="3"/>
        <v>4.1506849315068495</v>
      </c>
      <c r="K37" s="617">
        <v>73</v>
      </c>
      <c r="L37" s="619"/>
      <c r="M37" s="619">
        <v>35.61643835616438</v>
      </c>
      <c r="N37" s="619">
        <v>36.986301369863014</v>
      </c>
      <c r="O37" s="630">
        <v>27.397260273972602</v>
      </c>
      <c r="P37" s="21">
        <f t="shared" si="13"/>
        <v>3.9178082191780823</v>
      </c>
      <c r="Q37" s="341">
        <v>74</v>
      </c>
      <c r="R37" s="619"/>
      <c r="S37" s="619">
        <v>21.621621621621621</v>
      </c>
      <c r="T37" s="619">
        <v>52.702702702702702</v>
      </c>
      <c r="U37" s="619">
        <v>25.675675675675677</v>
      </c>
      <c r="V37" s="21">
        <f t="shared" si="14"/>
        <v>4.0405405405405403</v>
      </c>
      <c r="W37" s="607">
        <v>74</v>
      </c>
      <c r="X37" s="572"/>
      <c r="Y37" s="591"/>
      <c r="Z37" s="548"/>
      <c r="AA37" s="591"/>
      <c r="AB37" s="548">
        <v>53</v>
      </c>
      <c r="AC37" s="551">
        <f t="shared" si="5"/>
        <v>71.621621621621628</v>
      </c>
      <c r="AD37" s="548">
        <v>21</v>
      </c>
      <c r="AE37" s="551">
        <f t="shared" si="6"/>
        <v>28.378378378378379</v>
      </c>
      <c r="AF37" s="533">
        <f t="shared" si="7"/>
        <v>100</v>
      </c>
      <c r="AG37" s="548">
        <v>75</v>
      </c>
      <c r="AH37" s="549"/>
      <c r="AI37" s="550"/>
      <c r="AJ37" s="548">
        <v>43</v>
      </c>
      <c r="AK37" s="551">
        <f t="shared" si="1"/>
        <v>57.333333333333336</v>
      </c>
      <c r="AL37" s="548">
        <v>32</v>
      </c>
      <c r="AM37" s="552">
        <f t="shared" si="16"/>
        <v>42.666666666666664</v>
      </c>
      <c r="AN37" s="527">
        <f t="shared" si="17"/>
        <v>100</v>
      </c>
      <c r="AO37" s="495">
        <v>23</v>
      </c>
      <c r="AP37" s="496">
        <v>1</v>
      </c>
      <c r="AQ37" s="496">
        <v>11</v>
      </c>
      <c r="AR37" s="496">
        <v>11</v>
      </c>
      <c r="AS37" s="496"/>
      <c r="AT37" s="113">
        <f t="shared" si="10"/>
        <v>3.4347826086956523</v>
      </c>
      <c r="AU37" s="128">
        <v>24</v>
      </c>
      <c r="AV37" s="53"/>
      <c r="AW37" s="53">
        <v>10</v>
      </c>
      <c r="AX37" s="53">
        <v>12</v>
      </c>
      <c r="AY37" s="53">
        <v>2</v>
      </c>
      <c r="AZ37" s="130">
        <f t="shared" si="11"/>
        <v>3.6666666666666665</v>
      </c>
      <c r="BA37" s="327">
        <v>13</v>
      </c>
      <c r="BB37" s="327"/>
      <c r="BC37" s="327">
        <v>4</v>
      </c>
      <c r="BD37" s="327">
        <v>6</v>
      </c>
      <c r="BE37" s="327">
        <v>3</v>
      </c>
      <c r="BF37" s="350">
        <f t="shared" si="12"/>
        <v>3.9230769230769229</v>
      </c>
      <c r="BG37" s="327">
        <v>12</v>
      </c>
      <c r="BH37" s="327">
        <v>1</v>
      </c>
      <c r="BI37" s="327">
        <v>9</v>
      </c>
      <c r="BJ37" s="327">
        <v>2</v>
      </c>
      <c r="BK37" s="327"/>
      <c r="BL37" s="328"/>
      <c r="BM37" s="329">
        <v>49.75</v>
      </c>
      <c r="BN37" s="390">
        <v>25</v>
      </c>
      <c r="BO37" s="390"/>
      <c r="BP37" s="390">
        <v>1</v>
      </c>
      <c r="BQ37" s="390">
        <v>17</v>
      </c>
      <c r="BR37" s="390">
        <v>6</v>
      </c>
      <c r="BS37" s="390">
        <v>1</v>
      </c>
      <c r="BT37" s="390"/>
      <c r="BU37" s="391">
        <v>60.56</v>
      </c>
    </row>
    <row r="38" spans="1:73" s="1" customFormat="1" ht="15" customHeight="1" x14ac:dyDescent="0.25">
      <c r="A38" s="12">
        <v>9</v>
      </c>
      <c r="B38" s="5">
        <v>30440</v>
      </c>
      <c r="C38" s="5" t="s">
        <v>4</v>
      </c>
      <c r="D38" s="486" t="s">
        <v>41</v>
      </c>
      <c r="E38" s="357">
        <v>84</v>
      </c>
      <c r="F38" s="630">
        <v>2.3809523809523809</v>
      </c>
      <c r="G38" s="630">
        <v>22.61904761904762</v>
      </c>
      <c r="H38" s="630">
        <v>51.19047619047619</v>
      </c>
      <c r="I38" s="630">
        <v>23.80952380952381</v>
      </c>
      <c r="J38" s="21">
        <f t="shared" si="3"/>
        <v>3.9642857142857144</v>
      </c>
      <c r="K38" s="617">
        <v>81</v>
      </c>
      <c r="L38" s="619">
        <v>11.111111111111111</v>
      </c>
      <c r="M38" s="619">
        <v>35.802469135802468</v>
      </c>
      <c r="N38" s="619">
        <v>44.444444444444443</v>
      </c>
      <c r="O38" s="630">
        <v>8.6419753086419746</v>
      </c>
      <c r="P38" s="21">
        <f t="shared" si="13"/>
        <v>3.5061728395061724</v>
      </c>
      <c r="Q38" s="341">
        <v>84</v>
      </c>
      <c r="R38" s="619">
        <v>1.1904761904761905</v>
      </c>
      <c r="S38" s="619">
        <v>33.333333333333336</v>
      </c>
      <c r="T38" s="619">
        <v>47.61904761904762</v>
      </c>
      <c r="U38" s="619">
        <v>17.857142857142858</v>
      </c>
      <c r="V38" s="21">
        <f t="shared" si="14"/>
        <v>3.8214285714285716</v>
      </c>
      <c r="W38" s="589">
        <v>85</v>
      </c>
      <c r="X38" s="590">
        <v>6</v>
      </c>
      <c r="Y38" s="591">
        <f t="shared" si="0"/>
        <v>7.0588235294117645</v>
      </c>
      <c r="Z38" s="592">
        <v>2</v>
      </c>
      <c r="AA38" s="591">
        <f t="shared" ref="AA38:AA46" si="25">Z38*100/W38</f>
        <v>2.3529411764705883</v>
      </c>
      <c r="AB38" s="592">
        <v>56</v>
      </c>
      <c r="AC38" s="591">
        <f t="shared" ref="AC38:AC69" si="26">AB38*100/W38</f>
        <v>65.882352941176464</v>
      </c>
      <c r="AD38" s="592">
        <v>21</v>
      </c>
      <c r="AE38" s="591">
        <f t="shared" ref="AE38:AE67" si="27">AD38*100/W38</f>
        <v>24.705882352941178</v>
      </c>
      <c r="AF38" s="533">
        <f t="shared" ref="AF38:AF67" si="28">AE38+AC38</f>
        <v>90.588235294117638</v>
      </c>
      <c r="AG38" s="548">
        <v>85</v>
      </c>
      <c r="AH38" s="549">
        <v>8</v>
      </c>
      <c r="AI38" s="550">
        <f t="shared" si="23"/>
        <v>9.4117647058823533</v>
      </c>
      <c r="AJ38" s="548">
        <v>42</v>
      </c>
      <c r="AK38" s="551">
        <f t="shared" si="1"/>
        <v>49.411764705882355</v>
      </c>
      <c r="AL38" s="548">
        <v>35</v>
      </c>
      <c r="AM38" s="552">
        <f t="shared" si="16"/>
        <v>41.176470588235297</v>
      </c>
      <c r="AN38" s="527">
        <f t="shared" si="17"/>
        <v>90.588235294117652</v>
      </c>
      <c r="AO38" s="495">
        <v>74</v>
      </c>
      <c r="AP38" s="496">
        <v>4</v>
      </c>
      <c r="AQ38" s="496">
        <v>20</v>
      </c>
      <c r="AR38" s="496">
        <v>41</v>
      </c>
      <c r="AS38" s="496">
        <v>9</v>
      </c>
      <c r="AT38" s="113">
        <f t="shared" si="10"/>
        <v>3.7432432432432434</v>
      </c>
      <c r="AU38" s="128">
        <v>74</v>
      </c>
      <c r="AV38" s="53">
        <v>2</v>
      </c>
      <c r="AW38" s="53">
        <v>26</v>
      </c>
      <c r="AX38" s="53">
        <v>30</v>
      </c>
      <c r="AY38" s="53">
        <v>16</v>
      </c>
      <c r="AZ38" s="130">
        <f t="shared" si="11"/>
        <v>3.810810810810811</v>
      </c>
      <c r="BA38" s="327">
        <v>11</v>
      </c>
      <c r="BB38" s="327"/>
      <c r="BC38" s="327">
        <v>4</v>
      </c>
      <c r="BD38" s="327">
        <v>3</v>
      </c>
      <c r="BE38" s="327">
        <v>4</v>
      </c>
      <c r="BF38" s="350">
        <f t="shared" si="12"/>
        <v>4</v>
      </c>
      <c r="BG38" s="327">
        <v>12</v>
      </c>
      <c r="BH38" s="327"/>
      <c r="BI38" s="327">
        <v>10</v>
      </c>
      <c r="BJ38" s="327">
        <v>2</v>
      </c>
      <c r="BK38" s="327"/>
      <c r="BL38" s="328"/>
      <c r="BM38" s="329">
        <v>44.67</v>
      </c>
      <c r="BN38" s="390">
        <v>23</v>
      </c>
      <c r="BO38" s="390"/>
      <c r="BP38" s="390"/>
      <c r="BQ38" s="390">
        <v>15</v>
      </c>
      <c r="BR38" s="390">
        <v>4</v>
      </c>
      <c r="BS38" s="390">
        <v>4</v>
      </c>
      <c r="BT38" s="390"/>
      <c r="BU38" s="391">
        <v>67.349999999999994</v>
      </c>
    </row>
    <row r="39" spans="1:73" s="1" customFormat="1" ht="15" customHeight="1" x14ac:dyDescent="0.25">
      <c r="A39" s="12">
        <v>10</v>
      </c>
      <c r="B39" s="5">
        <v>30470</v>
      </c>
      <c r="C39" s="5" t="s">
        <v>4</v>
      </c>
      <c r="D39" s="486" t="s">
        <v>43</v>
      </c>
      <c r="E39" s="357">
        <v>66</v>
      </c>
      <c r="F39" s="630">
        <v>3.0303030303030303</v>
      </c>
      <c r="G39" s="630">
        <v>1.5151515151515151</v>
      </c>
      <c r="H39" s="630">
        <v>39.393939393939391</v>
      </c>
      <c r="I39" s="630">
        <v>56.060606060606062</v>
      </c>
      <c r="J39" s="21">
        <f t="shared" si="3"/>
        <v>4.4848484848484853</v>
      </c>
      <c r="K39" s="617">
        <v>66</v>
      </c>
      <c r="L39" s="619">
        <v>3.0303030303030303</v>
      </c>
      <c r="M39" s="619">
        <v>21.212121212121211</v>
      </c>
      <c r="N39" s="619">
        <v>37.878787878787875</v>
      </c>
      <c r="O39" s="630">
        <v>37.878787878787875</v>
      </c>
      <c r="P39" s="21">
        <f t="shared" si="13"/>
        <v>4.1060606060606055</v>
      </c>
      <c r="Q39" s="341">
        <v>66</v>
      </c>
      <c r="R39" s="619">
        <v>1.5151515151515151</v>
      </c>
      <c r="S39" s="619">
        <v>6.0606060606060606</v>
      </c>
      <c r="T39" s="619">
        <v>46.969696969696969</v>
      </c>
      <c r="U39" s="619">
        <v>45.454545454545453</v>
      </c>
      <c r="V39" s="479">
        <f t="shared" si="14"/>
        <v>4.3636363636363633</v>
      </c>
      <c r="W39" s="589">
        <v>65</v>
      </c>
      <c r="X39" s="590"/>
      <c r="Y39" s="591"/>
      <c r="Z39" s="592">
        <v>1</v>
      </c>
      <c r="AA39" s="591">
        <f t="shared" si="25"/>
        <v>1.5384615384615385</v>
      </c>
      <c r="AB39" s="592">
        <v>25</v>
      </c>
      <c r="AC39" s="591">
        <f t="shared" si="26"/>
        <v>38.46153846153846</v>
      </c>
      <c r="AD39" s="592">
        <v>39</v>
      </c>
      <c r="AE39" s="591">
        <f t="shared" si="27"/>
        <v>60</v>
      </c>
      <c r="AF39" s="533">
        <f t="shared" si="28"/>
        <v>98.461538461538453</v>
      </c>
      <c r="AG39" s="548">
        <v>65</v>
      </c>
      <c r="AH39" s="549">
        <v>1</v>
      </c>
      <c r="AI39" s="550">
        <f t="shared" si="23"/>
        <v>1.5384615384615385</v>
      </c>
      <c r="AJ39" s="548">
        <v>18</v>
      </c>
      <c r="AK39" s="551">
        <f t="shared" si="1"/>
        <v>27.692307692307693</v>
      </c>
      <c r="AL39" s="548">
        <v>46</v>
      </c>
      <c r="AM39" s="552">
        <f t="shared" si="16"/>
        <v>70.769230769230774</v>
      </c>
      <c r="AN39" s="527">
        <f t="shared" si="17"/>
        <v>98.461538461538467</v>
      </c>
      <c r="AO39" s="495">
        <v>43</v>
      </c>
      <c r="AP39" s="496"/>
      <c r="AQ39" s="496">
        <v>10</v>
      </c>
      <c r="AR39" s="496">
        <v>28</v>
      </c>
      <c r="AS39" s="496">
        <v>5</v>
      </c>
      <c r="AT39" s="113">
        <f t="shared" si="10"/>
        <v>3.8837209302325579</v>
      </c>
      <c r="AU39" s="128">
        <v>43</v>
      </c>
      <c r="AV39" s="53"/>
      <c r="AW39" s="53">
        <v>24</v>
      </c>
      <c r="AX39" s="53">
        <v>10</v>
      </c>
      <c r="AY39" s="53">
        <v>9</v>
      </c>
      <c r="AZ39" s="130">
        <f t="shared" si="11"/>
        <v>3.6511627906976742</v>
      </c>
      <c r="BA39" s="327">
        <v>27</v>
      </c>
      <c r="BB39" s="327"/>
      <c r="BC39" s="327">
        <v>7</v>
      </c>
      <c r="BD39" s="327">
        <v>12</v>
      </c>
      <c r="BE39" s="327">
        <v>8</v>
      </c>
      <c r="BF39" s="350">
        <f t="shared" si="12"/>
        <v>4.0370370370370372</v>
      </c>
      <c r="BG39" s="327">
        <v>10</v>
      </c>
      <c r="BH39" s="327"/>
      <c r="BI39" s="327">
        <v>5</v>
      </c>
      <c r="BJ39" s="327">
        <v>5</v>
      </c>
      <c r="BK39" s="327"/>
      <c r="BL39" s="328"/>
      <c r="BM39" s="329">
        <v>59.4</v>
      </c>
      <c r="BN39" s="390">
        <v>37</v>
      </c>
      <c r="BO39" s="390"/>
      <c r="BP39" s="390"/>
      <c r="BQ39" s="390">
        <v>28</v>
      </c>
      <c r="BR39" s="390">
        <v>6</v>
      </c>
      <c r="BS39" s="390">
        <v>3</v>
      </c>
      <c r="BT39" s="390"/>
      <c r="BU39" s="391">
        <v>60.43</v>
      </c>
    </row>
    <row r="40" spans="1:73" s="1" customFormat="1" ht="15" customHeight="1" x14ac:dyDescent="0.25">
      <c r="A40" s="12">
        <v>11</v>
      </c>
      <c r="B40" s="5">
        <v>30500</v>
      </c>
      <c r="C40" s="5" t="s">
        <v>4</v>
      </c>
      <c r="D40" s="486" t="s">
        <v>44</v>
      </c>
      <c r="E40" s="357">
        <v>39</v>
      </c>
      <c r="F40" s="630">
        <v>2.5641025641025643</v>
      </c>
      <c r="G40" s="630">
        <v>33.333333333333336</v>
      </c>
      <c r="H40" s="630">
        <v>41.025641025641029</v>
      </c>
      <c r="I40" s="630">
        <v>23.076923076923077</v>
      </c>
      <c r="J40" s="21">
        <f t="shared" si="3"/>
        <v>3.8461538461538463</v>
      </c>
      <c r="K40" s="617">
        <v>39</v>
      </c>
      <c r="L40" s="619">
        <v>2.5641025641025643</v>
      </c>
      <c r="M40" s="619">
        <v>41.025641025641029</v>
      </c>
      <c r="N40" s="619">
        <v>33.333333333333336</v>
      </c>
      <c r="O40" s="630">
        <v>23.076923076923077</v>
      </c>
      <c r="P40" s="21">
        <f t="shared" si="13"/>
        <v>3.7692307692307692</v>
      </c>
      <c r="Q40" s="341">
        <v>38</v>
      </c>
      <c r="R40" s="619"/>
      <c r="S40" s="619">
        <v>36.842105263157897</v>
      </c>
      <c r="T40" s="619">
        <v>44.736842105263158</v>
      </c>
      <c r="U40" s="619">
        <v>18.421052631578949</v>
      </c>
      <c r="V40" s="21">
        <f t="shared" si="14"/>
        <v>3.8157894736842111</v>
      </c>
      <c r="W40" s="589">
        <v>38</v>
      </c>
      <c r="X40" s="590"/>
      <c r="Y40" s="591"/>
      <c r="Z40" s="592"/>
      <c r="AA40" s="591"/>
      <c r="AB40" s="592">
        <v>23</v>
      </c>
      <c r="AC40" s="591">
        <f t="shared" si="26"/>
        <v>60.526315789473685</v>
      </c>
      <c r="AD40" s="592">
        <v>15</v>
      </c>
      <c r="AE40" s="591">
        <f t="shared" si="27"/>
        <v>39.473684210526315</v>
      </c>
      <c r="AF40" s="533">
        <f t="shared" si="28"/>
        <v>100</v>
      </c>
      <c r="AG40" s="548">
        <v>39</v>
      </c>
      <c r="AH40" s="549"/>
      <c r="AI40" s="550"/>
      <c r="AJ40" s="548">
        <v>16</v>
      </c>
      <c r="AK40" s="551">
        <f t="shared" si="1"/>
        <v>41.025641025641029</v>
      </c>
      <c r="AL40" s="548">
        <v>23</v>
      </c>
      <c r="AM40" s="552">
        <f t="shared" si="16"/>
        <v>58.974358974358971</v>
      </c>
      <c r="AN40" s="527">
        <f t="shared" si="17"/>
        <v>100</v>
      </c>
      <c r="AO40" s="495">
        <v>39</v>
      </c>
      <c r="AP40" s="496">
        <v>2</v>
      </c>
      <c r="AQ40" s="496">
        <v>13</v>
      </c>
      <c r="AR40" s="496">
        <v>22</v>
      </c>
      <c r="AS40" s="496">
        <v>2</v>
      </c>
      <c r="AT40" s="113">
        <f t="shared" si="10"/>
        <v>3.6153846153846154</v>
      </c>
      <c r="AU40" s="128">
        <v>39</v>
      </c>
      <c r="AV40" s="53"/>
      <c r="AW40" s="53">
        <v>14</v>
      </c>
      <c r="AX40" s="53">
        <v>20</v>
      </c>
      <c r="AY40" s="53">
        <v>5</v>
      </c>
      <c r="AZ40" s="130">
        <f t="shared" si="11"/>
        <v>3.7692307692307692</v>
      </c>
      <c r="BA40" s="327"/>
      <c r="BB40" s="327"/>
      <c r="BC40" s="327"/>
      <c r="BD40" s="327"/>
      <c r="BE40" s="327"/>
      <c r="BF40" s="350"/>
      <c r="BG40" s="327"/>
      <c r="BH40" s="327"/>
      <c r="BI40" s="327"/>
      <c r="BJ40" s="327"/>
      <c r="BK40" s="327"/>
      <c r="BL40" s="328"/>
      <c r="BM40" s="329"/>
      <c r="BN40" s="390"/>
      <c r="BO40" s="390"/>
      <c r="BP40" s="390"/>
      <c r="BQ40" s="390"/>
      <c r="BR40" s="390"/>
      <c r="BS40" s="390"/>
      <c r="BT40" s="390"/>
      <c r="BU40" s="391"/>
    </row>
    <row r="41" spans="1:73" s="1" customFormat="1" ht="15" customHeight="1" x14ac:dyDescent="0.25">
      <c r="A41" s="12">
        <v>12</v>
      </c>
      <c r="B41" s="5">
        <v>30530</v>
      </c>
      <c r="C41" s="5" t="s">
        <v>4</v>
      </c>
      <c r="D41" s="486" t="s">
        <v>45</v>
      </c>
      <c r="E41" s="357">
        <v>84</v>
      </c>
      <c r="F41" s="630">
        <v>7.1428571428571432</v>
      </c>
      <c r="G41" s="630">
        <v>21.428571428571427</v>
      </c>
      <c r="H41" s="630">
        <v>40.476190476190474</v>
      </c>
      <c r="I41" s="630">
        <v>30.952380952380953</v>
      </c>
      <c r="J41" s="21">
        <f t="shared" si="3"/>
        <v>3.9523809523809526</v>
      </c>
      <c r="K41" s="617">
        <v>83</v>
      </c>
      <c r="L41" s="619">
        <v>22.891566265060241</v>
      </c>
      <c r="M41" s="619">
        <v>22.891566265060241</v>
      </c>
      <c r="N41" s="619">
        <v>34.939759036144579</v>
      </c>
      <c r="O41" s="630">
        <v>19.277108433734941</v>
      </c>
      <c r="P41" s="21">
        <f t="shared" si="13"/>
        <v>3.5060240963855422</v>
      </c>
      <c r="Q41" s="341">
        <v>83</v>
      </c>
      <c r="R41" s="619">
        <v>6.024096385542169</v>
      </c>
      <c r="S41" s="619">
        <v>34.939759036144579</v>
      </c>
      <c r="T41" s="619">
        <v>42.168674698795179</v>
      </c>
      <c r="U41" s="619">
        <v>16.867469879518072</v>
      </c>
      <c r="V41" s="21">
        <f t="shared" si="14"/>
        <v>3.6987951807228914</v>
      </c>
      <c r="W41" s="589">
        <v>85</v>
      </c>
      <c r="X41" s="590">
        <v>1</v>
      </c>
      <c r="Y41" s="591">
        <f t="shared" si="0"/>
        <v>1.1764705882352942</v>
      </c>
      <c r="Z41" s="592">
        <v>12</v>
      </c>
      <c r="AA41" s="591">
        <f t="shared" si="25"/>
        <v>14.117647058823529</v>
      </c>
      <c r="AB41" s="592">
        <v>61</v>
      </c>
      <c r="AC41" s="591">
        <f t="shared" si="26"/>
        <v>71.764705882352942</v>
      </c>
      <c r="AD41" s="592">
        <v>11</v>
      </c>
      <c r="AE41" s="591">
        <f t="shared" si="27"/>
        <v>12.941176470588236</v>
      </c>
      <c r="AF41" s="533">
        <f t="shared" si="28"/>
        <v>84.705882352941174</v>
      </c>
      <c r="AG41" s="548">
        <v>82</v>
      </c>
      <c r="AH41" s="549">
        <v>4</v>
      </c>
      <c r="AI41" s="550">
        <f t="shared" si="22"/>
        <v>4.8780487804878048</v>
      </c>
      <c r="AJ41" s="548">
        <v>43</v>
      </c>
      <c r="AK41" s="551">
        <f t="shared" si="1"/>
        <v>52.439024390243901</v>
      </c>
      <c r="AL41" s="548">
        <v>35</v>
      </c>
      <c r="AM41" s="552">
        <f t="shared" si="16"/>
        <v>42.68292682926829</v>
      </c>
      <c r="AN41" s="527">
        <f t="shared" si="17"/>
        <v>95.121951219512198</v>
      </c>
      <c r="AO41" s="495">
        <v>81</v>
      </c>
      <c r="AP41" s="496">
        <v>3</v>
      </c>
      <c r="AQ41" s="496">
        <v>29</v>
      </c>
      <c r="AR41" s="496">
        <v>45</v>
      </c>
      <c r="AS41" s="496">
        <v>4</v>
      </c>
      <c r="AT41" s="113">
        <f t="shared" si="10"/>
        <v>3.617283950617284</v>
      </c>
      <c r="AU41" s="128">
        <v>81</v>
      </c>
      <c r="AV41" s="53">
        <v>1</v>
      </c>
      <c r="AW41" s="53">
        <v>49</v>
      </c>
      <c r="AX41" s="53">
        <v>26</v>
      </c>
      <c r="AY41" s="53">
        <v>5</v>
      </c>
      <c r="AZ41" s="130">
        <f t="shared" si="11"/>
        <v>3.4320987654320989</v>
      </c>
      <c r="BA41" s="327">
        <v>13</v>
      </c>
      <c r="BB41" s="327">
        <v>1</v>
      </c>
      <c r="BC41" s="327">
        <v>3</v>
      </c>
      <c r="BD41" s="327">
        <v>6</v>
      </c>
      <c r="BE41" s="327">
        <v>3</v>
      </c>
      <c r="BF41" s="329">
        <f t="shared" si="12"/>
        <v>3.8461538461538463</v>
      </c>
      <c r="BG41" s="327">
        <v>11</v>
      </c>
      <c r="BH41" s="327">
        <v>1</v>
      </c>
      <c r="BI41" s="327">
        <v>7</v>
      </c>
      <c r="BJ41" s="327">
        <v>3</v>
      </c>
      <c r="BK41" s="327"/>
      <c r="BL41" s="328"/>
      <c r="BM41" s="329">
        <v>50.27</v>
      </c>
      <c r="BN41" s="390">
        <v>24</v>
      </c>
      <c r="BO41" s="390"/>
      <c r="BP41" s="390"/>
      <c r="BQ41" s="390">
        <v>17</v>
      </c>
      <c r="BR41" s="390">
        <v>3</v>
      </c>
      <c r="BS41" s="390">
        <v>4</v>
      </c>
      <c r="BT41" s="390"/>
      <c r="BU41" s="391">
        <v>65.709999999999994</v>
      </c>
    </row>
    <row r="42" spans="1:73" s="1" customFormat="1" ht="15" customHeight="1" x14ac:dyDescent="0.25">
      <c r="A42" s="12">
        <v>13</v>
      </c>
      <c r="B42" s="5">
        <v>30640</v>
      </c>
      <c r="C42" s="5" t="s">
        <v>4</v>
      </c>
      <c r="D42" s="486" t="s">
        <v>46</v>
      </c>
      <c r="E42" s="357">
        <v>99</v>
      </c>
      <c r="F42" s="630"/>
      <c r="G42" s="630">
        <v>17.171717171717173</v>
      </c>
      <c r="H42" s="630">
        <v>46.464646464646464</v>
      </c>
      <c r="I42" s="630">
        <v>36.363636363636367</v>
      </c>
      <c r="J42" s="21">
        <f t="shared" si="3"/>
        <v>4.191919191919192</v>
      </c>
      <c r="K42" s="617">
        <v>95</v>
      </c>
      <c r="L42" s="619">
        <v>2.1052631578947367</v>
      </c>
      <c r="M42" s="619">
        <v>15.789473684210526</v>
      </c>
      <c r="N42" s="619">
        <v>56.842105263157897</v>
      </c>
      <c r="O42" s="630">
        <v>25.263157894736842</v>
      </c>
      <c r="P42" s="21">
        <f t="shared" si="13"/>
        <v>4.052631578947369</v>
      </c>
      <c r="Q42" s="341">
        <v>100</v>
      </c>
      <c r="R42" s="619"/>
      <c r="S42" s="619">
        <v>14</v>
      </c>
      <c r="T42" s="619">
        <v>67</v>
      </c>
      <c r="U42" s="619">
        <v>19</v>
      </c>
      <c r="V42" s="21">
        <f t="shared" si="14"/>
        <v>4.05</v>
      </c>
      <c r="W42" s="589">
        <v>98</v>
      </c>
      <c r="X42" s="590"/>
      <c r="Y42" s="591"/>
      <c r="Z42" s="592">
        <v>2</v>
      </c>
      <c r="AA42" s="591">
        <f t="shared" si="25"/>
        <v>2.0408163265306123</v>
      </c>
      <c r="AB42" s="592">
        <v>51</v>
      </c>
      <c r="AC42" s="591">
        <f t="shared" si="26"/>
        <v>52.04081632653061</v>
      </c>
      <c r="AD42" s="592">
        <v>45</v>
      </c>
      <c r="AE42" s="591">
        <f t="shared" si="27"/>
        <v>45.918367346938773</v>
      </c>
      <c r="AF42" s="533">
        <f t="shared" si="28"/>
        <v>97.959183673469383</v>
      </c>
      <c r="AG42" s="548">
        <v>97</v>
      </c>
      <c r="AH42" s="549">
        <v>1</v>
      </c>
      <c r="AI42" s="550">
        <f t="shared" si="22"/>
        <v>1.0309278350515463</v>
      </c>
      <c r="AJ42" s="548">
        <v>54</v>
      </c>
      <c r="AK42" s="551">
        <f t="shared" si="1"/>
        <v>55.670103092783506</v>
      </c>
      <c r="AL42" s="548">
        <v>42</v>
      </c>
      <c r="AM42" s="552">
        <f t="shared" si="16"/>
        <v>43.298969072164951</v>
      </c>
      <c r="AN42" s="527">
        <f t="shared" si="17"/>
        <v>98.969072164948457</v>
      </c>
      <c r="AO42" s="495">
        <v>97</v>
      </c>
      <c r="AP42" s="496">
        <v>3</v>
      </c>
      <c r="AQ42" s="496">
        <v>18</v>
      </c>
      <c r="AR42" s="496">
        <v>62</v>
      </c>
      <c r="AS42" s="496">
        <v>14</v>
      </c>
      <c r="AT42" s="113">
        <f t="shared" si="10"/>
        <v>3.8969072164948453</v>
      </c>
      <c r="AU42" s="128">
        <v>97</v>
      </c>
      <c r="AV42" s="53">
        <v>1</v>
      </c>
      <c r="AW42" s="53">
        <v>34</v>
      </c>
      <c r="AX42" s="53">
        <v>36</v>
      </c>
      <c r="AY42" s="53">
        <v>26</v>
      </c>
      <c r="AZ42" s="130">
        <f t="shared" si="11"/>
        <v>3.8969072164948453</v>
      </c>
      <c r="BA42" s="327">
        <v>11</v>
      </c>
      <c r="BB42" s="327"/>
      <c r="BC42" s="327"/>
      <c r="BD42" s="327">
        <v>2</v>
      </c>
      <c r="BE42" s="327">
        <v>9</v>
      </c>
      <c r="BF42" s="347">
        <f t="shared" si="12"/>
        <v>4.8181818181818183</v>
      </c>
      <c r="BG42" s="327">
        <v>13</v>
      </c>
      <c r="BH42" s="327"/>
      <c r="BI42" s="327">
        <v>2</v>
      </c>
      <c r="BJ42" s="327">
        <v>8</v>
      </c>
      <c r="BK42" s="327">
        <v>3</v>
      </c>
      <c r="BL42" s="328"/>
      <c r="BM42" s="329">
        <v>71.849999999999994</v>
      </c>
      <c r="BN42" s="390">
        <v>24</v>
      </c>
      <c r="BO42" s="390"/>
      <c r="BP42" s="390"/>
      <c r="BQ42" s="390">
        <v>1</v>
      </c>
      <c r="BR42" s="390">
        <v>12</v>
      </c>
      <c r="BS42" s="390">
        <v>10</v>
      </c>
      <c r="BT42" s="390">
        <v>1</v>
      </c>
      <c r="BU42" s="391">
        <v>79.58</v>
      </c>
    </row>
    <row r="43" spans="1:73" s="1" customFormat="1" ht="15" customHeight="1" x14ac:dyDescent="0.25">
      <c r="A43" s="12">
        <v>14</v>
      </c>
      <c r="B43" s="5">
        <v>30650</v>
      </c>
      <c r="C43" s="5" t="s">
        <v>4</v>
      </c>
      <c r="D43" s="486" t="s">
        <v>47</v>
      </c>
      <c r="E43" s="357">
        <v>116</v>
      </c>
      <c r="F43" s="630"/>
      <c r="G43" s="630">
        <v>14.655172413793103</v>
      </c>
      <c r="H43" s="630">
        <v>49.137931034482762</v>
      </c>
      <c r="I43" s="630">
        <v>36.206896551724135</v>
      </c>
      <c r="J43" s="21">
        <f t="shared" si="3"/>
        <v>4.2155172413793105</v>
      </c>
      <c r="K43" s="617">
        <v>115</v>
      </c>
      <c r="L43" s="619">
        <v>1.7391304347826086</v>
      </c>
      <c r="M43" s="619">
        <v>39.130434782608695</v>
      </c>
      <c r="N43" s="619">
        <v>39.130434782608695</v>
      </c>
      <c r="O43" s="630">
        <v>20</v>
      </c>
      <c r="P43" s="21">
        <f t="shared" si="13"/>
        <v>3.7739130434782613</v>
      </c>
      <c r="Q43" s="341">
        <v>114</v>
      </c>
      <c r="R43" s="619"/>
      <c r="S43" s="619">
        <v>25.438596491228068</v>
      </c>
      <c r="T43" s="619">
        <v>64.035087719298247</v>
      </c>
      <c r="U43" s="619">
        <v>10.526315789473685</v>
      </c>
      <c r="V43" s="21">
        <f t="shared" si="14"/>
        <v>3.8508771929824563</v>
      </c>
      <c r="W43" s="589">
        <v>113</v>
      </c>
      <c r="X43" s="590"/>
      <c r="Y43" s="591"/>
      <c r="Z43" s="592">
        <v>2</v>
      </c>
      <c r="AA43" s="591">
        <f t="shared" si="25"/>
        <v>1.7699115044247788</v>
      </c>
      <c r="AB43" s="592">
        <v>49</v>
      </c>
      <c r="AC43" s="591">
        <f t="shared" si="26"/>
        <v>43.362831858407077</v>
      </c>
      <c r="AD43" s="592">
        <v>62</v>
      </c>
      <c r="AE43" s="591">
        <f t="shared" si="27"/>
        <v>54.86725663716814</v>
      </c>
      <c r="AF43" s="533">
        <f t="shared" si="28"/>
        <v>98.230088495575217</v>
      </c>
      <c r="AG43" s="548">
        <v>109</v>
      </c>
      <c r="AH43" s="549">
        <v>3</v>
      </c>
      <c r="AI43" s="550">
        <f t="shared" si="22"/>
        <v>2.7522935779816513</v>
      </c>
      <c r="AJ43" s="548">
        <v>34</v>
      </c>
      <c r="AK43" s="551">
        <f t="shared" si="1"/>
        <v>31.192660550458715</v>
      </c>
      <c r="AL43" s="548">
        <v>72</v>
      </c>
      <c r="AM43" s="552">
        <f t="shared" si="16"/>
        <v>66.055045871559628</v>
      </c>
      <c r="AN43" s="527">
        <f t="shared" si="17"/>
        <v>97.247706422018354</v>
      </c>
      <c r="AO43" s="495">
        <v>73</v>
      </c>
      <c r="AP43" s="496">
        <v>5</v>
      </c>
      <c r="AQ43" s="496">
        <v>31</v>
      </c>
      <c r="AR43" s="496">
        <v>34</v>
      </c>
      <c r="AS43" s="496">
        <v>3</v>
      </c>
      <c r="AT43" s="113">
        <f t="shared" si="10"/>
        <v>3.4794520547945207</v>
      </c>
      <c r="AU43" s="128">
        <v>73</v>
      </c>
      <c r="AV43" s="53">
        <v>4</v>
      </c>
      <c r="AW43" s="53">
        <v>47</v>
      </c>
      <c r="AX43" s="53">
        <v>16</v>
      </c>
      <c r="AY43" s="53">
        <v>6</v>
      </c>
      <c r="AZ43" s="130">
        <f t="shared" si="11"/>
        <v>3.3287671232876712</v>
      </c>
      <c r="BA43" s="327">
        <v>11</v>
      </c>
      <c r="BB43" s="327">
        <v>1</v>
      </c>
      <c r="BC43" s="327">
        <v>5</v>
      </c>
      <c r="BD43" s="327">
        <v>3</v>
      </c>
      <c r="BE43" s="327">
        <v>2</v>
      </c>
      <c r="BF43" s="347">
        <f t="shared" si="12"/>
        <v>3.5454545454545454</v>
      </c>
      <c r="BG43" s="327">
        <v>15</v>
      </c>
      <c r="BH43" s="327"/>
      <c r="BI43" s="327">
        <v>14</v>
      </c>
      <c r="BJ43" s="327">
        <v>1</v>
      </c>
      <c r="BK43" s="327"/>
      <c r="BL43" s="328"/>
      <c r="BM43" s="329">
        <v>40.200000000000003</v>
      </c>
      <c r="BN43" s="390">
        <v>26</v>
      </c>
      <c r="BO43" s="390"/>
      <c r="BP43" s="390"/>
      <c r="BQ43" s="390">
        <v>20</v>
      </c>
      <c r="BR43" s="390">
        <v>4</v>
      </c>
      <c r="BS43" s="390">
        <v>2</v>
      </c>
      <c r="BT43" s="390"/>
      <c r="BU43" s="391">
        <v>63.27</v>
      </c>
    </row>
    <row r="44" spans="1:73" s="1" customFormat="1" ht="15" customHeight="1" x14ac:dyDescent="0.25">
      <c r="A44" s="12">
        <v>15</v>
      </c>
      <c r="B44" s="5">
        <v>30790</v>
      </c>
      <c r="C44" s="5" t="s">
        <v>4</v>
      </c>
      <c r="D44" s="486" t="s">
        <v>48</v>
      </c>
      <c r="E44" s="357">
        <v>50</v>
      </c>
      <c r="F44" s="630"/>
      <c r="G44" s="630">
        <v>20</v>
      </c>
      <c r="H44" s="630">
        <v>60</v>
      </c>
      <c r="I44" s="630">
        <v>20</v>
      </c>
      <c r="J44" s="21">
        <f t="shared" si="3"/>
        <v>4</v>
      </c>
      <c r="K44" s="617">
        <v>48</v>
      </c>
      <c r="L44" s="619"/>
      <c r="M44" s="619">
        <v>41.666666666666664</v>
      </c>
      <c r="N44" s="619">
        <v>47.916666666666664</v>
      </c>
      <c r="O44" s="630">
        <v>10.416666666666666</v>
      </c>
      <c r="P44" s="21">
        <f t="shared" si="13"/>
        <v>3.6874999999999996</v>
      </c>
      <c r="Q44" s="341">
        <v>49</v>
      </c>
      <c r="R44" s="619"/>
      <c r="S44" s="619">
        <v>32.653061224489797</v>
      </c>
      <c r="T44" s="619">
        <v>61.224489795918366</v>
      </c>
      <c r="U44" s="619">
        <v>6.1224489795918364</v>
      </c>
      <c r="V44" s="21">
        <f t="shared" si="14"/>
        <v>3.7346938775510203</v>
      </c>
      <c r="W44" s="589">
        <v>51</v>
      </c>
      <c r="X44" s="590">
        <v>8</v>
      </c>
      <c r="Y44" s="591">
        <f t="shared" si="0"/>
        <v>15.686274509803921</v>
      </c>
      <c r="Z44" s="592">
        <v>9</v>
      </c>
      <c r="AA44" s="591">
        <f t="shared" si="25"/>
        <v>17.647058823529413</v>
      </c>
      <c r="AB44" s="592">
        <v>30</v>
      </c>
      <c r="AC44" s="591">
        <f t="shared" si="26"/>
        <v>58.823529411764703</v>
      </c>
      <c r="AD44" s="592">
        <v>4</v>
      </c>
      <c r="AE44" s="591">
        <f t="shared" si="27"/>
        <v>7.8431372549019605</v>
      </c>
      <c r="AF44" s="533">
        <f t="shared" si="28"/>
        <v>66.666666666666657</v>
      </c>
      <c r="AG44" s="548">
        <v>51</v>
      </c>
      <c r="AH44" s="549">
        <v>1</v>
      </c>
      <c r="AI44" s="550">
        <f t="shared" si="22"/>
        <v>1.9607843137254901</v>
      </c>
      <c r="AJ44" s="548">
        <v>30</v>
      </c>
      <c r="AK44" s="551">
        <f t="shared" si="1"/>
        <v>58.823529411764703</v>
      </c>
      <c r="AL44" s="548">
        <v>20</v>
      </c>
      <c r="AM44" s="552">
        <f t="shared" si="16"/>
        <v>39.215686274509807</v>
      </c>
      <c r="AN44" s="527">
        <f t="shared" si="17"/>
        <v>98.039215686274517</v>
      </c>
      <c r="AO44" s="495">
        <v>66</v>
      </c>
      <c r="AP44" s="496">
        <v>3</v>
      </c>
      <c r="AQ44" s="496">
        <v>21</v>
      </c>
      <c r="AR44" s="496">
        <v>38</v>
      </c>
      <c r="AS44" s="496">
        <v>4</v>
      </c>
      <c r="AT44" s="113">
        <f t="shared" si="10"/>
        <v>3.6515151515151514</v>
      </c>
      <c r="AU44" s="128">
        <v>66</v>
      </c>
      <c r="AV44" s="53">
        <v>4</v>
      </c>
      <c r="AW44" s="53">
        <v>25</v>
      </c>
      <c r="AX44" s="53">
        <v>26</v>
      </c>
      <c r="AY44" s="53">
        <v>11</v>
      </c>
      <c r="AZ44" s="130">
        <f t="shared" si="11"/>
        <v>3.6666666666666665</v>
      </c>
      <c r="BA44" s="327">
        <v>8</v>
      </c>
      <c r="BB44" s="327"/>
      <c r="BC44" s="327">
        <v>3</v>
      </c>
      <c r="BD44" s="327">
        <v>3</v>
      </c>
      <c r="BE44" s="327">
        <v>2</v>
      </c>
      <c r="BF44" s="350">
        <f t="shared" si="12"/>
        <v>3.875</v>
      </c>
      <c r="BG44" s="327">
        <v>10</v>
      </c>
      <c r="BH44" s="327"/>
      <c r="BI44" s="327">
        <v>9</v>
      </c>
      <c r="BJ44" s="327">
        <v>1</v>
      </c>
      <c r="BK44" s="327"/>
      <c r="BL44" s="328"/>
      <c r="BM44" s="329">
        <v>52.6</v>
      </c>
      <c r="BN44" s="390">
        <v>18</v>
      </c>
      <c r="BO44" s="390"/>
      <c r="BP44" s="390"/>
      <c r="BQ44" s="390">
        <v>11</v>
      </c>
      <c r="BR44" s="390">
        <v>5</v>
      </c>
      <c r="BS44" s="390">
        <v>2</v>
      </c>
      <c r="BT44" s="390"/>
      <c r="BU44" s="391">
        <v>64.94</v>
      </c>
    </row>
    <row r="45" spans="1:73" s="1" customFormat="1" ht="15" customHeight="1" x14ac:dyDescent="0.25">
      <c r="A45" s="12">
        <v>16</v>
      </c>
      <c r="B45" s="5">
        <v>30880</v>
      </c>
      <c r="C45" s="5" t="s">
        <v>4</v>
      </c>
      <c r="D45" s="486" t="s">
        <v>49</v>
      </c>
      <c r="E45" s="357">
        <v>74</v>
      </c>
      <c r="F45" s="630">
        <v>2.7027027027027026</v>
      </c>
      <c r="G45" s="630">
        <v>12.162162162162161</v>
      </c>
      <c r="H45" s="630">
        <v>48.648648648648646</v>
      </c>
      <c r="I45" s="630">
        <v>36.486486486486484</v>
      </c>
      <c r="J45" s="21">
        <f t="shared" si="3"/>
        <v>4.1891891891891886</v>
      </c>
      <c r="K45" s="617">
        <v>70</v>
      </c>
      <c r="L45" s="619">
        <v>4.2857142857142856</v>
      </c>
      <c r="M45" s="619">
        <v>24.285714285714285</v>
      </c>
      <c r="N45" s="619">
        <v>54.285714285714285</v>
      </c>
      <c r="O45" s="630">
        <v>17.142857142857142</v>
      </c>
      <c r="P45" s="21">
        <f t="shared" si="13"/>
        <v>3.842857142857143</v>
      </c>
      <c r="Q45" s="341">
        <v>74</v>
      </c>
      <c r="R45" s="619">
        <v>1.3513513513513513</v>
      </c>
      <c r="S45" s="619">
        <v>12.162162162162161</v>
      </c>
      <c r="T45" s="619">
        <v>78.378378378378372</v>
      </c>
      <c r="U45" s="619">
        <v>8.1081081081081088</v>
      </c>
      <c r="V45" s="21">
        <f t="shared" si="14"/>
        <v>3.9324324324324325</v>
      </c>
      <c r="W45" s="589">
        <v>74</v>
      </c>
      <c r="X45" s="590">
        <v>1</v>
      </c>
      <c r="Y45" s="591">
        <f t="shared" si="0"/>
        <v>1.3513513513513513</v>
      </c>
      <c r="Z45" s="592">
        <v>1</v>
      </c>
      <c r="AA45" s="591">
        <f t="shared" si="25"/>
        <v>1.3513513513513513</v>
      </c>
      <c r="AB45" s="592">
        <v>52</v>
      </c>
      <c r="AC45" s="591">
        <f t="shared" si="26"/>
        <v>70.270270270270274</v>
      </c>
      <c r="AD45" s="592">
        <v>20</v>
      </c>
      <c r="AE45" s="591">
        <f t="shared" si="27"/>
        <v>27.027027027027028</v>
      </c>
      <c r="AF45" s="533">
        <f t="shared" si="28"/>
        <v>97.297297297297305</v>
      </c>
      <c r="AG45" s="548">
        <v>70</v>
      </c>
      <c r="AH45" s="549">
        <v>2</v>
      </c>
      <c r="AI45" s="550">
        <f t="shared" si="22"/>
        <v>2.8571428571428572</v>
      </c>
      <c r="AJ45" s="548">
        <v>34</v>
      </c>
      <c r="AK45" s="551">
        <f t="shared" si="1"/>
        <v>48.571428571428569</v>
      </c>
      <c r="AL45" s="548">
        <v>34</v>
      </c>
      <c r="AM45" s="552">
        <f t="shared" si="16"/>
        <v>48.571428571428569</v>
      </c>
      <c r="AN45" s="527">
        <f t="shared" si="17"/>
        <v>97.142857142857139</v>
      </c>
      <c r="AO45" s="495">
        <v>50</v>
      </c>
      <c r="AP45" s="496">
        <v>2</v>
      </c>
      <c r="AQ45" s="496">
        <v>21</v>
      </c>
      <c r="AR45" s="496">
        <v>23</v>
      </c>
      <c r="AS45" s="496">
        <v>4</v>
      </c>
      <c r="AT45" s="113">
        <f t="shared" si="10"/>
        <v>3.58</v>
      </c>
      <c r="AU45" s="128">
        <v>50</v>
      </c>
      <c r="AV45" s="53"/>
      <c r="AW45" s="53">
        <v>23</v>
      </c>
      <c r="AX45" s="53">
        <v>20</v>
      </c>
      <c r="AY45" s="53">
        <v>7</v>
      </c>
      <c r="AZ45" s="130">
        <f t="shared" si="11"/>
        <v>3.68</v>
      </c>
      <c r="BA45" s="327">
        <v>5</v>
      </c>
      <c r="BB45" s="327">
        <v>1</v>
      </c>
      <c r="BC45" s="327">
        <v>1</v>
      </c>
      <c r="BD45" s="327">
        <v>2</v>
      </c>
      <c r="BE45" s="327">
        <v>1</v>
      </c>
      <c r="BF45" s="350">
        <f t="shared" si="12"/>
        <v>3.6</v>
      </c>
      <c r="BG45" s="327">
        <v>11</v>
      </c>
      <c r="BH45" s="327"/>
      <c r="BI45" s="327">
        <v>8</v>
      </c>
      <c r="BJ45" s="327">
        <v>2</v>
      </c>
      <c r="BK45" s="327">
        <v>1</v>
      </c>
      <c r="BL45" s="328"/>
      <c r="BM45" s="329">
        <v>47.27</v>
      </c>
      <c r="BN45" s="390">
        <v>16</v>
      </c>
      <c r="BO45" s="390"/>
      <c r="BP45" s="390"/>
      <c r="BQ45" s="390">
        <v>12</v>
      </c>
      <c r="BR45" s="390">
        <v>3</v>
      </c>
      <c r="BS45" s="390">
        <v>1</v>
      </c>
      <c r="BT45" s="390"/>
      <c r="BU45" s="391">
        <v>63.19</v>
      </c>
    </row>
    <row r="46" spans="1:73" s="1" customFormat="1" ht="15" customHeight="1" x14ac:dyDescent="0.25">
      <c r="A46" s="12">
        <v>17</v>
      </c>
      <c r="B46" s="5">
        <v>30890</v>
      </c>
      <c r="C46" s="5" t="s">
        <v>4</v>
      </c>
      <c r="D46" s="486" t="s">
        <v>50</v>
      </c>
      <c r="E46" s="357">
        <v>77</v>
      </c>
      <c r="F46" s="630"/>
      <c r="G46" s="630">
        <v>18.181818181818183</v>
      </c>
      <c r="H46" s="630">
        <v>50.649350649350652</v>
      </c>
      <c r="I46" s="630">
        <v>31.168831168831169</v>
      </c>
      <c r="J46" s="21">
        <f t="shared" si="3"/>
        <v>4.1298701298701301</v>
      </c>
      <c r="K46" s="617">
        <v>71</v>
      </c>
      <c r="L46" s="619">
        <v>1.408450704225352</v>
      </c>
      <c r="M46" s="619">
        <v>22.535211267605632</v>
      </c>
      <c r="N46" s="619">
        <v>53.521126760563384</v>
      </c>
      <c r="O46" s="630">
        <v>22.535211267605632</v>
      </c>
      <c r="P46" s="21">
        <f t="shared" si="13"/>
        <v>3.971830985915493</v>
      </c>
      <c r="Q46" s="341">
        <v>73</v>
      </c>
      <c r="R46" s="619"/>
      <c r="S46" s="619">
        <v>23.287671232876711</v>
      </c>
      <c r="T46" s="619">
        <v>53.424657534246577</v>
      </c>
      <c r="U46" s="619">
        <v>23.287671232876711</v>
      </c>
      <c r="V46" s="21">
        <f t="shared" si="14"/>
        <v>4</v>
      </c>
      <c r="W46" s="589">
        <v>73</v>
      </c>
      <c r="X46" s="590"/>
      <c r="Y46" s="591"/>
      <c r="Z46" s="592">
        <v>1</v>
      </c>
      <c r="AA46" s="591">
        <f t="shared" si="25"/>
        <v>1.3698630136986301</v>
      </c>
      <c r="AB46" s="592">
        <v>49</v>
      </c>
      <c r="AC46" s="591">
        <f t="shared" si="26"/>
        <v>67.123287671232873</v>
      </c>
      <c r="AD46" s="592">
        <v>23</v>
      </c>
      <c r="AE46" s="591">
        <f t="shared" si="27"/>
        <v>31.506849315068493</v>
      </c>
      <c r="AF46" s="533">
        <f t="shared" si="28"/>
        <v>98.630136986301366</v>
      </c>
      <c r="AG46" s="548">
        <v>76</v>
      </c>
      <c r="AH46" s="549"/>
      <c r="AI46" s="550"/>
      <c r="AJ46" s="548">
        <v>40</v>
      </c>
      <c r="AK46" s="551">
        <f t="shared" si="1"/>
        <v>52.631578947368418</v>
      </c>
      <c r="AL46" s="548">
        <v>36</v>
      </c>
      <c r="AM46" s="552">
        <f t="shared" si="16"/>
        <v>47.368421052631582</v>
      </c>
      <c r="AN46" s="527">
        <f t="shared" si="17"/>
        <v>100</v>
      </c>
      <c r="AO46" s="495">
        <v>67</v>
      </c>
      <c r="AP46" s="496">
        <v>7</v>
      </c>
      <c r="AQ46" s="496">
        <v>23</v>
      </c>
      <c r="AR46" s="496">
        <v>37</v>
      </c>
      <c r="AS46" s="496"/>
      <c r="AT46" s="119">
        <f t="shared" si="10"/>
        <v>3.4477611940298507</v>
      </c>
      <c r="AU46" s="128">
        <v>67</v>
      </c>
      <c r="AV46" s="53">
        <v>2</v>
      </c>
      <c r="AW46" s="53">
        <v>41</v>
      </c>
      <c r="AX46" s="53">
        <v>20</v>
      </c>
      <c r="AY46" s="53">
        <v>4</v>
      </c>
      <c r="AZ46" s="130">
        <f t="shared" si="11"/>
        <v>3.3880597014925371</v>
      </c>
      <c r="BA46" s="327">
        <v>12</v>
      </c>
      <c r="BB46" s="327"/>
      <c r="BC46" s="327">
        <v>1</v>
      </c>
      <c r="BD46" s="327">
        <v>3</v>
      </c>
      <c r="BE46" s="327">
        <v>8</v>
      </c>
      <c r="BF46" s="347">
        <f t="shared" si="12"/>
        <v>4.583333333333333</v>
      </c>
      <c r="BG46" s="327">
        <v>8</v>
      </c>
      <c r="BH46" s="327"/>
      <c r="BI46" s="327">
        <v>6</v>
      </c>
      <c r="BJ46" s="327">
        <v>2</v>
      </c>
      <c r="BK46" s="327"/>
      <c r="BL46" s="328"/>
      <c r="BM46" s="329">
        <v>53.75</v>
      </c>
      <c r="BN46" s="390">
        <v>20</v>
      </c>
      <c r="BO46" s="390"/>
      <c r="BP46" s="390"/>
      <c r="BQ46" s="390">
        <v>10</v>
      </c>
      <c r="BR46" s="390">
        <v>4</v>
      </c>
      <c r="BS46" s="390">
        <v>6</v>
      </c>
      <c r="BT46" s="390"/>
      <c r="BU46" s="391">
        <v>69.900000000000006</v>
      </c>
    </row>
    <row r="47" spans="1:73" s="1" customFormat="1" ht="15" customHeight="1" x14ac:dyDescent="0.25">
      <c r="A47" s="12">
        <v>18</v>
      </c>
      <c r="B47" s="5">
        <v>30940</v>
      </c>
      <c r="C47" s="5" t="s">
        <v>4</v>
      </c>
      <c r="D47" s="486" t="s">
        <v>51</v>
      </c>
      <c r="E47" s="357">
        <v>103</v>
      </c>
      <c r="F47" s="630"/>
      <c r="G47" s="630">
        <v>10.679611650485437</v>
      </c>
      <c r="H47" s="630">
        <v>46.601941747572816</v>
      </c>
      <c r="I47" s="630">
        <v>42.71844660194175</v>
      </c>
      <c r="J47" s="21">
        <f t="shared" si="3"/>
        <v>4.3203883495145634</v>
      </c>
      <c r="K47" s="617">
        <v>102</v>
      </c>
      <c r="L47" s="619"/>
      <c r="M47" s="619">
        <v>25.490196078431371</v>
      </c>
      <c r="N47" s="619">
        <v>53.921568627450981</v>
      </c>
      <c r="O47" s="630">
        <v>20.588235294117649</v>
      </c>
      <c r="P47" s="21">
        <f t="shared" si="13"/>
        <v>3.9509803921568625</v>
      </c>
      <c r="Q47" s="341">
        <v>102</v>
      </c>
      <c r="R47" s="619"/>
      <c r="S47" s="619">
        <v>11.764705882352942</v>
      </c>
      <c r="T47" s="619">
        <v>66.666666666666671</v>
      </c>
      <c r="U47" s="619">
        <v>21.568627450980394</v>
      </c>
      <c r="V47" s="21">
        <f t="shared" si="14"/>
        <v>4.098039215686275</v>
      </c>
      <c r="W47" s="589">
        <v>104</v>
      </c>
      <c r="X47" s="590"/>
      <c r="Y47" s="591"/>
      <c r="Z47" s="592"/>
      <c r="AA47" s="591"/>
      <c r="AB47" s="592">
        <v>27</v>
      </c>
      <c r="AC47" s="591">
        <f t="shared" si="26"/>
        <v>25.96153846153846</v>
      </c>
      <c r="AD47" s="592">
        <v>77</v>
      </c>
      <c r="AE47" s="591">
        <f t="shared" si="27"/>
        <v>74.038461538461533</v>
      </c>
      <c r="AF47" s="533">
        <f t="shared" si="28"/>
        <v>100</v>
      </c>
      <c r="AG47" s="548">
        <v>105</v>
      </c>
      <c r="AH47" s="549"/>
      <c r="AI47" s="550"/>
      <c r="AJ47" s="548">
        <v>34</v>
      </c>
      <c r="AK47" s="551">
        <f t="shared" si="1"/>
        <v>32.38095238095238</v>
      </c>
      <c r="AL47" s="548">
        <v>71</v>
      </c>
      <c r="AM47" s="552">
        <f t="shared" si="16"/>
        <v>67.61904761904762</v>
      </c>
      <c r="AN47" s="527">
        <f t="shared" si="17"/>
        <v>100</v>
      </c>
      <c r="AO47" s="495">
        <v>101</v>
      </c>
      <c r="AP47" s="496">
        <v>2</v>
      </c>
      <c r="AQ47" s="496">
        <v>22</v>
      </c>
      <c r="AR47" s="496">
        <v>70</v>
      </c>
      <c r="AS47" s="496">
        <v>7</v>
      </c>
      <c r="AT47" s="113">
        <f t="shared" si="10"/>
        <v>3.8118811881188117</v>
      </c>
      <c r="AU47" s="128">
        <v>101</v>
      </c>
      <c r="AV47" s="53">
        <v>2</v>
      </c>
      <c r="AW47" s="53">
        <v>39</v>
      </c>
      <c r="AX47" s="53">
        <v>41</v>
      </c>
      <c r="AY47" s="53">
        <v>19</v>
      </c>
      <c r="AZ47" s="130">
        <f t="shared" si="11"/>
        <v>3.7623762376237622</v>
      </c>
      <c r="BA47" s="327">
        <v>26</v>
      </c>
      <c r="BB47" s="327">
        <v>1</v>
      </c>
      <c r="BC47" s="327">
        <v>10</v>
      </c>
      <c r="BD47" s="327">
        <v>10</v>
      </c>
      <c r="BE47" s="327">
        <v>5</v>
      </c>
      <c r="BF47" s="350">
        <f t="shared" si="12"/>
        <v>3.7307692307692308</v>
      </c>
      <c r="BG47" s="327">
        <v>29</v>
      </c>
      <c r="BH47" s="327"/>
      <c r="BI47" s="327">
        <v>24</v>
      </c>
      <c r="BJ47" s="327">
        <v>3</v>
      </c>
      <c r="BK47" s="327">
        <v>2</v>
      </c>
      <c r="BL47" s="328"/>
      <c r="BM47" s="329">
        <v>45.52</v>
      </c>
      <c r="BN47" s="390">
        <v>55</v>
      </c>
      <c r="BO47" s="390"/>
      <c r="BP47" s="390"/>
      <c r="BQ47" s="390">
        <v>41</v>
      </c>
      <c r="BR47" s="390">
        <v>8</v>
      </c>
      <c r="BS47" s="390">
        <v>6</v>
      </c>
      <c r="BT47" s="390"/>
      <c r="BU47" s="391">
        <v>62.69</v>
      </c>
    </row>
    <row r="48" spans="1:73" s="1" customFormat="1" ht="15" customHeight="1" thickBot="1" x14ac:dyDescent="0.3">
      <c r="A48" s="13">
        <v>19</v>
      </c>
      <c r="B48" s="14">
        <v>31480</v>
      </c>
      <c r="C48" s="14" t="s">
        <v>4</v>
      </c>
      <c r="D48" s="487" t="s">
        <v>53</v>
      </c>
      <c r="E48" s="357">
        <v>110</v>
      </c>
      <c r="F48" s="630">
        <v>0.90909090909090906</v>
      </c>
      <c r="G48" s="630">
        <v>13.636363636363637</v>
      </c>
      <c r="H48" s="630">
        <v>35.454545454545453</v>
      </c>
      <c r="I48" s="630">
        <v>50</v>
      </c>
      <c r="J48" s="22">
        <f t="shared" si="3"/>
        <v>4.3454545454545448</v>
      </c>
      <c r="K48" s="617">
        <v>110</v>
      </c>
      <c r="L48" s="619">
        <v>0.90909090909090906</v>
      </c>
      <c r="M48" s="619">
        <v>16.363636363636363</v>
      </c>
      <c r="N48" s="619">
        <v>38.18181818181818</v>
      </c>
      <c r="O48" s="630">
        <v>44.545454545454547</v>
      </c>
      <c r="P48" s="22">
        <f t="shared" si="13"/>
        <v>4.2636363636363637</v>
      </c>
      <c r="Q48" s="342">
        <v>110</v>
      </c>
      <c r="R48" s="619"/>
      <c r="S48" s="619">
        <v>11.818181818181818</v>
      </c>
      <c r="T48" s="619">
        <v>53.636363636363633</v>
      </c>
      <c r="U48" s="619">
        <v>34.545454545454547</v>
      </c>
      <c r="V48" s="22">
        <f t="shared" si="14"/>
        <v>4.2272727272727275</v>
      </c>
      <c r="W48" s="593">
        <v>110</v>
      </c>
      <c r="X48" s="598"/>
      <c r="Y48" s="599"/>
      <c r="Z48" s="600"/>
      <c r="AA48" s="599"/>
      <c r="AB48" s="600">
        <v>62</v>
      </c>
      <c r="AC48" s="599">
        <f t="shared" si="26"/>
        <v>56.363636363636367</v>
      </c>
      <c r="AD48" s="600">
        <v>48</v>
      </c>
      <c r="AE48" s="599">
        <f t="shared" si="27"/>
        <v>43.636363636363633</v>
      </c>
      <c r="AF48" s="535">
        <f t="shared" si="28"/>
        <v>100</v>
      </c>
      <c r="AG48" s="557">
        <v>110</v>
      </c>
      <c r="AH48" s="555"/>
      <c r="AI48" s="556"/>
      <c r="AJ48" s="557">
        <v>63</v>
      </c>
      <c r="AK48" s="558">
        <f t="shared" si="1"/>
        <v>57.272727272727273</v>
      </c>
      <c r="AL48" s="557">
        <v>47</v>
      </c>
      <c r="AM48" s="559">
        <f t="shared" si="16"/>
        <v>42.727272727272727</v>
      </c>
      <c r="AN48" s="528">
        <f t="shared" si="17"/>
        <v>100</v>
      </c>
      <c r="AO48" s="498">
        <v>101</v>
      </c>
      <c r="AP48" s="499">
        <v>3</v>
      </c>
      <c r="AQ48" s="499">
        <v>34</v>
      </c>
      <c r="AR48" s="499">
        <v>53</v>
      </c>
      <c r="AS48" s="499">
        <v>11</v>
      </c>
      <c r="AT48" s="118">
        <f t="shared" si="10"/>
        <v>3.7128712871287131</v>
      </c>
      <c r="AU48" s="135">
        <v>102</v>
      </c>
      <c r="AV48" s="145">
        <v>3</v>
      </c>
      <c r="AW48" s="145">
        <v>57</v>
      </c>
      <c r="AX48" s="145">
        <v>34</v>
      </c>
      <c r="AY48" s="145">
        <v>8</v>
      </c>
      <c r="AZ48" s="147">
        <f t="shared" si="11"/>
        <v>3.4607843137254903</v>
      </c>
      <c r="BA48" s="333">
        <v>16</v>
      </c>
      <c r="BB48" s="333">
        <v>1</v>
      </c>
      <c r="BC48" s="333">
        <v>5</v>
      </c>
      <c r="BD48" s="333">
        <v>5</v>
      </c>
      <c r="BE48" s="333">
        <v>5</v>
      </c>
      <c r="BF48" s="355">
        <f t="shared" si="12"/>
        <v>3.875</v>
      </c>
      <c r="BG48" s="333">
        <v>26</v>
      </c>
      <c r="BH48" s="333">
        <v>1</v>
      </c>
      <c r="BI48" s="333">
        <v>23</v>
      </c>
      <c r="BJ48" s="333">
        <v>2</v>
      </c>
      <c r="BK48" s="333"/>
      <c r="BL48" s="334"/>
      <c r="BM48" s="335">
        <v>47.81</v>
      </c>
      <c r="BN48" s="394">
        <v>42</v>
      </c>
      <c r="BO48" s="394"/>
      <c r="BP48" s="394">
        <v>1</v>
      </c>
      <c r="BQ48" s="394">
        <v>32</v>
      </c>
      <c r="BR48" s="394">
        <v>7</v>
      </c>
      <c r="BS48" s="394">
        <v>2</v>
      </c>
      <c r="BT48" s="394"/>
      <c r="BU48" s="395">
        <v>59.31</v>
      </c>
    </row>
    <row r="49" spans="1:73" s="1" customFormat="1" ht="15" customHeight="1" x14ac:dyDescent="0.25">
      <c r="A49" s="10">
        <v>1</v>
      </c>
      <c r="B49" s="11">
        <v>40010</v>
      </c>
      <c r="C49" s="11" t="s">
        <v>5</v>
      </c>
      <c r="D49" s="484" t="s">
        <v>54</v>
      </c>
      <c r="E49" s="340">
        <v>183</v>
      </c>
      <c r="F49" s="613"/>
      <c r="G49" s="613">
        <v>7.65</v>
      </c>
      <c r="H49" s="613">
        <v>36.61</v>
      </c>
      <c r="I49" s="613">
        <v>55.74</v>
      </c>
      <c r="J49" s="20">
        <f t="shared" si="3"/>
        <v>4.4809000000000001</v>
      </c>
      <c r="K49" s="340">
        <v>182</v>
      </c>
      <c r="L49" s="613"/>
      <c r="M49" s="613">
        <v>9.89</v>
      </c>
      <c r="N49" s="613">
        <v>53.3</v>
      </c>
      <c r="O49" s="613">
        <v>36.81</v>
      </c>
      <c r="P49" s="20">
        <f t="shared" si="13"/>
        <v>4.2692000000000005</v>
      </c>
      <c r="Q49" s="340">
        <v>182</v>
      </c>
      <c r="R49" s="613"/>
      <c r="S49" s="613">
        <v>1.65</v>
      </c>
      <c r="T49" s="613">
        <v>62.64</v>
      </c>
      <c r="U49" s="613">
        <v>35.71</v>
      </c>
      <c r="V49" s="20">
        <f t="shared" si="14"/>
        <v>4.3406000000000002</v>
      </c>
      <c r="W49" s="584">
        <v>179</v>
      </c>
      <c r="X49" s="585">
        <v>1</v>
      </c>
      <c r="Y49" s="586">
        <f t="shared" si="0"/>
        <v>0.55865921787709494</v>
      </c>
      <c r="Z49" s="587">
        <v>1</v>
      </c>
      <c r="AA49" s="586">
        <f t="shared" ref="AA49:AA56" si="29">Z49*100/W49</f>
        <v>0.55865921787709494</v>
      </c>
      <c r="AB49" s="587">
        <v>95</v>
      </c>
      <c r="AC49" s="586">
        <f t="shared" si="26"/>
        <v>53.072625698324025</v>
      </c>
      <c r="AD49" s="587">
        <v>82</v>
      </c>
      <c r="AE49" s="586">
        <f t="shared" si="27"/>
        <v>45.81005586592179</v>
      </c>
      <c r="AF49" s="532">
        <f t="shared" si="28"/>
        <v>98.882681564245814</v>
      </c>
      <c r="AG49" s="543">
        <v>179</v>
      </c>
      <c r="AH49" s="544">
        <v>14</v>
      </c>
      <c r="AI49" s="545">
        <f t="shared" si="22"/>
        <v>7.8212290502793298</v>
      </c>
      <c r="AJ49" s="543">
        <v>109</v>
      </c>
      <c r="AK49" s="546">
        <f t="shared" si="1"/>
        <v>60.893854748603353</v>
      </c>
      <c r="AL49" s="543">
        <v>56</v>
      </c>
      <c r="AM49" s="547">
        <f t="shared" si="16"/>
        <v>31.284916201117319</v>
      </c>
      <c r="AN49" s="526">
        <f t="shared" si="17"/>
        <v>92.178770949720672</v>
      </c>
      <c r="AO49" s="493">
        <v>179</v>
      </c>
      <c r="AP49" s="494">
        <v>1</v>
      </c>
      <c r="AQ49" s="494">
        <v>21</v>
      </c>
      <c r="AR49" s="494">
        <v>102</v>
      </c>
      <c r="AS49" s="494">
        <v>55</v>
      </c>
      <c r="AT49" s="120">
        <f t="shared" si="10"/>
        <v>4.1787709497206702</v>
      </c>
      <c r="AU49" s="134">
        <v>179</v>
      </c>
      <c r="AV49" s="138"/>
      <c r="AW49" s="138">
        <v>42</v>
      </c>
      <c r="AX49" s="138">
        <v>73</v>
      </c>
      <c r="AY49" s="138">
        <v>64</v>
      </c>
      <c r="AZ49" s="139">
        <f t="shared" si="11"/>
        <v>4.1229050279329611</v>
      </c>
      <c r="BA49" s="330">
        <v>63</v>
      </c>
      <c r="BB49" s="330"/>
      <c r="BC49" s="330">
        <v>14</v>
      </c>
      <c r="BD49" s="330">
        <v>25</v>
      </c>
      <c r="BE49" s="330">
        <v>24</v>
      </c>
      <c r="BF49" s="356">
        <f t="shared" si="12"/>
        <v>4.1587301587301591</v>
      </c>
      <c r="BG49" s="330">
        <v>77</v>
      </c>
      <c r="BH49" s="330"/>
      <c r="BI49" s="330">
        <v>42</v>
      </c>
      <c r="BJ49" s="330">
        <v>28</v>
      </c>
      <c r="BK49" s="330">
        <v>7</v>
      </c>
      <c r="BL49" s="331"/>
      <c r="BM49" s="332">
        <v>56.2</v>
      </c>
      <c r="BN49" s="392">
        <v>140</v>
      </c>
      <c r="BO49" s="392">
        <v>1</v>
      </c>
      <c r="BP49" s="392"/>
      <c r="BQ49" s="392">
        <v>64</v>
      </c>
      <c r="BR49" s="392">
        <v>39</v>
      </c>
      <c r="BS49" s="392">
        <v>35</v>
      </c>
      <c r="BT49" s="392">
        <v>1</v>
      </c>
      <c r="BU49" s="393">
        <v>70</v>
      </c>
    </row>
    <row r="50" spans="1:73" s="1" customFormat="1" ht="15" customHeight="1" x14ac:dyDescent="0.25">
      <c r="A50" s="12">
        <v>2</v>
      </c>
      <c r="B50" s="5">
        <v>40030</v>
      </c>
      <c r="C50" s="5" t="s">
        <v>5</v>
      </c>
      <c r="D50" s="486" t="s">
        <v>237</v>
      </c>
      <c r="E50" s="341">
        <v>48</v>
      </c>
      <c r="F50" s="616"/>
      <c r="G50" s="616">
        <v>0</v>
      </c>
      <c r="H50" s="616">
        <v>22.92</v>
      </c>
      <c r="I50" s="616">
        <v>77.08</v>
      </c>
      <c r="J50" s="21">
        <f>(2*F50+3*G50+4*H50+5*I50)/100</f>
        <v>4.7707999999999995</v>
      </c>
      <c r="K50" s="341">
        <v>50</v>
      </c>
      <c r="L50" s="616"/>
      <c r="M50" s="616">
        <v>1.7</v>
      </c>
      <c r="N50" s="616">
        <v>40.700000000000003</v>
      </c>
      <c r="O50" s="616">
        <v>57.6</v>
      </c>
      <c r="P50" s="21">
        <f>(2*L50+3*M50+4*N50+5*O50)/100</f>
        <v>4.5590000000000002</v>
      </c>
      <c r="Q50" s="341">
        <v>50</v>
      </c>
      <c r="R50" s="616"/>
      <c r="S50" s="616"/>
      <c r="T50" s="616">
        <v>46</v>
      </c>
      <c r="U50" s="616">
        <v>54</v>
      </c>
      <c r="V50" s="21">
        <f>(2*R50+3*S50+4*T50+5*U50)/100</f>
        <v>4.54</v>
      </c>
      <c r="W50" s="589">
        <v>50</v>
      </c>
      <c r="X50" s="590"/>
      <c r="Y50" s="591"/>
      <c r="Z50" s="592"/>
      <c r="AA50" s="591"/>
      <c r="AB50" s="592">
        <v>11</v>
      </c>
      <c r="AC50" s="591">
        <f t="shared" si="26"/>
        <v>22</v>
      </c>
      <c r="AD50" s="592">
        <v>39</v>
      </c>
      <c r="AE50" s="591">
        <f t="shared" si="27"/>
        <v>78</v>
      </c>
      <c r="AF50" s="533">
        <f t="shared" si="28"/>
        <v>100</v>
      </c>
      <c r="AG50" s="548">
        <v>46</v>
      </c>
      <c r="AH50" s="549"/>
      <c r="AI50" s="550"/>
      <c r="AJ50" s="548">
        <v>11</v>
      </c>
      <c r="AK50" s="551">
        <f t="shared" si="1"/>
        <v>23.913043478260871</v>
      </c>
      <c r="AL50" s="548">
        <v>35</v>
      </c>
      <c r="AM50" s="552">
        <f t="shared" si="16"/>
        <v>76.086956521739125</v>
      </c>
      <c r="AN50" s="527">
        <f t="shared" si="17"/>
        <v>100</v>
      </c>
      <c r="AO50" s="495">
        <v>61</v>
      </c>
      <c r="AP50" s="496"/>
      <c r="AQ50" s="496">
        <v>3</v>
      </c>
      <c r="AR50" s="496">
        <v>33</v>
      </c>
      <c r="AS50" s="496">
        <v>25</v>
      </c>
      <c r="AT50" s="121">
        <f t="shared" si="10"/>
        <v>4.360655737704918</v>
      </c>
      <c r="AU50" s="128">
        <v>61</v>
      </c>
      <c r="AV50" s="53"/>
      <c r="AW50" s="53">
        <v>7</v>
      </c>
      <c r="AX50" s="53">
        <v>23</v>
      </c>
      <c r="AY50" s="53">
        <v>31</v>
      </c>
      <c r="AZ50" s="140">
        <f t="shared" si="11"/>
        <v>4.3934426229508201</v>
      </c>
      <c r="BA50" s="327">
        <v>22</v>
      </c>
      <c r="BB50" s="327"/>
      <c r="BC50" s="327">
        <v>1</v>
      </c>
      <c r="BD50" s="327">
        <v>6</v>
      </c>
      <c r="BE50" s="327">
        <v>15</v>
      </c>
      <c r="BF50" s="347">
        <f t="shared" si="12"/>
        <v>4.6363636363636367</v>
      </c>
      <c r="BG50" s="327">
        <v>27</v>
      </c>
      <c r="BH50" s="327"/>
      <c r="BI50" s="327">
        <v>12</v>
      </c>
      <c r="BJ50" s="327">
        <v>9</v>
      </c>
      <c r="BK50" s="327">
        <v>6</v>
      </c>
      <c r="BL50" s="328"/>
      <c r="BM50" s="329">
        <v>64</v>
      </c>
      <c r="BN50" s="390">
        <v>49</v>
      </c>
      <c r="BO50" s="390"/>
      <c r="BP50" s="390"/>
      <c r="BQ50" s="390">
        <v>9</v>
      </c>
      <c r="BR50" s="390">
        <v>11</v>
      </c>
      <c r="BS50" s="390">
        <v>27</v>
      </c>
      <c r="BT50" s="390">
        <v>2</v>
      </c>
      <c r="BU50" s="391">
        <v>80</v>
      </c>
    </row>
    <row r="51" spans="1:73" s="1" customFormat="1" ht="15" customHeight="1" x14ac:dyDescent="0.25">
      <c r="A51" s="12">
        <v>3</v>
      </c>
      <c r="B51" s="5">
        <v>40410</v>
      </c>
      <c r="C51" s="5" t="s">
        <v>5</v>
      </c>
      <c r="D51" s="486" t="s">
        <v>63</v>
      </c>
      <c r="E51" s="341">
        <v>186</v>
      </c>
      <c r="F51" s="616"/>
      <c r="G51" s="616">
        <v>2.15</v>
      </c>
      <c r="H51" s="616">
        <v>22.04</v>
      </c>
      <c r="I51" s="616">
        <v>75.81</v>
      </c>
      <c r="J51" s="21">
        <f>(2*F51+3*G51+4*H51+5*I51)/100</f>
        <v>4.7366000000000001</v>
      </c>
      <c r="K51" s="628">
        <v>187</v>
      </c>
      <c r="L51" s="629"/>
      <c r="M51" s="629">
        <v>7.4870000000000001</v>
      </c>
      <c r="N51" s="629">
        <v>54.55</v>
      </c>
      <c r="O51" s="629">
        <v>37.97</v>
      </c>
      <c r="P51" s="21">
        <f>(2*L51+3*M51+4*N51+5*O51)/100</f>
        <v>4.30511</v>
      </c>
      <c r="Q51" s="341">
        <v>181</v>
      </c>
      <c r="R51" s="616"/>
      <c r="S51" s="616">
        <v>1.1000000000000001</v>
      </c>
      <c r="T51" s="616">
        <v>52.49</v>
      </c>
      <c r="U51" s="616">
        <v>46.41</v>
      </c>
      <c r="V51" s="21">
        <f>(2*R51+3*S51+4*T51+5*U51)/100</f>
        <v>4.4531000000000001</v>
      </c>
      <c r="W51" s="589">
        <v>184</v>
      </c>
      <c r="X51" s="590">
        <v>1</v>
      </c>
      <c r="Y51" s="591">
        <f t="shared" si="0"/>
        <v>0.54347826086956519</v>
      </c>
      <c r="Z51" s="592">
        <v>1</v>
      </c>
      <c r="AA51" s="591">
        <f>Z51*100/W51</f>
        <v>0.54347826086956519</v>
      </c>
      <c r="AB51" s="592">
        <v>92</v>
      </c>
      <c r="AC51" s="591">
        <f t="shared" si="26"/>
        <v>50</v>
      </c>
      <c r="AD51" s="592">
        <v>90</v>
      </c>
      <c r="AE51" s="591">
        <f t="shared" si="27"/>
        <v>48.913043478260867</v>
      </c>
      <c r="AF51" s="533">
        <f t="shared" si="28"/>
        <v>98.913043478260875</v>
      </c>
      <c r="AG51" s="548">
        <v>186</v>
      </c>
      <c r="AH51" s="549"/>
      <c r="AI51" s="550"/>
      <c r="AJ51" s="548">
        <v>99</v>
      </c>
      <c r="AK51" s="551">
        <f t="shared" si="1"/>
        <v>53.225806451612904</v>
      </c>
      <c r="AL51" s="548">
        <v>87</v>
      </c>
      <c r="AM51" s="552">
        <f t="shared" si="16"/>
        <v>46.774193548387096</v>
      </c>
      <c r="AN51" s="527">
        <f t="shared" si="17"/>
        <v>100</v>
      </c>
      <c r="AO51" s="495">
        <v>145</v>
      </c>
      <c r="AP51" s="496"/>
      <c r="AQ51" s="496">
        <v>6</v>
      </c>
      <c r="AR51" s="496">
        <v>69</v>
      </c>
      <c r="AS51" s="496">
        <v>70</v>
      </c>
      <c r="AT51" s="121">
        <f t="shared" si="10"/>
        <v>4.4413793103448276</v>
      </c>
      <c r="AU51" s="128">
        <v>145</v>
      </c>
      <c r="AV51" s="53"/>
      <c r="AW51" s="53">
        <v>22</v>
      </c>
      <c r="AX51" s="53">
        <v>53</v>
      </c>
      <c r="AY51" s="53">
        <v>70</v>
      </c>
      <c r="AZ51" s="130">
        <f t="shared" si="11"/>
        <v>4.3310344827586205</v>
      </c>
      <c r="BA51" s="327">
        <v>30</v>
      </c>
      <c r="BB51" s="327"/>
      <c r="BC51" s="327">
        <v>2</v>
      </c>
      <c r="BD51" s="327">
        <v>11</v>
      </c>
      <c r="BE51" s="327">
        <v>17</v>
      </c>
      <c r="BF51" s="347">
        <f t="shared" si="12"/>
        <v>4.5</v>
      </c>
      <c r="BG51" s="327">
        <v>89</v>
      </c>
      <c r="BH51" s="327"/>
      <c r="BI51" s="327">
        <v>27</v>
      </c>
      <c r="BJ51" s="327">
        <v>27</v>
      </c>
      <c r="BK51" s="327">
        <v>32</v>
      </c>
      <c r="BL51" s="328">
        <v>3</v>
      </c>
      <c r="BM51" s="329">
        <v>70.61</v>
      </c>
      <c r="BN51" s="390">
        <v>119</v>
      </c>
      <c r="BO51" s="390"/>
      <c r="BP51" s="390"/>
      <c r="BQ51" s="390">
        <v>26</v>
      </c>
      <c r="BR51" s="390">
        <v>33</v>
      </c>
      <c r="BS51" s="390">
        <v>58</v>
      </c>
      <c r="BT51" s="390">
        <v>2</v>
      </c>
      <c r="BU51" s="391">
        <v>79.13</v>
      </c>
    </row>
    <row r="52" spans="1:73" s="1" customFormat="1" ht="15" customHeight="1" x14ac:dyDescent="0.25">
      <c r="A52" s="12">
        <v>4</v>
      </c>
      <c r="B52" s="5">
        <v>40011</v>
      </c>
      <c r="C52" s="5" t="s">
        <v>5</v>
      </c>
      <c r="D52" s="486" t="s">
        <v>55</v>
      </c>
      <c r="E52" s="341">
        <v>228</v>
      </c>
      <c r="F52" s="616">
        <v>1.75</v>
      </c>
      <c r="G52" s="616">
        <v>11.4</v>
      </c>
      <c r="H52" s="616">
        <v>34.65</v>
      </c>
      <c r="I52" s="616">
        <v>52.19</v>
      </c>
      <c r="J52" s="21">
        <f t="shared" si="3"/>
        <v>4.3724999999999996</v>
      </c>
      <c r="K52" s="341">
        <v>224</v>
      </c>
      <c r="L52" s="616">
        <v>1.34</v>
      </c>
      <c r="M52" s="616">
        <v>13.39</v>
      </c>
      <c r="N52" s="616">
        <v>45.98</v>
      </c>
      <c r="O52" s="616">
        <v>39.29</v>
      </c>
      <c r="P52" s="21">
        <f t="shared" si="13"/>
        <v>4.2321999999999997</v>
      </c>
      <c r="Q52" s="341">
        <v>228</v>
      </c>
      <c r="R52" s="616">
        <v>0.88</v>
      </c>
      <c r="S52" s="616">
        <v>10.09</v>
      </c>
      <c r="T52" s="616">
        <v>39.909999999999997</v>
      </c>
      <c r="U52" s="616">
        <v>49.12</v>
      </c>
      <c r="V52" s="21">
        <f t="shared" si="14"/>
        <v>4.3727</v>
      </c>
      <c r="W52" s="589">
        <v>222</v>
      </c>
      <c r="X52" s="590">
        <v>5</v>
      </c>
      <c r="Y52" s="591">
        <f t="shared" si="0"/>
        <v>2.2522522522522523</v>
      </c>
      <c r="Z52" s="592">
        <v>3</v>
      </c>
      <c r="AA52" s="591">
        <f>Z52*100/W52</f>
        <v>1.3513513513513513</v>
      </c>
      <c r="AB52" s="592">
        <v>143</v>
      </c>
      <c r="AC52" s="591">
        <f t="shared" si="26"/>
        <v>64.414414414414409</v>
      </c>
      <c r="AD52" s="592">
        <v>71</v>
      </c>
      <c r="AE52" s="591">
        <f t="shared" si="27"/>
        <v>31.981981981981981</v>
      </c>
      <c r="AF52" s="533">
        <f t="shared" si="28"/>
        <v>96.396396396396398</v>
      </c>
      <c r="AG52" s="548">
        <v>191</v>
      </c>
      <c r="AH52" s="549">
        <v>5</v>
      </c>
      <c r="AI52" s="550">
        <f>AH52*100/AG52</f>
        <v>2.6178010471204187</v>
      </c>
      <c r="AJ52" s="548">
        <v>90</v>
      </c>
      <c r="AK52" s="551">
        <f t="shared" si="1"/>
        <v>47.120418848167539</v>
      </c>
      <c r="AL52" s="548">
        <v>96</v>
      </c>
      <c r="AM52" s="552">
        <f t="shared" si="16"/>
        <v>50.261780104712045</v>
      </c>
      <c r="AN52" s="527">
        <f t="shared" si="17"/>
        <v>97.382198952879577</v>
      </c>
      <c r="AO52" s="495">
        <v>167</v>
      </c>
      <c r="AP52" s="496">
        <v>1</v>
      </c>
      <c r="AQ52" s="496">
        <v>24</v>
      </c>
      <c r="AR52" s="496">
        <v>98</v>
      </c>
      <c r="AS52" s="496">
        <v>44</v>
      </c>
      <c r="AT52" s="121">
        <f t="shared" si="10"/>
        <v>4.1077844311377243</v>
      </c>
      <c r="AU52" s="128">
        <v>167</v>
      </c>
      <c r="AV52" s="53">
        <v>1</v>
      </c>
      <c r="AW52" s="53">
        <v>39</v>
      </c>
      <c r="AX52" s="53">
        <v>79</v>
      </c>
      <c r="AY52" s="53">
        <v>48</v>
      </c>
      <c r="AZ52" s="130">
        <f t="shared" si="11"/>
        <v>4.0419161676646711</v>
      </c>
      <c r="BA52" s="327">
        <v>46</v>
      </c>
      <c r="BB52" s="327">
        <v>1</v>
      </c>
      <c r="BC52" s="327">
        <v>9</v>
      </c>
      <c r="BD52" s="327">
        <v>17</v>
      </c>
      <c r="BE52" s="327">
        <v>19</v>
      </c>
      <c r="BF52" s="347">
        <f t="shared" si="12"/>
        <v>4.1739130434782608</v>
      </c>
      <c r="BG52" s="327">
        <v>72</v>
      </c>
      <c r="BH52" s="327">
        <v>1</v>
      </c>
      <c r="BI52" s="327">
        <v>37</v>
      </c>
      <c r="BJ52" s="327">
        <v>28</v>
      </c>
      <c r="BK52" s="327">
        <v>6</v>
      </c>
      <c r="BL52" s="328"/>
      <c r="BM52" s="329">
        <v>58.05</v>
      </c>
      <c r="BN52" s="390">
        <v>118</v>
      </c>
      <c r="BO52" s="390"/>
      <c r="BP52" s="390">
        <v>1</v>
      </c>
      <c r="BQ52" s="390">
        <v>54</v>
      </c>
      <c r="BR52" s="390">
        <v>36</v>
      </c>
      <c r="BS52" s="390">
        <v>26</v>
      </c>
      <c r="BT52" s="390">
        <v>1</v>
      </c>
      <c r="BU52" s="391">
        <v>70</v>
      </c>
    </row>
    <row r="53" spans="1:73" s="1" customFormat="1" ht="15" customHeight="1" x14ac:dyDescent="0.25">
      <c r="A53" s="12">
        <v>5</v>
      </c>
      <c r="B53" s="5">
        <v>40080</v>
      </c>
      <c r="C53" s="5" t="s">
        <v>5</v>
      </c>
      <c r="D53" s="486" t="s">
        <v>115</v>
      </c>
      <c r="E53" s="341">
        <v>124</v>
      </c>
      <c r="F53" s="616">
        <v>0.81</v>
      </c>
      <c r="G53" s="616">
        <v>19.350000000000001</v>
      </c>
      <c r="H53" s="616">
        <v>43.55</v>
      </c>
      <c r="I53" s="616">
        <v>36.29</v>
      </c>
      <c r="J53" s="21">
        <f>(2*F53+3*G53+4*H53+5*I53)/100</f>
        <v>4.1532</v>
      </c>
      <c r="K53" s="628">
        <v>125</v>
      </c>
      <c r="L53" s="629"/>
      <c r="M53" s="629">
        <v>19.2</v>
      </c>
      <c r="N53" s="629">
        <v>46.6</v>
      </c>
      <c r="O53" s="629">
        <v>31.2</v>
      </c>
      <c r="P53" s="21">
        <f>(2*L53+3*M53+4*N53+5*O53)/100</f>
        <v>4</v>
      </c>
      <c r="Q53" s="341">
        <v>123</v>
      </c>
      <c r="R53" s="616"/>
      <c r="S53" s="616">
        <v>17.07</v>
      </c>
      <c r="T53" s="616">
        <v>53.66</v>
      </c>
      <c r="U53" s="616">
        <v>29.27</v>
      </c>
      <c r="V53" s="21">
        <f>(2*R53+3*S53+4*T53+5*U53)/100</f>
        <v>4.121999999999999</v>
      </c>
      <c r="W53" s="589">
        <v>127</v>
      </c>
      <c r="X53" s="590"/>
      <c r="Y53" s="591"/>
      <c r="Z53" s="592"/>
      <c r="AA53" s="591"/>
      <c r="AB53" s="592">
        <v>73</v>
      </c>
      <c r="AC53" s="591">
        <f t="shared" si="26"/>
        <v>57.480314960629919</v>
      </c>
      <c r="AD53" s="592">
        <v>54</v>
      </c>
      <c r="AE53" s="591">
        <f t="shared" si="27"/>
        <v>42.519685039370081</v>
      </c>
      <c r="AF53" s="533">
        <f t="shared" si="28"/>
        <v>100</v>
      </c>
      <c r="AG53" s="548">
        <v>125</v>
      </c>
      <c r="AH53" s="549"/>
      <c r="AI53" s="550"/>
      <c r="AJ53" s="548">
        <v>59</v>
      </c>
      <c r="AK53" s="551">
        <f t="shared" si="1"/>
        <v>47.2</v>
      </c>
      <c r="AL53" s="548">
        <v>66</v>
      </c>
      <c r="AM53" s="552">
        <f t="shared" si="16"/>
        <v>52.8</v>
      </c>
      <c r="AN53" s="527">
        <f t="shared" si="17"/>
        <v>100</v>
      </c>
      <c r="AO53" s="495">
        <v>101</v>
      </c>
      <c r="AP53" s="496"/>
      <c r="AQ53" s="496">
        <v>15</v>
      </c>
      <c r="AR53" s="496">
        <v>74</v>
      </c>
      <c r="AS53" s="496">
        <v>12</v>
      </c>
      <c r="AT53" s="121">
        <f t="shared" si="10"/>
        <v>3.9702970297029703</v>
      </c>
      <c r="AU53" s="128">
        <v>101</v>
      </c>
      <c r="AV53" s="53">
        <v>1</v>
      </c>
      <c r="AW53" s="53">
        <v>41</v>
      </c>
      <c r="AX53" s="53">
        <v>41</v>
      </c>
      <c r="AY53" s="53">
        <v>18</v>
      </c>
      <c r="AZ53" s="130">
        <f t="shared" si="11"/>
        <v>3.7524752475247523</v>
      </c>
      <c r="BA53" s="327">
        <v>19</v>
      </c>
      <c r="BB53" s="327"/>
      <c r="BC53" s="327">
        <v>8</v>
      </c>
      <c r="BD53" s="327">
        <v>7</v>
      </c>
      <c r="BE53" s="327">
        <v>4</v>
      </c>
      <c r="BF53" s="347">
        <f t="shared" si="12"/>
        <v>3.7894736842105261</v>
      </c>
      <c r="BG53" s="327">
        <v>31</v>
      </c>
      <c r="BH53" s="327"/>
      <c r="BI53" s="327">
        <v>15</v>
      </c>
      <c r="BJ53" s="327">
        <v>15</v>
      </c>
      <c r="BK53" s="327">
        <v>1</v>
      </c>
      <c r="BL53" s="328"/>
      <c r="BM53" s="329">
        <v>61.09</v>
      </c>
      <c r="BN53" s="390">
        <v>50</v>
      </c>
      <c r="BO53" s="390"/>
      <c r="BP53" s="390"/>
      <c r="BQ53" s="390">
        <v>26</v>
      </c>
      <c r="BR53" s="390">
        <v>16</v>
      </c>
      <c r="BS53" s="390">
        <v>8</v>
      </c>
      <c r="BT53" s="390"/>
      <c r="BU53" s="391">
        <v>68</v>
      </c>
    </row>
    <row r="54" spans="1:73" s="1" customFormat="1" ht="15" customHeight="1" x14ac:dyDescent="0.25">
      <c r="A54" s="12">
        <v>6</v>
      </c>
      <c r="B54" s="5">
        <v>40100</v>
      </c>
      <c r="C54" s="5" t="s">
        <v>5</v>
      </c>
      <c r="D54" s="486" t="s">
        <v>57</v>
      </c>
      <c r="E54" s="341">
        <v>79</v>
      </c>
      <c r="F54" s="616"/>
      <c r="G54" s="616">
        <v>13.92</v>
      </c>
      <c r="H54" s="616">
        <v>56.96</v>
      </c>
      <c r="I54" s="616">
        <v>29.11</v>
      </c>
      <c r="J54" s="21">
        <f>(2*F54+3*G54+4*H54+5*I54)/100</f>
        <v>4.1515000000000004</v>
      </c>
      <c r="K54" s="628">
        <v>77</v>
      </c>
      <c r="L54" s="629">
        <v>2.6</v>
      </c>
      <c r="M54" s="629">
        <v>24.675000000000001</v>
      </c>
      <c r="N54" s="629">
        <v>42.856999999999999</v>
      </c>
      <c r="O54" s="629">
        <v>29.87</v>
      </c>
      <c r="P54" s="21">
        <f>(2*L54+3*M54+4*N54+5*O54)/100</f>
        <v>4.0000300000000006</v>
      </c>
      <c r="Q54" s="341">
        <v>79</v>
      </c>
      <c r="R54" s="616"/>
      <c r="S54" s="616">
        <v>15.19</v>
      </c>
      <c r="T54" s="616">
        <v>59.49</v>
      </c>
      <c r="U54" s="616">
        <v>25.32</v>
      </c>
      <c r="V54" s="21">
        <f>(2*R54+3*S54+4*T54+5*U54)/100</f>
        <v>4.1013000000000002</v>
      </c>
      <c r="W54" s="589">
        <v>75</v>
      </c>
      <c r="X54" s="590"/>
      <c r="Y54" s="591"/>
      <c r="Z54" s="592">
        <v>2</v>
      </c>
      <c r="AA54" s="591">
        <f>Z54*100/W54</f>
        <v>2.6666666666666665</v>
      </c>
      <c r="AB54" s="592">
        <v>54</v>
      </c>
      <c r="AC54" s="591">
        <f t="shared" si="26"/>
        <v>72</v>
      </c>
      <c r="AD54" s="592">
        <v>19</v>
      </c>
      <c r="AE54" s="591">
        <f t="shared" si="27"/>
        <v>25.333333333333332</v>
      </c>
      <c r="AF54" s="533">
        <f t="shared" si="28"/>
        <v>97.333333333333329</v>
      </c>
      <c r="AG54" s="548">
        <v>74</v>
      </c>
      <c r="AH54" s="549">
        <v>2</v>
      </c>
      <c r="AI54" s="550">
        <f>AH54*100/AG54</f>
        <v>2.7027027027027026</v>
      </c>
      <c r="AJ54" s="548">
        <v>39</v>
      </c>
      <c r="AK54" s="551">
        <f t="shared" si="1"/>
        <v>52.702702702702702</v>
      </c>
      <c r="AL54" s="548">
        <v>33</v>
      </c>
      <c r="AM54" s="552">
        <f t="shared" si="16"/>
        <v>44.594594594594597</v>
      </c>
      <c r="AN54" s="527">
        <f t="shared" si="17"/>
        <v>97.297297297297291</v>
      </c>
      <c r="AO54" s="495">
        <v>82</v>
      </c>
      <c r="AP54" s="496"/>
      <c r="AQ54" s="496">
        <v>15</v>
      </c>
      <c r="AR54" s="496">
        <v>41</v>
      </c>
      <c r="AS54" s="496">
        <v>26</v>
      </c>
      <c r="AT54" s="121">
        <f t="shared" si="10"/>
        <v>4.1341463414634143</v>
      </c>
      <c r="AU54" s="128">
        <v>82</v>
      </c>
      <c r="AV54" s="53"/>
      <c r="AW54" s="53">
        <v>33</v>
      </c>
      <c r="AX54" s="53">
        <v>28</v>
      </c>
      <c r="AY54" s="53">
        <v>21</v>
      </c>
      <c r="AZ54" s="130">
        <f t="shared" si="11"/>
        <v>3.8536585365853657</v>
      </c>
      <c r="BA54" s="327">
        <v>11</v>
      </c>
      <c r="BB54" s="327"/>
      <c r="BC54" s="327"/>
      <c r="BD54" s="327">
        <v>1</v>
      </c>
      <c r="BE54" s="327">
        <v>10</v>
      </c>
      <c r="BF54" s="347">
        <f t="shared" si="12"/>
        <v>4.9090909090909092</v>
      </c>
      <c r="BG54" s="327">
        <v>34</v>
      </c>
      <c r="BH54" s="327"/>
      <c r="BI54" s="327">
        <v>7</v>
      </c>
      <c r="BJ54" s="327">
        <v>21</v>
      </c>
      <c r="BK54" s="327">
        <v>6</v>
      </c>
      <c r="BL54" s="328"/>
      <c r="BM54" s="329">
        <v>70.47</v>
      </c>
      <c r="BN54" s="390">
        <v>45</v>
      </c>
      <c r="BO54" s="390"/>
      <c r="BP54" s="390"/>
      <c r="BQ54" s="390">
        <v>15</v>
      </c>
      <c r="BR54" s="390">
        <v>17</v>
      </c>
      <c r="BS54" s="390">
        <v>13</v>
      </c>
      <c r="BT54" s="390"/>
      <c r="BU54" s="391">
        <v>73.38</v>
      </c>
    </row>
    <row r="55" spans="1:73" s="1" customFormat="1" ht="15" customHeight="1" x14ac:dyDescent="0.25">
      <c r="A55" s="12">
        <v>7</v>
      </c>
      <c r="B55" s="5">
        <v>40020</v>
      </c>
      <c r="C55" s="5" t="s">
        <v>5</v>
      </c>
      <c r="D55" s="486" t="s">
        <v>240</v>
      </c>
      <c r="E55" s="341">
        <v>32</v>
      </c>
      <c r="F55" s="616"/>
      <c r="G55" s="616">
        <v>3.13</v>
      </c>
      <c r="H55" s="616">
        <v>31.25</v>
      </c>
      <c r="I55" s="616">
        <v>65.63</v>
      </c>
      <c r="J55" s="21">
        <f t="shared" si="3"/>
        <v>4.6254</v>
      </c>
      <c r="K55" s="341">
        <v>30</v>
      </c>
      <c r="L55" s="616">
        <v>3.3</v>
      </c>
      <c r="M55" s="616">
        <v>6.67</v>
      </c>
      <c r="N55" s="616">
        <v>60</v>
      </c>
      <c r="O55" s="616">
        <v>30</v>
      </c>
      <c r="P55" s="21">
        <f t="shared" si="13"/>
        <v>4.1661000000000001</v>
      </c>
      <c r="Q55" s="341">
        <v>31</v>
      </c>
      <c r="R55" s="616"/>
      <c r="S55" s="616"/>
      <c r="T55" s="616">
        <v>29.03</v>
      </c>
      <c r="U55" s="616">
        <v>70.97</v>
      </c>
      <c r="V55" s="21">
        <f t="shared" si="14"/>
        <v>4.7097000000000007</v>
      </c>
      <c r="W55" s="589">
        <v>32</v>
      </c>
      <c r="X55" s="590"/>
      <c r="Y55" s="591"/>
      <c r="Z55" s="592"/>
      <c r="AA55" s="591"/>
      <c r="AB55" s="592">
        <v>16</v>
      </c>
      <c r="AC55" s="591">
        <f t="shared" si="26"/>
        <v>50</v>
      </c>
      <c r="AD55" s="592">
        <v>16</v>
      </c>
      <c r="AE55" s="591">
        <f t="shared" si="27"/>
        <v>50</v>
      </c>
      <c r="AF55" s="533">
        <f t="shared" si="28"/>
        <v>100</v>
      </c>
      <c r="AG55" s="548">
        <v>31</v>
      </c>
      <c r="AH55" s="549"/>
      <c r="AI55" s="550"/>
      <c r="AJ55" s="548">
        <v>7</v>
      </c>
      <c r="AK55" s="551">
        <f t="shared" si="1"/>
        <v>22.580645161290324</v>
      </c>
      <c r="AL55" s="548">
        <v>24</v>
      </c>
      <c r="AM55" s="552">
        <f t="shared" si="16"/>
        <v>77.41935483870968</v>
      </c>
      <c r="AN55" s="527">
        <f t="shared" si="17"/>
        <v>100</v>
      </c>
      <c r="AO55" s="495">
        <v>32</v>
      </c>
      <c r="AP55" s="502"/>
      <c r="AQ55" s="502">
        <v>1</v>
      </c>
      <c r="AR55" s="502">
        <v>16</v>
      </c>
      <c r="AS55" s="502">
        <v>15</v>
      </c>
      <c r="AT55" s="482">
        <f t="shared" si="10"/>
        <v>4.4375</v>
      </c>
      <c r="AU55" s="128">
        <v>32</v>
      </c>
      <c r="AV55" s="141"/>
      <c r="AW55" s="141">
        <v>2</v>
      </c>
      <c r="AX55" s="141">
        <v>18</v>
      </c>
      <c r="AY55" s="141">
        <v>12</v>
      </c>
      <c r="AZ55" s="130">
        <f t="shared" si="11"/>
        <v>4.3125</v>
      </c>
      <c r="BA55" s="327">
        <v>18</v>
      </c>
      <c r="BB55" s="327"/>
      <c r="BC55" s="327"/>
      <c r="BD55" s="327">
        <v>4</v>
      </c>
      <c r="BE55" s="327">
        <v>14</v>
      </c>
      <c r="BF55" s="348">
        <f t="shared" si="12"/>
        <v>4.7777777777777777</v>
      </c>
      <c r="BG55" s="327">
        <v>12</v>
      </c>
      <c r="BH55" s="327"/>
      <c r="BI55" s="327">
        <v>5</v>
      </c>
      <c r="BJ55" s="327">
        <v>6</v>
      </c>
      <c r="BK55" s="327">
        <v>1</v>
      </c>
      <c r="BL55" s="328"/>
      <c r="BM55" s="329">
        <v>60.4</v>
      </c>
      <c r="BN55" s="390">
        <v>30</v>
      </c>
      <c r="BO55" s="390"/>
      <c r="BP55" s="390"/>
      <c r="BQ55" s="390">
        <v>9</v>
      </c>
      <c r="BR55" s="390">
        <v>10</v>
      </c>
      <c r="BS55" s="390">
        <v>11</v>
      </c>
      <c r="BT55" s="390"/>
      <c r="BU55" s="391">
        <v>72.2</v>
      </c>
    </row>
    <row r="56" spans="1:73" s="1" customFormat="1" ht="15" customHeight="1" x14ac:dyDescent="0.25">
      <c r="A56" s="12">
        <v>8</v>
      </c>
      <c r="B56" s="5">
        <v>40031</v>
      </c>
      <c r="C56" s="5" t="s">
        <v>5</v>
      </c>
      <c r="D56" s="486" t="s">
        <v>56</v>
      </c>
      <c r="E56" s="357">
        <v>116</v>
      </c>
      <c r="F56" s="630"/>
      <c r="G56" s="630">
        <v>7.7586206896551726</v>
      </c>
      <c r="H56" s="630">
        <v>58.620689655172413</v>
      </c>
      <c r="I56" s="630">
        <v>33.620689655172413</v>
      </c>
      <c r="J56" s="21">
        <f t="shared" si="3"/>
        <v>4.2586206896551717</v>
      </c>
      <c r="K56" s="617">
        <v>118</v>
      </c>
      <c r="L56" s="619">
        <v>0.84745762711864403</v>
      </c>
      <c r="M56" s="619">
        <v>23.728813559322035</v>
      </c>
      <c r="N56" s="619">
        <v>57.627118644067799</v>
      </c>
      <c r="O56" s="630">
        <v>17.796610169491526</v>
      </c>
      <c r="P56" s="21">
        <f t="shared" si="13"/>
        <v>3.9237288135593222</v>
      </c>
      <c r="Q56" s="617">
        <v>117</v>
      </c>
      <c r="R56" s="619"/>
      <c r="S56" s="619">
        <v>10.256410256410257</v>
      </c>
      <c r="T56" s="619">
        <v>62.393162393162392</v>
      </c>
      <c r="U56" s="619">
        <v>27.350427350427349</v>
      </c>
      <c r="V56" s="21">
        <f t="shared" si="14"/>
        <v>4.1709401709401712</v>
      </c>
      <c r="W56" s="589">
        <v>116</v>
      </c>
      <c r="X56" s="590"/>
      <c r="Y56" s="591"/>
      <c r="Z56" s="592">
        <v>2</v>
      </c>
      <c r="AA56" s="591">
        <f t="shared" si="29"/>
        <v>1.7241379310344827</v>
      </c>
      <c r="AB56" s="592">
        <v>86</v>
      </c>
      <c r="AC56" s="591">
        <f t="shared" si="26"/>
        <v>74.137931034482762</v>
      </c>
      <c r="AD56" s="592">
        <v>28</v>
      </c>
      <c r="AE56" s="591">
        <f t="shared" si="27"/>
        <v>24.137931034482758</v>
      </c>
      <c r="AF56" s="533">
        <f t="shared" si="28"/>
        <v>98.275862068965523</v>
      </c>
      <c r="AG56" s="548">
        <v>115</v>
      </c>
      <c r="AH56" s="549">
        <v>4</v>
      </c>
      <c r="AI56" s="550">
        <f t="shared" si="22"/>
        <v>3.4782608695652173</v>
      </c>
      <c r="AJ56" s="548">
        <v>66</v>
      </c>
      <c r="AK56" s="551">
        <f t="shared" si="1"/>
        <v>57.391304347826086</v>
      </c>
      <c r="AL56" s="548">
        <v>45</v>
      </c>
      <c r="AM56" s="552">
        <f t="shared" si="16"/>
        <v>39.130434782608695</v>
      </c>
      <c r="AN56" s="527">
        <f t="shared" si="17"/>
        <v>96.521739130434781</v>
      </c>
      <c r="AO56" s="495">
        <v>54</v>
      </c>
      <c r="AP56" s="496">
        <v>1</v>
      </c>
      <c r="AQ56" s="496">
        <v>23</v>
      </c>
      <c r="AR56" s="496">
        <v>25</v>
      </c>
      <c r="AS56" s="496">
        <v>5</v>
      </c>
      <c r="AT56" s="121">
        <f t="shared" si="10"/>
        <v>3.6296296296296298</v>
      </c>
      <c r="AU56" s="128">
        <v>54</v>
      </c>
      <c r="AV56" s="53"/>
      <c r="AW56" s="53">
        <v>23</v>
      </c>
      <c r="AX56" s="53">
        <v>18</v>
      </c>
      <c r="AY56" s="53">
        <v>13</v>
      </c>
      <c r="AZ56" s="130">
        <f t="shared" si="11"/>
        <v>3.8148148148148149</v>
      </c>
      <c r="BA56" s="327">
        <v>16</v>
      </c>
      <c r="BB56" s="327"/>
      <c r="BC56" s="327">
        <v>3</v>
      </c>
      <c r="BD56" s="327">
        <v>5</v>
      </c>
      <c r="BE56" s="327">
        <v>8</v>
      </c>
      <c r="BF56" s="350">
        <f t="shared" si="12"/>
        <v>4.3125</v>
      </c>
      <c r="BG56" s="327">
        <v>12</v>
      </c>
      <c r="BH56" s="327"/>
      <c r="BI56" s="327">
        <v>8</v>
      </c>
      <c r="BJ56" s="327">
        <v>4</v>
      </c>
      <c r="BK56" s="327"/>
      <c r="BL56" s="328"/>
      <c r="BM56" s="329">
        <v>55.58</v>
      </c>
      <c r="BN56" s="390">
        <v>28</v>
      </c>
      <c r="BO56" s="390"/>
      <c r="BP56" s="390"/>
      <c r="BQ56" s="390">
        <v>18</v>
      </c>
      <c r="BR56" s="390">
        <v>7</v>
      </c>
      <c r="BS56" s="390">
        <v>3</v>
      </c>
      <c r="BT56" s="390"/>
      <c r="BU56" s="391">
        <v>69</v>
      </c>
    </row>
    <row r="57" spans="1:73" s="1" customFormat="1" ht="15" customHeight="1" x14ac:dyDescent="0.25">
      <c r="A57" s="12">
        <v>9</v>
      </c>
      <c r="B57" s="5">
        <v>40210</v>
      </c>
      <c r="C57" s="5" t="s">
        <v>5</v>
      </c>
      <c r="D57" s="486" t="s">
        <v>59</v>
      </c>
      <c r="E57" s="357">
        <v>48</v>
      </c>
      <c r="F57" s="630">
        <v>4.166666666666667</v>
      </c>
      <c r="G57" s="630">
        <v>18.75</v>
      </c>
      <c r="H57" s="630">
        <v>54.166666666666664</v>
      </c>
      <c r="I57" s="630">
        <v>22.916666666666668</v>
      </c>
      <c r="J57" s="21">
        <f t="shared" si="3"/>
        <v>3.9583333333333339</v>
      </c>
      <c r="K57" s="617">
        <v>48</v>
      </c>
      <c r="L57" s="619">
        <v>14.583333333333334</v>
      </c>
      <c r="M57" s="619">
        <v>37.5</v>
      </c>
      <c r="N57" s="619">
        <v>31.25</v>
      </c>
      <c r="O57" s="630">
        <v>16.666666666666668</v>
      </c>
      <c r="P57" s="21">
        <f t="shared" si="13"/>
        <v>3.5</v>
      </c>
      <c r="Q57" s="617">
        <v>47</v>
      </c>
      <c r="R57" s="619">
        <v>4.2553191489361701</v>
      </c>
      <c r="S57" s="619">
        <v>34.042553191489361</v>
      </c>
      <c r="T57" s="619">
        <v>44.680851063829785</v>
      </c>
      <c r="U57" s="619">
        <v>17.021276595744681</v>
      </c>
      <c r="V57" s="21">
        <f t="shared" si="14"/>
        <v>3.7446808510638294</v>
      </c>
      <c r="W57" s="589">
        <v>49</v>
      </c>
      <c r="X57" s="590">
        <v>4</v>
      </c>
      <c r="Y57" s="591">
        <f t="shared" si="0"/>
        <v>8.1632653061224492</v>
      </c>
      <c r="Z57" s="592">
        <v>1</v>
      </c>
      <c r="AA57" s="591">
        <f>Z57*100/W57</f>
        <v>2.0408163265306123</v>
      </c>
      <c r="AB57" s="592">
        <v>25</v>
      </c>
      <c r="AC57" s="591">
        <f>AB57*100/W57</f>
        <v>51.020408163265309</v>
      </c>
      <c r="AD57" s="592">
        <v>19</v>
      </c>
      <c r="AE57" s="591">
        <f>AD57*100/W57</f>
        <v>38.775510204081634</v>
      </c>
      <c r="AF57" s="533">
        <f>AE57+AC57</f>
        <v>89.795918367346943</v>
      </c>
      <c r="AG57" s="548">
        <v>48</v>
      </c>
      <c r="AH57" s="549">
        <v>3</v>
      </c>
      <c r="AI57" s="550">
        <v>28</v>
      </c>
      <c r="AJ57" s="548">
        <v>28</v>
      </c>
      <c r="AK57" s="551">
        <f t="shared" si="1"/>
        <v>58.333333333333336</v>
      </c>
      <c r="AL57" s="548">
        <v>17</v>
      </c>
      <c r="AM57" s="552">
        <f t="shared" si="16"/>
        <v>35.416666666666664</v>
      </c>
      <c r="AN57" s="527">
        <f t="shared" si="17"/>
        <v>93.75</v>
      </c>
      <c r="AO57" s="495">
        <v>46</v>
      </c>
      <c r="AP57" s="496"/>
      <c r="AQ57" s="496">
        <v>6</v>
      </c>
      <c r="AR57" s="496">
        <v>39</v>
      </c>
      <c r="AS57" s="496">
        <v>1</v>
      </c>
      <c r="AT57" s="121">
        <f t="shared" si="10"/>
        <v>3.8913043478260869</v>
      </c>
      <c r="AU57" s="128">
        <v>46</v>
      </c>
      <c r="AV57" s="53"/>
      <c r="AW57" s="53">
        <v>17</v>
      </c>
      <c r="AX57" s="53">
        <v>22</v>
      </c>
      <c r="AY57" s="53">
        <v>7</v>
      </c>
      <c r="AZ57" s="130">
        <f t="shared" si="11"/>
        <v>3.7826086956521738</v>
      </c>
      <c r="BA57" s="327">
        <v>17</v>
      </c>
      <c r="BB57" s="327"/>
      <c r="BC57" s="327">
        <v>5</v>
      </c>
      <c r="BD57" s="327">
        <v>9</v>
      </c>
      <c r="BE57" s="327">
        <v>3</v>
      </c>
      <c r="BF57" s="350">
        <f t="shared" si="12"/>
        <v>3.8823529411764706</v>
      </c>
      <c r="BG57" s="327">
        <v>3</v>
      </c>
      <c r="BH57" s="327"/>
      <c r="BI57" s="327">
        <v>2</v>
      </c>
      <c r="BJ57" s="327">
        <v>1</v>
      </c>
      <c r="BK57" s="327"/>
      <c r="BL57" s="328"/>
      <c r="BM57" s="329">
        <v>34</v>
      </c>
      <c r="BN57" s="390">
        <v>20</v>
      </c>
      <c r="BO57" s="390"/>
      <c r="BP57" s="390"/>
      <c r="BQ57" s="390">
        <v>17</v>
      </c>
      <c r="BR57" s="390">
        <v>1</v>
      </c>
      <c r="BS57" s="390">
        <v>2</v>
      </c>
      <c r="BT57" s="390"/>
      <c r="BU57" s="391">
        <v>60.1</v>
      </c>
    </row>
    <row r="58" spans="1:73" s="1" customFormat="1" ht="15" customHeight="1" x14ac:dyDescent="0.25">
      <c r="A58" s="12">
        <v>10</v>
      </c>
      <c r="B58" s="5">
        <v>40300</v>
      </c>
      <c r="C58" s="5" t="s">
        <v>5</v>
      </c>
      <c r="D58" s="486" t="s">
        <v>60</v>
      </c>
      <c r="E58" s="357">
        <v>25</v>
      </c>
      <c r="F58" s="630"/>
      <c r="G58" s="630">
        <v>28</v>
      </c>
      <c r="H58" s="630">
        <v>44</v>
      </c>
      <c r="I58" s="630">
        <v>28</v>
      </c>
      <c r="J58" s="21">
        <f t="shared" si="3"/>
        <v>4</v>
      </c>
      <c r="K58" s="617">
        <v>25</v>
      </c>
      <c r="L58" s="619">
        <v>8</v>
      </c>
      <c r="M58" s="619">
        <v>52</v>
      </c>
      <c r="N58" s="619">
        <v>36</v>
      </c>
      <c r="O58" s="630">
        <v>4</v>
      </c>
      <c r="P58" s="21">
        <f t="shared" si="13"/>
        <v>3.36</v>
      </c>
      <c r="Q58" s="617">
        <v>25</v>
      </c>
      <c r="R58" s="619"/>
      <c r="S58" s="619">
        <v>28</v>
      </c>
      <c r="T58" s="619">
        <v>60</v>
      </c>
      <c r="U58" s="619">
        <v>12</v>
      </c>
      <c r="V58" s="21">
        <f t="shared" si="14"/>
        <v>3.84</v>
      </c>
      <c r="W58" s="589">
        <v>25</v>
      </c>
      <c r="X58" s="590"/>
      <c r="Y58" s="591"/>
      <c r="Z58" s="592"/>
      <c r="AA58" s="591"/>
      <c r="AB58" s="592">
        <v>22</v>
      </c>
      <c r="AC58" s="591">
        <f>AB58*100/W58</f>
        <v>88</v>
      </c>
      <c r="AD58" s="592">
        <v>3</v>
      </c>
      <c r="AE58" s="591">
        <f>AD58*100/W58</f>
        <v>12</v>
      </c>
      <c r="AF58" s="533">
        <f>AE58+AC58</f>
        <v>100</v>
      </c>
      <c r="AG58" s="548">
        <v>25</v>
      </c>
      <c r="AH58" s="549"/>
      <c r="AI58" s="550"/>
      <c r="AJ58" s="548">
        <v>11</v>
      </c>
      <c r="AK58" s="551">
        <f t="shared" si="1"/>
        <v>44</v>
      </c>
      <c r="AL58" s="548">
        <v>14</v>
      </c>
      <c r="AM58" s="552">
        <f t="shared" si="16"/>
        <v>56</v>
      </c>
      <c r="AN58" s="527">
        <f t="shared" si="17"/>
        <v>100</v>
      </c>
      <c r="AO58" s="495">
        <v>21</v>
      </c>
      <c r="AP58" s="496"/>
      <c r="AQ58" s="496">
        <v>4</v>
      </c>
      <c r="AR58" s="496">
        <v>17</v>
      </c>
      <c r="AS58" s="496"/>
      <c r="AT58" s="121">
        <f t="shared" si="10"/>
        <v>3.8095238095238093</v>
      </c>
      <c r="AU58" s="128">
        <v>21</v>
      </c>
      <c r="AV58" s="53"/>
      <c r="AW58" s="53">
        <v>11</v>
      </c>
      <c r="AX58" s="53">
        <v>8</v>
      </c>
      <c r="AY58" s="53">
        <v>2</v>
      </c>
      <c r="AZ58" s="130">
        <f t="shared" si="11"/>
        <v>3.5714285714285716</v>
      </c>
      <c r="BA58" s="327">
        <v>6</v>
      </c>
      <c r="BB58" s="327"/>
      <c r="BC58" s="327">
        <v>3</v>
      </c>
      <c r="BD58" s="327">
        <v>3</v>
      </c>
      <c r="BE58" s="327">
        <v>0</v>
      </c>
      <c r="BF58" s="350">
        <f t="shared" si="12"/>
        <v>3.5</v>
      </c>
      <c r="BG58" s="327">
        <v>6</v>
      </c>
      <c r="BH58" s="327"/>
      <c r="BI58" s="327">
        <v>5</v>
      </c>
      <c r="BJ58" s="327">
        <v>1</v>
      </c>
      <c r="BK58" s="327"/>
      <c r="BL58" s="328"/>
      <c r="BM58" s="329">
        <v>44</v>
      </c>
      <c r="BN58" s="390">
        <v>12</v>
      </c>
      <c r="BO58" s="390"/>
      <c r="BP58" s="390">
        <v>1</v>
      </c>
      <c r="BQ58" s="390">
        <v>6</v>
      </c>
      <c r="BR58" s="390">
        <v>3</v>
      </c>
      <c r="BS58" s="390">
        <v>2</v>
      </c>
      <c r="BT58" s="390"/>
      <c r="BU58" s="391">
        <v>61</v>
      </c>
    </row>
    <row r="59" spans="1:73" s="1" customFormat="1" ht="15" customHeight="1" x14ac:dyDescent="0.25">
      <c r="A59" s="12">
        <v>11</v>
      </c>
      <c r="B59" s="5">
        <v>40360</v>
      </c>
      <c r="C59" s="5" t="s">
        <v>5</v>
      </c>
      <c r="D59" s="486" t="s">
        <v>61</v>
      </c>
      <c r="E59" s="357">
        <v>75</v>
      </c>
      <c r="F59" s="630">
        <v>1.3333333333333333</v>
      </c>
      <c r="G59" s="630">
        <v>20</v>
      </c>
      <c r="H59" s="630">
        <v>52</v>
      </c>
      <c r="I59" s="630">
        <v>26.666666666666668</v>
      </c>
      <c r="J59" s="21">
        <f t="shared" si="3"/>
        <v>4.04</v>
      </c>
      <c r="K59" s="617">
        <v>77</v>
      </c>
      <c r="L59" s="619">
        <v>6.4935064935064934</v>
      </c>
      <c r="M59" s="619">
        <v>22.077922077922079</v>
      </c>
      <c r="N59" s="619">
        <v>45.454545454545453</v>
      </c>
      <c r="O59" s="630">
        <v>25.974025974025974</v>
      </c>
      <c r="P59" s="21">
        <f t="shared" si="13"/>
        <v>3.9090909090909087</v>
      </c>
      <c r="Q59" s="617">
        <v>73</v>
      </c>
      <c r="R59" s="619">
        <v>1.3698630136986301</v>
      </c>
      <c r="S59" s="619">
        <v>26.027397260273972</v>
      </c>
      <c r="T59" s="619">
        <v>58.904109589041099</v>
      </c>
      <c r="U59" s="619">
        <v>13.698630136986301</v>
      </c>
      <c r="V59" s="21">
        <f t="shared" si="14"/>
        <v>3.8493150684931505</v>
      </c>
      <c r="W59" s="589">
        <v>73</v>
      </c>
      <c r="X59" s="590"/>
      <c r="Y59" s="591"/>
      <c r="Z59" s="592"/>
      <c r="AA59" s="591"/>
      <c r="AB59" s="592">
        <v>44</v>
      </c>
      <c r="AC59" s="591">
        <f t="shared" si="26"/>
        <v>60.273972602739725</v>
      </c>
      <c r="AD59" s="592">
        <v>29</v>
      </c>
      <c r="AE59" s="591">
        <f t="shared" si="27"/>
        <v>39.726027397260275</v>
      </c>
      <c r="AF59" s="533">
        <f t="shared" si="28"/>
        <v>100</v>
      </c>
      <c r="AG59" s="548">
        <v>73</v>
      </c>
      <c r="AH59" s="549">
        <v>3</v>
      </c>
      <c r="AI59" s="550">
        <f t="shared" si="22"/>
        <v>4.1095890410958908</v>
      </c>
      <c r="AJ59" s="548">
        <v>34</v>
      </c>
      <c r="AK59" s="551">
        <f t="shared" si="1"/>
        <v>46.575342465753423</v>
      </c>
      <c r="AL59" s="548">
        <v>36</v>
      </c>
      <c r="AM59" s="552">
        <f t="shared" si="16"/>
        <v>49.315068493150683</v>
      </c>
      <c r="AN59" s="527">
        <f t="shared" si="17"/>
        <v>95.890410958904113</v>
      </c>
      <c r="AO59" s="495">
        <v>26</v>
      </c>
      <c r="AP59" s="496">
        <v>1</v>
      </c>
      <c r="AQ59" s="496">
        <v>7</v>
      </c>
      <c r="AR59" s="496">
        <v>17</v>
      </c>
      <c r="AS59" s="496">
        <v>1</v>
      </c>
      <c r="AT59" s="121">
        <f t="shared" si="10"/>
        <v>3.6923076923076925</v>
      </c>
      <c r="AU59" s="128">
        <v>25</v>
      </c>
      <c r="AV59" s="53">
        <v>1</v>
      </c>
      <c r="AW59" s="53">
        <v>21</v>
      </c>
      <c r="AX59" s="53">
        <v>2</v>
      </c>
      <c r="AY59" s="53">
        <v>1</v>
      </c>
      <c r="AZ59" s="130">
        <f t="shared" si="11"/>
        <v>3.12</v>
      </c>
      <c r="BA59" s="327">
        <v>14</v>
      </c>
      <c r="BB59" s="327"/>
      <c r="BC59" s="327">
        <v>9</v>
      </c>
      <c r="BD59" s="327">
        <v>2</v>
      </c>
      <c r="BE59" s="327">
        <v>3</v>
      </c>
      <c r="BF59" s="350">
        <f t="shared" si="12"/>
        <v>3.5714285714285716</v>
      </c>
      <c r="BG59" s="327">
        <v>5</v>
      </c>
      <c r="BH59" s="327"/>
      <c r="BI59" s="327">
        <v>3</v>
      </c>
      <c r="BJ59" s="327">
        <v>2</v>
      </c>
      <c r="BK59" s="327"/>
      <c r="BL59" s="328"/>
      <c r="BM59" s="329">
        <v>51.2</v>
      </c>
      <c r="BN59" s="390">
        <v>19</v>
      </c>
      <c r="BO59" s="390"/>
      <c r="BP59" s="390">
        <v>1</v>
      </c>
      <c r="BQ59" s="390">
        <v>15</v>
      </c>
      <c r="BR59" s="390">
        <v>1</v>
      </c>
      <c r="BS59" s="390">
        <v>2</v>
      </c>
      <c r="BT59" s="390"/>
      <c r="BU59" s="391">
        <v>58</v>
      </c>
    </row>
    <row r="60" spans="1:73" s="1" customFormat="1" ht="15" customHeight="1" x14ac:dyDescent="0.25">
      <c r="A60" s="12">
        <v>12</v>
      </c>
      <c r="B60" s="5">
        <v>40390</v>
      </c>
      <c r="C60" s="5" t="s">
        <v>5</v>
      </c>
      <c r="D60" s="486" t="s">
        <v>62</v>
      </c>
      <c r="E60" s="357">
        <v>62</v>
      </c>
      <c r="F60" s="630">
        <v>8.064516129032258</v>
      </c>
      <c r="G60" s="630">
        <v>32.258064516129032</v>
      </c>
      <c r="H60" s="630">
        <v>43.548387096774192</v>
      </c>
      <c r="I60" s="630">
        <v>16.129032258064516</v>
      </c>
      <c r="J60" s="21">
        <f t="shared" si="3"/>
        <v>3.67741935483871</v>
      </c>
      <c r="K60" s="617">
        <v>62</v>
      </c>
      <c r="L60" s="619">
        <v>20.967741935483872</v>
      </c>
      <c r="M60" s="619">
        <v>17.741935483870968</v>
      </c>
      <c r="N60" s="619">
        <v>45.161290322580648</v>
      </c>
      <c r="O60" s="630">
        <v>16.129032258064516</v>
      </c>
      <c r="P60" s="21">
        <f t="shared" si="13"/>
        <v>3.564516129032258</v>
      </c>
      <c r="Q60" s="617">
        <v>62</v>
      </c>
      <c r="R60" s="619">
        <v>1.6129032258064515</v>
      </c>
      <c r="S60" s="619">
        <v>24.193548387096776</v>
      </c>
      <c r="T60" s="619">
        <v>54.838709677419352</v>
      </c>
      <c r="U60" s="619">
        <v>19.35483870967742</v>
      </c>
      <c r="V60" s="21">
        <f t="shared" si="14"/>
        <v>3.919354838709677</v>
      </c>
      <c r="W60" s="589">
        <v>59</v>
      </c>
      <c r="X60" s="590">
        <v>1</v>
      </c>
      <c r="Y60" s="591">
        <f t="shared" si="0"/>
        <v>1.6949152542372881</v>
      </c>
      <c r="Z60" s="592">
        <v>2</v>
      </c>
      <c r="AA60" s="591">
        <f t="shared" ref="AA60" si="30">Z60*100/W60</f>
        <v>3.3898305084745761</v>
      </c>
      <c r="AB60" s="592">
        <v>46</v>
      </c>
      <c r="AC60" s="591">
        <f t="shared" si="26"/>
        <v>77.966101694915253</v>
      </c>
      <c r="AD60" s="592">
        <v>10</v>
      </c>
      <c r="AE60" s="591">
        <f t="shared" si="27"/>
        <v>16.949152542372882</v>
      </c>
      <c r="AF60" s="533">
        <f t="shared" si="28"/>
        <v>94.915254237288138</v>
      </c>
      <c r="AG60" s="548">
        <v>62</v>
      </c>
      <c r="AH60" s="549">
        <v>4</v>
      </c>
      <c r="AI60" s="550">
        <f t="shared" si="22"/>
        <v>6.4516129032258061</v>
      </c>
      <c r="AJ60" s="548">
        <v>34</v>
      </c>
      <c r="AK60" s="551">
        <f t="shared" si="1"/>
        <v>54.838709677419352</v>
      </c>
      <c r="AL60" s="548">
        <v>24</v>
      </c>
      <c r="AM60" s="552">
        <f t="shared" si="16"/>
        <v>38.70967741935484</v>
      </c>
      <c r="AN60" s="527">
        <f t="shared" si="17"/>
        <v>93.548387096774192</v>
      </c>
      <c r="AO60" s="495">
        <v>41</v>
      </c>
      <c r="AP60" s="496"/>
      <c r="AQ60" s="496">
        <v>10</v>
      </c>
      <c r="AR60" s="496">
        <v>28</v>
      </c>
      <c r="AS60" s="496">
        <v>3</v>
      </c>
      <c r="AT60" s="121">
        <f t="shared" si="10"/>
        <v>3.8292682926829267</v>
      </c>
      <c r="AU60" s="128">
        <v>41</v>
      </c>
      <c r="AV60" s="53"/>
      <c r="AW60" s="53">
        <v>12</v>
      </c>
      <c r="AX60" s="53">
        <v>23</v>
      </c>
      <c r="AY60" s="53">
        <v>6</v>
      </c>
      <c r="AZ60" s="130">
        <f t="shared" si="11"/>
        <v>3.8536585365853657</v>
      </c>
      <c r="BA60" s="327"/>
      <c r="BB60" s="327"/>
      <c r="BC60" s="327"/>
      <c r="BD60" s="327"/>
      <c r="BE60" s="327"/>
      <c r="BF60" s="350"/>
      <c r="BG60" s="327"/>
      <c r="BH60" s="327"/>
      <c r="BI60" s="327"/>
      <c r="BJ60" s="327"/>
      <c r="BK60" s="327"/>
      <c r="BL60" s="328"/>
      <c r="BM60" s="329"/>
      <c r="BN60" s="390"/>
      <c r="BO60" s="390"/>
      <c r="BP60" s="390"/>
      <c r="BQ60" s="390"/>
      <c r="BR60" s="390"/>
      <c r="BS60" s="390"/>
      <c r="BT60" s="390"/>
      <c r="BU60" s="391"/>
    </row>
    <row r="61" spans="1:73" s="1" customFormat="1" ht="15" customHeight="1" x14ac:dyDescent="0.25">
      <c r="A61" s="12">
        <v>13</v>
      </c>
      <c r="B61" s="5">
        <v>40720</v>
      </c>
      <c r="C61" s="5" t="s">
        <v>5</v>
      </c>
      <c r="D61" s="486" t="s">
        <v>239</v>
      </c>
      <c r="E61" s="357">
        <v>85</v>
      </c>
      <c r="F61" s="630"/>
      <c r="G61" s="630">
        <v>7.0588235294117645</v>
      </c>
      <c r="H61" s="630">
        <v>51.764705882352942</v>
      </c>
      <c r="I61" s="630">
        <v>41.176470588235297</v>
      </c>
      <c r="J61" s="21">
        <f t="shared" si="3"/>
        <v>4.341176470588235</v>
      </c>
      <c r="K61" s="617">
        <v>84</v>
      </c>
      <c r="L61" s="619">
        <v>1.1904761904761905</v>
      </c>
      <c r="M61" s="619">
        <v>25</v>
      </c>
      <c r="N61" s="619">
        <v>53.571428571428569</v>
      </c>
      <c r="O61" s="630">
        <v>20.238095238095237</v>
      </c>
      <c r="P61" s="21">
        <f t="shared" si="13"/>
        <v>3.9285714285714284</v>
      </c>
      <c r="Q61" s="617">
        <v>84</v>
      </c>
      <c r="R61" s="619"/>
      <c r="S61" s="619">
        <v>8.3333333333333339</v>
      </c>
      <c r="T61" s="619">
        <v>61.904761904761905</v>
      </c>
      <c r="U61" s="619">
        <v>29.761904761904763</v>
      </c>
      <c r="V61" s="21">
        <f t="shared" si="14"/>
        <v>4.2142857142857144</v>
      </c>
      <c r="W61" s="589">
        <v>84</v>
      </c>
      <c r="X61" s="590">
        <v>1</v>
      </c>
      <c r="Y61" s="591">
        <f t="shared" si="0"/>
        <v>1.1904761904761905</v>
      </c>
      <c r="Z61" s="592"/>
      <c r="AA61" s="591"/>
      <c r="AB61" s="592">
        <v>52</v>
      </c>
      <c r="AC61" s="591">
        <f t="shared" si="26"/>
        <v>61.904761904761905</v>
      </c>
      <c r="AD61" s="592">
        <v>31</v>
      </c>
      <c r="AE61" s="591">
        <f t="shared" si="27"/>
        <v>36.904761904761905</v>
      </c>
      <c r="AF61" s="533">
        <f t="shared" si="28"/>
        <v>98.80952380952381</v>
      </c>
      <c r="AG61" s="548">
        <v>80</v>
      </c>
      <c r="AH61" s="549">
        <v>5</v>
      </c>
      <c r="AI61" s="550">
        <f t="shared" si="22"/>
        <v>6.25</v>
      </c>
      <c r="AJ61" s="548">
        <v>43</v>
      </c>
      <c r="AK61" s="551">
        <f t="shared" si="1"/>
        <v>53.75</v>
      </c>
      <c r="AL61" s="548">
        <v>32</v>
      </c>
      <c r="AM61" s="552">
        <f t="shared" si="16"/>
        <v>40</v>
      </c>
      <c r="AN61" s="527">
        <f t="shared" si="17"/>
        <v>93.75</v>
      </c>
      <c r="AO61" s="495">
        <v>83</v>
      </c>
      <c r="AP61" s="503"/>
      <c r="AQ61" s="503">
        <v>15</v>
      </c>
      <c r="AR61" s="503">
        <v>51</v>
      </c>
      <c r="AS61" s="503">
        <v>17</v>
      </c>
      <c r="AT61" s="122">
        <f t="shared" si="10"/>
        <v>4.024096385542169</v>
      </c>
      <c r="AU61" s="128">
        <v>83</v>
      </c>
      <c r="AV61" s="142">
        <v>2</v>
      </c>
      <c r="AW61" s="142">
        <v>30</v>
      </c>
      <c r="AX61" s="142">
        <v>34</v>
      </c>
      <c r="AY61" s="142">
        <v>17</v>
      </c>
      <c r="AZ61" s="143">
        <f t="shared" si="11"/>
        <v>3.7951807228915664</v>
      </c>
      <c r="BA61" s="327">
        <v>15</v>
      </c>
      <c r="BB61" s="327"/>
      <c r="BC61" s="327">
        <v>1</v>
      </c>
      <c r="BD61" s="327">
        <v>7</v>
      </c>
      <c r="BE61" s="327">
        <v>7</v>
      </c>
      <c r="BF61" s="348">
        <f t="shared" si="12"/>
        <v>4.4000000000000004</v>
      </c>
      <c r="BG61" s="327">
        <v>39</v>
      </c>
      <c r="BH61" s="327"/>
      <c r="BI61" s="327">
        <v>11</v>
      </c>
      <c r="BJ61" s="327">
        <v>24</v>
      </c>
      <c r="BK61" s="327">
        <v>4</v>
      </c>
      <c r="BL61" s="328"/>
      <c r="BM61" s="329">
        <v>66.2</v>
      </c>
      <c r="BN61" s="390">
        <v>54</v>
      </c>
      <c r="BO61" s="390"/>
      <c r="BP61" s="390"/>
      <c r="BQ61" s="390">
        <v>22</v>
      </c>
      <c r="BR61" s="390">
        <v>15</v>
      </c>
      <c r="BS61" s="390">
        <v>17</v>
      </c>
      <c r="BT61" s="390"/>
      <c r="BU61" s="391">
        <v>71.87</v>
      </c>
    </row>
    <row r="62" spans="1:73" s="1" customFormat="1" ht="15" customHeight="1" x14ac:dyDescent="0.25">
      <c r="A62" s="12">
        <v>14</v>
      </c>
      <c r="B62" s="5">
        <v>40730</v>
      </c>
      <c r="C62" s="5" t="s">
        <v>5</v>
      </c>
      <c r="D62" s="486" t="s">
        <v>64</v>
      </c>
      <c r="E62" s="357">
        <v>21</v>
      </c>
      <c r="F62" s="630">
        <v>9.5238095238095237</v>
      </c>
      <c r="G62" s="630">
        <v>19.047619047619047</v>
      </c>
      <c r="H62" s="630">
        <v>57.142857142857146</v>
      </c>
      <c r="I62" s="630">
        <v>14.285714285714286</v>
      </c>
      <c r="J62" s="21">
        <f t="shared" si="3"/>
        <v>3.7619047619047619</v>
      </c>
      <c r="K62" s="617">
        <v>21</v>
      </c>
      <c r="L62" s="619">
        <v>23.80952380952381</v>
      </c>
      <c r="M62" s="619">
        <v>52.38095238095238</v>
      </c>
      <c r="N62" s="619">
        <v>23.80952380952381</v>
      </c>
      <c r="O62" s="630">
        <v>0</v>
      </c>
      <c r="P62" s="21">
        <f t="shared" si="13"/>
        <v>3</v>
      </c>
      <c r="Q62" s="617">
        <v>21</v>
      </c>
      <c r="R62" s="619"/>
      <c r="S62" s="619">
        <v>9.5238095238095237</v>
      </c>
      <c r="T62" s="619">
        <v>85.714285714285708</v>
      </c>
      <c r="U62" s="619">
        <v>4.7619047619047619</v>
      </c>
      <c r="V62" s="21">
        <f t="shared" si="14"/>
        <v>3.9523809523809517</v>
      </c>
      <c r="W62" s="589">
        <v>21</v>
      </c>
      <c r="X62" s="590">
        <v>2</v>
      </c>
      <c r="Y62" s="591">
        <f t="shared" si="0"/>
        <v>9.5238095238095237</v>
      </c>
      <c r="Z62" s="592">
        <v>4</v>
      </c>
      <c r="AA62" s="591">
        <f>Z62*100/W62</f>
        <v>19.047619047619047</v>
      </c>
      <c r="AB62" s="592">
        <v>15</v>
      </c>
      <c r="AC62" s="591">
        <f t="shared" si="26"/>
        <v>71.428571428571431</v>
      </c>
      <c r="AD62" s="592"/>
      <c r="AE62" s="591"/>
      <c r="AF62" s="533">
        <f t="shared" si="28"/>
        <v>71.428571428571431</v>
      </c>
      <c r="AG62" s="548">
        <v>22</v>
      </c>
      <c r="AH62" s="549"/>
      <c r="AI62" s="550"/>
      <c r="AJ62" s="548">
        <v>20</v>
      </c>
      <c r="AK62" s="551">
        <f t="shared" si="1"/>
        <v>90.909090909090907</v>
      </c>
      <c r="AL62" s="548">
        <v>2</v>
      </c>
      <c r="AM62" s="552">
        <f t="shared" si="16"/>
        <v>9.0909090909090917</v>
      </c>
      <c r="AN62" s="527">
        <f t="shared" si="17"/>
        <v>100</v>
      </c>
      <c r="AO62" s="495">
        <v>10</v>
      </c>
      <c r="AP62" s="496"/>
      <c r="AQ62" s="496">
        <v>1</v>
      </c>
      <c r="AR62" s="496">
        <v>9</v>
      </c>
      <c r="AS62" s="496"/>
      <c r="AT62" s="121">
        <f t="shared" si="10"/>
        <v>3.9</v>
      </c>
      <c r="AU62" s="128">
        <v>10</v>
      </c>
      <c r="AV62" s="53"/>
      <c r="AW62" s="53">
        <v>5</v>
      </c>
      <c r="AX62" s="53">
        <v>1</v>
      </c>
      <c r="AY62" s="53">
        <v>4</v>
      </c>
      <c r="AZ62" s="130">
        <f t="shared" si="11"/>
        <v>3.9</v>
      </c>
      <c r="BA62" s="327">
        <v>4</v>
      </c>
      <c r="BB62" s="327"/>
      <c r="BC62" s="327"/>
      <c r="BD62" s="327">
        <v>1</v>
      </c>
      <c r="BE62" s="327">
        <v>3</v>
      </c>
      <c r="BF62" s="350">
        <f t="shared" si="12"/>
        <v>4.75</v>
      </c>
      <c r="BG62" s="327"/>
      <c r="BH62" s="327"/>
      <c r="BI62" s="327"/>
      <c r="BJ62" s="327"/>
      <c r="BK62" s="327"/>
      <c r="BL62" s="328"/>
      <c r="BM62" s="329"/>
      <c r="BN62" s="390">
        <v>4</v>
      </c>
      <c r="BO62" s="390"/>
      <c r="BP62" s="390"/>
      <c r="BQ62" s="390">
        <v>1</v>
      </c>
      <c r="BR62" s="390">
        <v>2</v>
      </c>
      <c r="BS62" s="390">
        <v>1</v>
      </c>
      <c r="BT62" s="390"/>
      <c r="BU62" s="391">
        <v>72</v>
      </c>
    </row>
    <row r="63" spans="1:73" s="1" customFormat="1" ht="15" customHeight="1" x14ac:dyDescent="0.25">
      <c r="A63" s="12">
        <v>15</v>
      </c>
      <c r="B63" s="5">
        <v>40820</v>
      </c>
      <c r="C63" s="5" t="s">
        <v>5</v>
      </c>
      <c r="D63" s="486" t="s">
        <v>65</v>
      </c>
      <c r="E63" s="357">
        <v>75</v>
      </c>
      <c r="F63" s="630"/>
      <c r="G63" s="630">
        <v>6.666666666666667</v>
      </c>
      <c r="H63" s="630">
        <v>44</v>
      </c>
      <c r="I63" s="630">
        <v>49.333333333333336</v>
      </c>
      <c r="J63" s="21">
        <f t="shared" si="3"/>
        <v>4.4266666666666667</v>
      </c>
      <c r="K63" s="617">
        <v>75</v>
      </c>
      <c r="L63" s="619"/>
      <c r="M63" s="619">
        <v>13.333333333333334</v>
      </c>
      <c r="N63" s="619">
        <v>48</v>
      </c>
      <c r="O63" s="630">
        <v>38.666666666666664</v>
      </c>
      <c r="P63" s="21">
        <f t="shared" si="13"/>
        <v>4.253333333333333</v>
      </c>
      <c r="Q63" s="617">
        <v>75</v>
      </c>
      <c r="R63" s="619"/>
      <c r="S63" s="619">
        <v>2.6666666666666665</v>
      </c>
      <c r="T63" s="619">
        <v>68</v>
      </c>
      <c r="U63" s="619">
        <v>29.333333333333332</v>
      </c>
      <c r="V63" s="21">
        <f t="shared" si="14"/>
        <v>4.2666666666666666</v>
      </c>
      <c r="W63" s="589">
        <v>73</v>
      </c>
      <c r="X63" s="590"/>
      <c r="Y63" s="591"/>
      <c r="Z63" s="592"/>
      <c r="AA63" s="591"/>
      <c r="AB63" s="592">
        <v>25</v>
      </c>
      <c r="AC63" s="591">
        <f t="shared" si="26"/>
        <v>34.246575342465754</v>
      </c>
      <c r="AD63" s="592">
        <v>48</v>
      </c>
      <c r="AE63" s="591">
        <f t="shared" si="27"/>
        <v>65.753424657534254</v>
      </c>
      <c r="AF63" s="533">
        <f t="shared" si="28"/>
        <v>100</v>
      </c>
      <c r="AG63" s="548">
        <v>70</v>
      </c>
      <c r="AH63" s="549"/>
      <c r="AI63" s="550"/>
      <c r="AJ63" s="548">
        <v>37</v>
      </c>
      <c r="AK63" s="551">
        <f t="shared" si="1"/>
        <v>52.857142857142854</v>
      </c>
      <c r="AL63" s="548">
        <v>33</v>
      </c>
      <c r="AM63" s="552">
        <f t="shared" si="16"/>
        <v>47.142857142857146</v>
      </c>
      <c r="AN63" s="527">
        <f t="shared" si="17"/>
        <v>100</v>
      </c>
      <c r="AO63" s="495">
        <v>68</v>
      </c>
      <c r="AP63" s="496"/>
      <c r="AQ63" s="496">
        <v>15</v>
      </c>
      <c r="AR63" s="496">
        <v>40</v>
      </c>
      <c r="AS63" s="496">
        <v>13</v>
      </c>
      <c r="AT63" s="121">
        <f t="shared" si="10"/>
        <v>3.9705882352941178</v>
      </c>
      <c r="AU63" s="128">
        <v>68</v>
      </c>
      <c r="AV63" s="53"/>
      <c r="AW63" s="53">
        <v>21</v>
      </c>
      <c r="AX63" s="53">
        <v>33</v>
      </c>
      <c r="AY63" s="53">
        <v>14</v>
      </c>
      <c r="AZ63" s="130">
        <f t="shared" si="11"/>
        <v>3.8970588235294117</v>
      </c>
      <c r="BA63" s="327">
        <v>17</v>
      </c>
      <c r="BB63" s="327"/>
      <c r="BC63" s="327"/>
      <c r="BD63" s="327">
        <v>3</v>
      </c>
      <c r="BE63" s="327">
        <v>14</v>
      </c>
      <c r="BF63" s="347">
        <f t="shared" si="12"/>
        <v>4.8235294117647056</v>
      </c>
      <c r="BG63" s="327">
        <v>13</v>
      </c>
      <c r="BH63" s="327"/>
      <c r="BI63" s="327">
        <v>5</v>
      </c>
      <c r="BJ63" s="327">
        <v>8</v>
      </c>
      <c r="BK63" s="327"/>
      <c r="BL63" s="328"/>
      <c r="BM63" s="329">
        <v>64.7</v>
      </c>
      <c r="BN63" s="390">
        <v>30</v>
      </c>
      <c r="BO63" s="390"/>
      <c r="BP63" s="390"/>
      <c r="BQ63" s="390">
        <v>15</v>
      </c>
      <c r="BR63" s="390">
        <v>7</v>
      </c>
      <c r="BS63" s="390">
        <v>8</v>
      </c>
      <c r="BT63" s="390"/>
      <c r="BU63" s="391">
        <v>69.5</v>
      </c>
    </row>
    <row r="64" spans="1:73" s="1" customFormat="1" ht="15" customHeight="1" x14ac:dyDescent="0.25">
      <c r="A64" s="12">
        <v>16</v>
      </c>
      <c r="B64" s="5">
        <v>40840</v>
      </c>
      <c r="C64" s="5" t="s">
        <v>5</v>
      </c>
      <c r="D64" s="486" t="s">
        <v>66</v>
      </c>
      <c r="E64" s="357">
        <v>68</v>
      </c>
      <c r="F64" s="630">
        <v>2.9411764705882355</v>
      </c>
      <c r="G64" s="630">
        <v>27.941176470588236</v>
      </c>
      <c r="H64" s="630">
        <v>44.117647058823529</v>
      </c>
      <c r="I64" s="630">
        <v>25</v>
      </c>
      <c r="J64" s="21">
        <f t="shared" si="3"/>
        <v>3.9117647058823533</v>
      </c>
      <c r="K64" s="617">
        <v>64</v>
      </c>
      <c r="L64" s="619">
        <v>9.375</v>
      </c>
      <c r="M64" s="619">
        <v>43.75</v>
      </c>
      <c r="N64" s="619">
        <v>37.5</v>
      </c>
      <c r="O64" s="630">
        <v>9.375</v>
      </c>
      <c r="P64" s="21">
        <f t="shared" si="13"/>
        <v>3.46875</v>
      </c>
      <c r="Q64" s="617">
        <v>65</v>
      </c>
      <c r="R64" s="619">
        <v>1.5384615384615385</v>
      </c>
      <c r="S64" s="619">
        <v>32.307692307692307</v>
      </c>
      <c r="T64" s="619">
        <v>52.307692307692307</v>
      </c>
      <c r="U64" s="619">
        <v>13.846153846153847</v>
      </c>
      <c r="V64" s="21">
        <f t="shared" si="14"/>
        <v>3.7846153846153845</v>
      </c>
      <c r="W64" s="589">
        <v>62</v>
      </c>
      <c r="X64" s="590">
        <v>3</v>
      </c>
      <c r="Y64" s="591">
        <f t="shared" si="0"/>
        <v>4.838709677419355</v>
      </c>
      <c r="Z64" s="592">
        <v>9</v>
      </c>
      <c r="AA64" s="591">
        <f t="shared" ref="AA64" si="31">Z64*100/W64</f>
        <v>14.516129032258064</v>
      </c>
      <c r="AB64" s="592">
        <v>45</v>
      </c>
      <c r="AC64" s="591">
        <f t="shared" si="26"/>
        <v>72.58064516129032</v>
      </c>
      <c r="AD64" s="592">
        <v>5</v>
      </c>
      <c r="AE64" s="591">
        <f t="shared" si="27"/>
        <v>8.064516129032258</v>
      </c>
      <c r="AF64" s="533">
        <f t="shared" si="28"/>
        <v>80.645161290322577</v>
      </c>
      <c r="AG64" s="548">
        <v>64</v>
      </c>
      <c r="AH64" s="549"/>
      <c r="AI64" s="550"/>
      <c r="AJ64" s="548">
        <v>38</v>
      </c>
      <c r="AK64" s="551">
        <f t="shared" si="1"/>
        <v>59.375</v>
      </c>
      <c r="AL64" s="548">
        <v>26</v>
      </c>
      <c r="AM64" s="552">
        <f t="shared" si="16"/>
        <v>40.625</v>
      </c>
      <c r="AN64" s="527">
        <f t="shared" si="17"/>
        <v>100</v>
      </c>
      <c r="AO64" s="495">
        <v>63</v>
      </c>
      <c r="AP64" s="496"/>
      <c r="AQ64" s="496">
        <v>22</v>
      </c>
      <c r="AR64" s="496">
        <v>36</v>
      </c>
      <c r="AS64" s="496">
        <v>5</v>
      </c>
      <c r="AT64" s="121">
        <f t="shared" si="10"/>
        <v>3.7301587301587302</v>
      </c>
      <c r="AU64" s="128">
        <v>63</v>
      </c>
      <c r="AV64" s="53"/>
      <c r="AW64" s="53">
        <v>33</v>
      </c>
      <c r="AX64" s="53">
        <v>24</v>
      </c>
      <c r="AY64" s="53">
        <v>6</v>
      </c>
      <c r="AZ64" s="130">
        <f t="shared" si="11"/>
        <v>3.5714285714285716</v>
      </c>
      <c r="BA64" s="357">
        <v>15</v>
      </c>
      <c r="BB64" s="357"/>
      <c r="BC64" s="357">
        <v>3</v>
      </c>
      <c r="BD64" s="357">
        <v>7</v>
      </c>
      <c r="BE64" s="357">
        <v>5</v>
      </c>
      <c r="BF64" s="350">
        <f t="shared" si="12"/>
        <v>4.1333333333333337</v>
      </c>
      <c r="BG64" s="327">
        <v>11</v>
      </c>
      <c r="BH64" s="327"/>
      <c r="BI64" s="327">
        <v>7</v>
      </c>
      <c r="BJ64" s="327">
        <v>4</v>
      </c>
      <c r="BK64" s="327"/>
      <c r="BL64" s="328"/>
      <c r="BM64" s="329">
        <v>53.73</v>
      </c>
      <c r="BN64" s="390">
        <v>26</v>
      </c>
      <c r="BO64" s="390"/>
      <c r="BP64" s="390">
        <v>1</v>
      </c>
      <c r="BQ64" s="390">
        <v>16</v>
      </c>
      <c r="BR64" s="390">
        <v>5</v>
      </c>
      <c r="BS64" s="390">
        <v>4</v>
      </c>
      <c r="BT64" s="390"/>
      <c r="BU64" s="391">
        <v>61.58</v>
      </c>
    </row>
    <row r="65" spans="1:73" s="1" customFormat="1" ht="15" customHeight="1" x14ac:dyDescent="0.25">
      <c r="A65" s="12">
        <v>17</v>
      </c>
      <c r="B65" s="5">
        <v>40950</v>
      </c>
      <c r="C65" s="5" t="s">
        <v>5</v>
      </c>
      <c r="D65" s="486" t="s">
        <v>67</v>
      </c>
      <c r="E65" s="357">
        <v>92</v>
      </c>
      <c r="F65" s="630"/>
      <c r="G65" s="630">
        <v>23.913043478260871</v>
      </c>
      <c r="H65" s="630">
        <v>30.434782608695652</v>
      </c>
      <c r="I65" s="630">
        <v>45.652173913043477</v>
      </c>
      <c r="J65" s="21">
        <f t="shared" si="3"/>
        <v>4.2173913043478262</v>
      </c>
      <c r="K65" s="617">
        <v>81</v>
      </c>
      <c r="L65" s="619"/>
      <c r="M65" s="619">
        <v>33.333333333333336</v>
      </c>
      <c r="N65" s="619">
        <v>59.25925925925926</v>
      </c>
      <c r="O65" s="630">
        <v>7.4074074074074074</v>
      </c>
      <c r="P65" s="21">
        <f t="shared" si="13"/>
        <v>3.7407407407407414</v>
      </c>
      <c r="Q65" s="617">
        <v>91</v>
      </c>
      <c r="R65" s="619"/>
      <c r="S65" s="619">
        <v>31.868131868131869</v>
      </c>
      <c r="T65" s="619">
        <v>50.549450549450547</v>
      </c>
      <c r="U65" s="619">
        <v>17.582417582417584</v>
      </c>
      <c r="V65" s="21">
        <f t="shared" si="14"/>
        <v>3.8571428571428568</v>
      </c>
      <c r="W65" s="589">
        <v>90</v>
      </c>
      <c r="X65" s="590"/>
      <c r="Y65" s="591"/>
      <c r="Z65" s="592">
        <v>1</v>
      </c>
      <c r="AA65" s="591">
        <f>Z65*100/W65</f>
        <v>1.1111111111111112</v>
      </c>
      <c r="AB65" s="592">
        <v>59</v>
      </c>
      <c r="AC65" s="591">
        <f t="shared" si="26"/>
        <v>65.555555555555557</v>
      </c>
      <c r="AD65" s="592">
        <v>30</v>
      </c>
      <c r="AE65" s="591">
        <f t="shared" si="27"/>
        <v>33.333333333333336</v>
      </c>
      <c r="AF65" s="533">
        <f t="shared" si="28"/>
        <v>98.888888888888886</v>
      </c>
      <c r="AG65" s="548">
        <v>91</v>
      </c>
      <c r="AH65" s="549">
        <v>4</v>
      </c>
      <c r="AI65" s="550">
        <f t="shared" si="22"/>
        <v>4.395604395604396</v>
      </c>
      <c r="AJ65" s="548">
        <v>38</v>
      </c>
      <c r="AK65" s="551">
        <f t="shared" si="1"/>
        <v>41.758241758241759</v>
      </c>
      <c r="AL65" s="548">
        <v>49</v>
      </c>
      <c r="AM65" s="552">
        <f t="shared" si="16"/>
        <v>53.846153846153847</v>
      </c>
      <c r="AN65" s="527">
        <f t="shared" si="17"/>
        <v>95.604395604395606</v>
      </c>
      <c r="AO65" s="495">
        <v>64</v>
      </c>
      <c r="AP65" s="496">
        <v>2</v>
      </c>
      <c r="AQ65" s="496">
        <v>22</v>
      </c>
      <c r="AR65" s="496">
        <v>36</v>
      </c>
      <c r="AS65" s="496">
        <v>4</v>
      </c>
      <c r="AT65" s="121">
        <f t="shared" si="10"/>
        <v>3.65625</v>
      </c>
      <c r="AU65" s="128">
        <v>64</v>
      </c>
      <c r="AV65" s="53"/>
      <c r="AW65" s="53">
        <v>32</v>
      </c>
      <c r="AX65" s="53">
        <v>28</v>
      </c>
      <c r="AY65" s="53">
        <v>4</v>
      </c>
      <c r="AZ65" s="130">
        <f t="shared" si="11"/>
        <v>3.5625</v>
      </c>
      <c r="BA65" s="327">
        <v>21</v>
      </c>
      <c r="BB65" s="327">
        <v>2</v>
      </c>
      <c r="BC65" s="327">
        <v>6</v>
      </c>
      <c r="BD65" s="327">
        <v>7</v>
      </c>
      <c r="BE65" s="327">
        <v>6</v>
      </c>
      <c r="BF65" s="350">
        <f t="shared" si="12"/>
        <v>3.8095238095238093</v>
      </c>
      <c r="BG65" s="327">
        <v>5</v>
      </c>
      <c r="BH65" s="327"/>
      <c r="BI65" s="327">
        <v>4</v>
      </c>
      <c r="BJ65" s="327">
        <v>1</v>
      </c>
      <c r="BK65" s="327"/>
      <c r="BL65" s="328"/>
      <c r="BM65" s="329">
        <v>35.5</v>
      </c>
      <c r="BN65" s="390">
        <v>26</v>
      </c>
      <c r="BO65" s="390"/>
      <c r="BP65" s="390">
        <v>1</v>
      </c>
      <c r="BQ65" s="390">
        <v>19</v>
      </c>
      <c r="BR65" s="390">
        <v>3</v>
      </c>
      <c r="BS65" s="390">
        <v>3</v>
      </c>
      <c r="BT65" s="390"/>
      <c r="BU65" s="391">
        <v>59.53</v>
      </c>
    </row>
    <row r="66" spans="1:73" s="1" customFormat="1" ht="15" customHeight="1" x14ac:dyDescent="0.25">
      <c r="A66" s="12">
        <v>18</v>
      </c>
      <c r="B66" s="5">
        <v>40990</v>
      </c>
      <c r="C66" s="5" t="s">
        <v>5</v>
      </c>
      <c r="D66" s="486" t="s">
        <v>68</v>
      </c>
      <c r="E66" s="357">
        <v>110</v>
      </c>
      <c r="F66" s="630"/>
      <c r="G66" s="630">
        <v>14.545454545454545</v>
      </c>
      <c r="H66" s="630">
        <v>41.81818181818182</v>
      </c>
      <c r="I66" s="630">
        <v>43.636363636363633</v>
      </c>
      <c r="J66" s="21">
        <f t="shared" si="3"/>
        <v>4.290909090909091</v>
      </c>
      <c r="K66" s="617">
        <v>108</v>
      </c>
      <c r="L66" s="619">
        <v>2.7777777777777777</v>
      </c>
      <c r="M66" s="619">
        <v>31.481481481481481</v>
      </c>
      <c r="N66" s="619">
        <v>41.666666666666664</v>
      </c>
      <c r="O66" s="630">
        <v>24.074074074074073</v>
      </c>
      <c r="P66" s="21">
        <f t="shared" si="13"/>
        <v>3.8703703703703702</v>
      </c>
      <c r="Q66" s="617">
        <v>111</v>
      </c>
      <c r="R66" s="619"/>
      <c r="S66" s="619">
        <v>11.711711711711711</v>
      </c>
      <c r="T66" s="619">
        <v>58.558558558558559</v>
      </c>
      <c r="U66" s="619">
        <v>29.72972972972973</v>
      </c>
      <c r="V66" s="21">
        <f t="shared" si="14"/>
        <v>4.1801801801801801</v>
      </c>
      <c r="W66" s="589">
        <v>104</v>
      </c>
      <c r="X66" s="590"/>
      <c r="Y66" s="591"/>
      <c r="Z66" s="592"/>
      <c r="AA66" s="591"/>
      <c r="AB66" s="592">
        <v>64</v>
      </c>
      <c r="AC66" s="591">
        <f t="shared" si="26"/>
        <v>61.53846153846154</v>
      </c>
      <c r="AD66" s="592">
        <v>40</v>
      </c>
      <c r="AE66" s="591">
        <f t="shared" si="27"/>
        <v>38.46153846153846</v>
      </c>
      <c r="AF66" s="533">
        <f t="shared" si="28"/>
        <v>100</v>
      </c>
      <c r="AG66" s="548">
        <v>102</v>
      </c>
      <c r="AH66" s="549">
        <v>2</v>
      </c>
      <c r="AI66" s="550">
        <f>AH66*100/AG66</f>
        <v>1.9607843137254901</v>
      </c>
      <c r="AJ66" s="548">
        <v>46</v>
      </c>
      <c r="AK66" s="551">
        <f t="shared" si="1"/>
        <v>45.098039215686278</v>
      </c>
      <c r="AL66" s="548">
        <v>54</v>
      </c>
      <c r="AM66" s="552">
        <f t="shared" si="16"/>
        <v>52.941176470588232</v>
      </c>
      <c r="AN66" s="527">
        <f t="shared" si="17"/>
        <v>98.039215686274517</v>
      </c>
      <c r="AO66" s="495">
        <v>92</v>
      </c>
      <c r="AP66" s="496"/>
      <c r="AQ66" s="496">
        <v>7</v>
      </c>
      <c r="AR66" s="496">
        <v>58</v>
      </c>
      <c r="AS66" s="496">
        <v>27</v>
      </c>
      <c r="AT66" s="123">
        <f t="shared" si="10"/>
        <v>4.2173913043478262</v>
      </c>
      <c r="AU66" s="128">
        <v>92</v>
      </c>
      <c r="AV66" s="53"/>
      <c r="AW66" s="53">
        <v>23</v>
      </c>
      <c r="AX66" s="53">
        <v>39</v>
      </c>
      <c r="AY66" s="53">
        <v>30</v>
      </c>
      <c r="AZ66" s="144">
        <f t="shared" si="11"/>
        <v>4.0760869565217392</v>
      </c>
      <c r="BA66" s="336">
        <v>18</v>
      </c>
      <c r="BB66" s="336"/>
      <c r="BC66" s="336">
        <v>1</v>
      </c>
      <c r="BD66" s="336">
        <v>5</v>
      </c>
      <c r="BE66" s="336">
        <v>12</v>
      </c>
      <c r="BF66" s="353">
        <f t="shared" si="12"/>
        <v>4.6111111111111107</v>
      </c>
      <c r="BG66" s="327">
        <v>32</v>
      </c>
      <c r="BH66" s="327">
        <v>1</v>
      </c>
      <c r="BI66" s="327">
        <v>21</v>
      </c>
      <c r="BJ66" s="327">
        <v>9</v>
      </c>
      <c r="BK66" s="327">
        <v>1</v>
      </c>
      <c r="BL66" s="328"/>
      <c r="BM66" s="329">
        <v>54.48</v>
      </c>
      <c r="BN66" s="396">
        <v>50</v>
      </c>
      <c r="BO66" s="396"/>
      <c r="BP66" s="396"/>
      <c r="BQ66" s="396">
        <v>20</v>
      </c>
      <c r="BR66" s="396">
        <v>13</v>
      </c>
      <c r="BS66" s="396">
        <v>17</v>
      </c>
      <c r="BT66" s="396"/>
      <c r="BU66" s="397">
        <v>71.86</v>
      </c>
    </row>
    <row r="67" spans="1:73" s="1" customFormat="1" ht="15" customHeight="1" thickBot="1" x14ac:dyDescent="0.3">
      <c r="A67" s="296">
        <v>19</v>
      </c>
      <c r="B67" s="7">
        <v>40133</v>
      </c>
      <c r="C67" s="7" t="s">
        <v>5</v>
      </c>
      <c r="D67" s="488" t="s">
        <v>58</v>
      </c>
      <c r="E67" s="357">
        <v>66</v>
      </c>
      <c r="F67" s="630">
        <v>1.5151515151515151</v>
      </c>
      <c r="G67" s="630">
        <v>19.696969696969695</v>
      </c>
      <c r="H67" s="630">
        <v>43.939393939393938</v>
      </c>
      <c r="I67" s="630">
        <v>34.848484848484851</v>
      </c>
      <c r="J67" s="24">
        <f>(2*F67+3*G67+4*H67+5*I67)/100</f>
        <v>4.1212121212121211</v>
      </c>
      <c r="K67" s="617">
        <v>64</v>
      </c>
      <c r="L67" s="619"/>
      <c r="M67" s="619">
        <v>14.0625</v>
      </c>
      <c r="N67" s="619">
        <v>64.0625</v>
      </c>
      <c r="O67" s="630">
        <v>21.875</v>
      </c>
      <c r="P67" s="24">
        <f>(2*L67+3*M67+4*N67+5*O67)/100</f>
        <v>4.078125</v>
      </c>
      <c r="Q67" s="617">
        <v>63</v>
      </c>
      <c r="R67" s="619"/>
      <c r="S67" s="619">
        <v>9.5238095238095237</v>
      </c>
      <c r="T67" s="619">
        <v>52.38095238095238</v>
      </c>
      <c r="U67" s="619">
        <v>38.095238095238095</v>
      </c>
      <c r="V67" s="24">
        <f>(2*R67+3*S67+4*T67+5*U67)/100</f>
        <v>4.2857142857142856</v>
      </c>
      <c r="W67" s="597">
        <v>69</v>
      </c>
      <c r="X67" s="598"/>
      <c r="Y67" s="599"/>
      <c r="Z67" s="600"/>
      <c r="AA67" s="599"/>
      <c r="AB67" s="600">
        <v>54</v>
      </c>
      <c r="AC67" s="599">
        <f t="shared" si="26"/>
        <v>78.260869565217391</v>
      </c>
      <c r="AD67" s="600">
        <v>15</v>
      </c>
      <c r="AE67" s="599">
        <f t="shared" si="27"/>
        <v>21.739130434782609</v>
      </c>
      <c r="AF67" s="535">
        <f t="shared" si="28"/>
        <v>100</v>
      </c>
      <c r="AG67" s="557">
        <v>57</v>
      </c>
      <c r="AH67" s="555">
        <v>3</v>
      </c>
      <c r="AI67" s="556">
        <f>AH67*100/AG67</f>
        <v>5.2631578947368425</v>
      </c>
      <c r="AJ67" s="557">
        <v>32</v>
      </c>
      <c r="AK67" s="558">
        <f t="shared" si="1"/>
        <v>56.140350877192979</v>
      </c>
      <c r="AL67" s="557">
        <v>22</v>
      </c>
      <c r="AM67" s="559">
        <f t="shared" si="16"/>
        <v>38.596491228070178</v>
      </c>
      <c r="AN67" s="528">
        <f t="shared" si="17"/>
        <v>94.736842105263165</v>
      </c>
      <c r="AO67" s="500">
        <v>68</v>
      </c>
      <c r="AP67" s="504"/>
      <c r="AQ67" s="504">
        <v>18</v>
      </c>
      <c r="AR67" s="504">
        <v>47</v>
      </c>
      <c r="AS67" s="504">
        <v>3</v>
      </c>
      <c r="AT67" s="298">
        <f t="shared" si="10"/>
        <v>3.7794117647058822</v>
      </c>
      <c r="AU67" s="136">
        <v>68</v>
      </c>
      <c r="AV67" s="137"/>
      <c r="AW67" s="137">
        <v>30</v>
      </c>
      <c r="AX67" s="137">
        <v>24</v>
      </c>
      <c r="AY67" s="137">
        <v>14</v>
      </c>
      <c r="AZ67" s="299">
        <f t="shared" si="11"/>
        <v>3.7647058823529411</v>
      </c>
      <c r="BA67" s="336">
        <v>26</v>
      </c>
      <c r="BB67" s="336"/>
      <c r="BC67" s="336">
        <v>6</v>
      </c>
      <c r="BD67" s="336">
        <v>8</v>
      </c>
      <c r="BE67" s="336">
        <v>12</v>
      </c>
      <c r="BF67" s="353">
        <f t="shared" si="12"/>
        <v>4.2307692307692308</v>
      </c>
      <c r="BG67" s="336">
        <v>7</v>
      </c>
      <c r="BH67" s="336"/>
      <c r="BI67" s="336">
        <v>4</v>
      </c>
      <c r="BJ67" s="336">
        <v>3</v>
      </c>
      <c r="BK67" s="336"/>
      <c r="BL67" s="337"/>
      <c r="BM67" s="338">
        <v>59</v>
      </c>
      <c r="BN67" s="396">
        <v>33</v>
      </c>
      <c r="BO67" s="396"/>
      <c r="BP67" s="396">
        <v>2</v>
      </c>
      <c r="BQ67" s="396">
        <v>25</v>
      </c>
      <c r="BR67" s="396">
        <v>4</v>
      </c>
      <c r="BS67" s="396">
        <v>2</v>
      </c>
      <c r="BT67" s="396"/>
      <c r="BU67" s="397">
        <v>59</v>
      </c>
    </row>
    <row r="68" spans="1:73" s="1" customFormat="1" ht="15" customHeight="1" x14ac:dyDescent="0.25">
      <c r="A68" s="10">
        <v>1</v>
      </c>
      <c r="B68" s="300">
        <v>50040</v>
      </c>
      <c r="C68" s="11" t="s">
        <v>6</v>
      </c>
      <c r="D68" s="484" t="s">
        <v>70</v>
      </c>
      <c r="E68" s="340">
        <v>103</v>
      </c>
      <c r="F68" s="613"/>
      <c r="G68" s="613">
        <v>6.8</v>
      </c>
      <c r="H68" s="613">
        <v>42.72</v>
      </c>
      <c r="I68" s="613">
        <v>50.49</v>
      </c>
      <c r="J68" s="20">
        <f t="shared" si="3"/>
        <v>4.4373000000000005</v>
      </c>
      <c r="K68" s="340">
        <v>100</v>
      </c>
      <c r="L68" s="613"/>
      <c r="M68" s="613">
        <v>16</v>
      </c>
      <c r="N68" s="613">
        <v>47</v>
      </c>
      <c r="O68" s="613">
        <v>37</v>
      </c>
      <c r="P68" s="20">
        <f t="shared" si="13"/>
        <v>4.21</v>
      </c>
      <c r="Q68" s="340">
        <v>102</v>
      </c>
      <c r="R68" s="613"/>
      <c r="S68" s="613">
        <v>1.96</v>
      </c>
      <c r="T68" s="613">
        <v>51.96</v>
      </c>
      <c r="U68" s="613">
        <v>46.08</v>
      </c>
      <c r="V68" s="20">
        <f t="shared" si="14"/>
        <v>4.4412000000000003</v>
      </c>
      <c r="W68" s="584">
        <v>102</v>
      </c>
      <c r="X68" s="585"/>
      <c r="Y68" s="586"/>
      <c r="Z68" s="587"/>
      <c r="AA68" s="586"/>
      <c r="AB68" s="587">
        <v>41</v>
      </c>
      <c r="AC68" s="586">
        <f t="shared" si="26"/>
        <v>40.196078431372548</v>
      </c>
      <c r="AD68" s="587">
        <v>61</v>
      </c>
      <c r="AE68" s="586">
        <f>AD68*100/W68</f>
        <v>59.803921568627452</v>
      </c>
      <c r="AF68" s="532">
        <f>AE68+AC68</f>
        <v>100</v>
      </c>
      <c r="AG68" s="543">
        <v>101</v>
      </c>
      <c r="AH68" s="544"/>
      <c r="AI68" s="569"/>
      <c r="AJ68" s="543">
        <v>39</v>
      </c>
      <c r="AK68" s="546">
        <f t="shared" si="1"/>
        <v>38.613861386138616</v>
      </c>
      <c r="AL68" s="543">
        <v>62</v>
      </c>
      <c r="AM68" s="547">
        <f t="shared" si="16"/>
        <v>61.386138613861384</v>
      </c>
      <c r="AN68" s="526">
        <f>(AJ68+AL68)*100/AG68</f>
        <v>100</v>
      </c>
      <c r="AO68" s="115">
        <v>83</v>
      </c>
      <c r="AP68" s="294"/>
      <c r="AQ68" s="294">
        <v>12</v>
      </c>
      <c r="AR68" s="294">
        <v>44</v>
      </c>
      <c r="AS68" s="294">
        <v>27</v>
      </c>
      <c r="AT68" s="116">
        <f t="shared" si="10"/>
        <v>4.1807228915662646</v>
      </c>
      <c r="AU68" s="134">
        <v>83</v>
      </c>
      <c r="AV68" s="138"/>
      <c r="AW68" s="138">
        <v>23</v>
      </c>
      <c r="AX68" s="138">
        <v>35</v>
      </c>
      <c r="AY68" s="138">
        <v>25</v>
      </c>
      <c r="AZ68" s="139">
        <f t="shared" si="11"/>
        <v>4.024096385542169</v>
      </c>
      <c r="BA68" s="324">
        <v>33</v>
      </c>
      <c r="BB68" s="324"/>
      <c r="BC68" s="324">
        <v>6</v>
      </c>
      <c r="BD68" s="324">
        <v>7</v>
      </c>
      <c r="BE68" s="324">
        <v>20</v>
      </c>
      <c r="BF68" s="346">
        <f t="shared" si="12"/>
        <v>4.4242424242424239</v>
      </c>
      <c r="BG68" s="324">
        <v>36</v>
      </c>
      <c r="BH68" s="324"/>
      <c r="BI68" s="324">
        <v>20</v>
      </c>
      <c r="BJ68" s="324">
        <v>13</v>
      </c>
      <c r="BK68" s="324">
        <v>3</v>
      </c>
      <c r="BL68" s="325"/>
      <c r="BM68" s="326">
        <v>59.81</v>
      </c>
      <c r="BN68" s="388">
        <v>69</v>
      </c>
      <c r="BO68" s="388"/>
      <c r="BP68" s="388"/>
      <c r="BQ68" s="388">
        <v>30</v>
      </c>
      <c r="BR68" s="388">
        <v>18</v>
      </c>
      <c r="BS68" s="388">
        <v>21</v>
      </c>
      <c r="BT68" s="388"/>
      <c r="BU68" s="389">
        <v>72</v>
      </c>
    </row>
    <row r="69" spans="1:73" s="1" customFormat="1" ht="15" customHeight="1" x14ac:dyDescent="0.25">
      <c r="A69" s="12">
        <v>2</v>
      </c>
      <c r="B69" s="49">
        <v>50003</v>
      </c>
      <c r="C69" s="5" t="s">
        <v>6</v>
      </c>
      <c r="D69" s="486" t="s">
        <v>118</v>
      </c>
      <c r="E69" s="341">
        <v>124</v>
      </c>
      <c r="F69" s="616"/>
      <c r="G69" s="616">
        <v>5.65</v>
      </c>
      <c r="H69" s="616">
        <v>32.26</v>
      </c>
      <c r="I69" s="616">
        <v>62.1</v>
      </c>
      <c r="J69" s="21">
        <f>(2*F69+3*G69+4*H69+5*I69)/100</f>
        <v>4.5648999999999997</v>
      </c>
      <c r="K69" s="341">
        <v>120</v>
      </c>
      <c r="L69" s="616"/>
      <c r="M69" s="616">
        <v>9.17</v>
      </c>
      <c r="N69" s="616">
        <v>47.5</v>
      </c>
      <c r="O69" s="616">
        <v>43.33</v>
      </c>
      <c r="P69" s="21">
        <f>(2*L69+3*M69+4*N69+5*O69)/100</f>
        <v>4.3415999999999997</v>
      </c>
      <c r="Q69" s="341">
        <v>124</v>
      </c>
      <c r="R69" s="616"/>
      <c r="S69" s="616">
        <v>6.45</v>
      </c>
      <c r="T69" s="616">
        <v>49.19</v>
      </c>
      <c r="U69" s="616">
        <v>44.35</v>
      </c>
      <c r="V69" s="21">
        <f>(2*R69+3*S69+4*T69+5*U69)/100</f>
        <v>4.3786000000000005</v>
      </c>
      <c r="W69" s="589">
        <v>124</v>
      </c>
      <c r="X69" s="590"/>
      <c r="Y69" s="591"/>
      <c r="Z69" s="592"/>
      <c r="AA69" s="591"/>
      <c r="AB69" s="592">
        <v>65</v>
      </c>
      <c r="AC69" s="591">
        <f t="shared" si="26"/>
        <v>52.41935483870968</v>
      </c>
      <c r="AD69" s="592">
        <v>59</v>
      </c>
      <c r="AE69" s="591">
        <f t="shared" ref="AE69" si="32">AD69*100/W69</f>
        <v>47.58064516129032</v>
      </c>
      <c r="AF69" s="533">
        <f t="shared" ref="AF69:AF112" si="33">AE69+AC69</f>
        <v>100</v>
      </c>
      <c r="AG69" s="548">
        <v>126</v>
      </c>
      <c r="AH69" s="549">
        <v>4</v>
      </c>
      <c r="AI69" s="550">
        <f t="shared" ref="AI69:AI70" si="34">AH69*100/AG69</f>
        <v>3.1746031746031744</v>
      </c>
      <c r="AJ69" s="548">
        <v>67</v>
      </c>
      <c r="AK69" s="551">
        <f t="shared" si="1"/>
        <v>53.174603174603178</v>
      </c>
      <c r="AL69" s="548">
        <v>55</v>
      </c>
      <c r="AM69" s="552">
        <f t="shared" si="16"/>
        <v>43.650793650793652</v>
      </c>
      <c r="AN69" s="527">
        <f t="shared" ref="AN69:AN112" si="35">(AJ69+AL69)*100/AG69</f>
        <v>96.825396825396822</v>
      </c>
      <c r="AO69" s="495">
        <v>119</v>
      </c>
      <c r="AP69" s="496"/>
      <c r="AQ69" s="496">
        <v>26</v>
      </c>
      <c r="AR69" s="496">
        <v>54</v>
      </c>
      <c r="AS69" s="496">
        <v>39</v>
      </c>
      <c r="AT69" s="113">
        <f t="shared" si="10"/>
        <v>4.1092436974789912</v>
      </c>
      <c r="AU69" s="128">
        <v>119</v>
      </c>
      <c r="AV69" s="53"/>
      <c r="AW69" s="53">
        <v>37</v>
      </c>
      <c r="AX69" s="53">
        <v>42</v>
      </c>
      <c r="AY69" s="53">
        <v>40</v>
      </c>
      <c r="AZ69" s="130">
        <f t="shared" si="11"/>
        <v>4.0252100840336134</v>
      </c>
      <c r="BA69" s="330">
        <v>27</v>
      </c>
      <c r="BB69" s="330"/>
      <c r="BC69" s="330">
        <v>8</v>
      </c>
      <c r="BD69" s="330">
        <v>6</v>
      </c>
      <c r="BE69" s="330">
        <v>13</v>
      </c>
      <c r="BF69" s="349">
        <f t="shared" si="12"/>
        <v>4.1851851851851851</v>
      </c>
      <c r="BG69" s="327">
        <v>49</v>
      </c>
      <c r="BH69" s="327"/>
      <c r="BI69" s="327">
        <v>29</v>
      </c>
      <c r="BJ69" s="327">
        <v>17</v>
      </c>
      <c r="BK69" s="327">
        <v>3</v>
      </c>
      <c r="BL69" s="328"/>
      <c r="BM69" s="329">
        <v>58</v>
      </c>
      <c r="BN69" s="392">
        <v>76</v>
      </c>
      <c r="BO69" s="392"/>
      <c r="BP69" s="392">
        <v>1</v>
      </c>
      <c r="BQ69" s="392">
        <v>43</v>
      </c>
      <c r="BR69" s="392">
        <v>15</v>
      </c>
      <c r="BS69" s="392">
        <v>17</v>
      </c>
      <c r="BT69" s="392"/>
      <c r="BU69" s="393">
        <v>67</v>
      </c>
    </row>
    <row r="70" spans="1:73" s="1" customFormat="1" ht="15" customHeight="1" x14ac:dyDescent="0.25">
      <c r="A70" s="12">
        <v>3</v>
      </c>
      <c r="B70" s="49">
        <v>50060</v>
      </c>
      <c r="C70" s="5" t="s">
        <v>6</v>
      </c>
      <c r="D70" s="486" t="s">
        <v>72</v>
      </c>
      <c r="E70" s="357">
        <v>73</v>
      </c>
      <c r="F70" s="630"/>
      <c r="G70" s="630">
        <v>8.2191780821917817</v>
      </c>
      <c r="H70" s="630">
        <v>36.986301369863014</v>
      </c>
      <c r="I70" s="630">
        <v>54.794520547945204</v>
      </c>
      <c r="J70" s="21">
        <f t="shared" ref="J70:J121" si="36">(2*F70+3*G70+4*H70+5*I70)/100</f>
        <v>4.4657534246575343</v>
      </c>
      <c r="K70" s="617">
        <v>75</v>
      </c>
      <c r="L70" s="619"/>
      <c r="M70" s="619">
        <v>2.6666666666666665</v>
      </c>
      <c r="N70" s="619">
        <v>56</v>
      </c>
      <c r="O70" s="630">
        <v>41.333333333333336</v>
      </c>
      <c r="P70" s="21">
        <f t="shared" ref="P70:P119" si="37">(2*L70+3*M70+4*N70+5*O70)/100</f>
        <v>4.3866666666666667</v>
      </c>
      <c r="Q70" s="617">
        <v>74</v>
      </c>
      <c r="R70" s="619"/>
      <c r="S70" s="619">
        <v>2.7027027027027026</v>
      </c>
      <c r="T70" s="619">
        <v>31.081081081081081</v>
      </c>
      <c r="U70" s="619">
        <v>66.21621621621621</v>
      </c>
      <c r="V70" s="21">
        <f t="shared" ref="V70:V121" si="38">(2*R70+3*S70+4*T70+5*U70)/100</f>
        <v>4.6351351351351342</v>
      </c>
      <c r="W70" s="589">
        <v>76</v>
      </c>
      <c r="X70" s="590"/>
      <c r="Y70" s="591"/>
      <c r="Z70" s="592"/>
      <c r="AA70" s="591"/>
      <c r="AB70" s="592">
        <v>26</v>
      </c>
      <c r="AC70" s="591">
        <f>AB70*100/W70</f>
        <v>34.210526315789473</v>
      </c>
      <c r="AD70" s="592">
        <v>50</v>
      </c>
      <c r="AE70" s="591">
        <f>AD70*100/W70</f>
        <v>65.78947368421052</v>
      </c>
      <c r="AF70" s="533">
        <f t="shared" si="33"/>
        <v>100</v>
      </c>
      <c r="AG70" s="548">
        <v>74</v>
      </c>
      <c r="AH70" s="549"/>
      <c r="AI70" s="550">
        <f t="shared" si="34"/>
        <v>0</v>
      </c>
      <c r="AJ70" s="548">
        <v>38</v>
      </c>
      <c r="AK70" s="551">
        <f t="shared" si="1"/>
        <v>51.351351351351354</v>
      </c>
      <c r="AL70" s="548">
        <v>36</v>
      </c>
      <c r="AM70" s="552">
        <f t="shared" si="16"/>
        <v>48.648648648648646</v>
      </c>
      <c r="AN70" s="527">
        <f t="shared" si="35"/>
        <v>100</v>
      </c>
      <c r="AO70" s="495">
        <v>57</v>
      </c>
      <c r="AP70" s="496"/>
      <c r="AQ70" s="496">
        <v>17</v>
      </c>
      <c r="AR70" s="496">
        <v>31</v>
      </c>
      <c r="AS70" s="496">
        <v>9</v>
      </c>
      <c r="AT70" s="113">
        <f t="shared" si="10"/>
        <v>3.8596491228070176</v>
      </c>
      <c r="AU70" s="128">
        <v>57</v>
      </c>
      <c r="AV70" s="53"/>
      <c r="AW70" s="53">
        <v>13</v>
      </c>
      <c r="AX70" s="53">
        <v>28</v>
      </c>
      <c r="AY70" s="53">
        <v>16</v>
      </c>
      <c r="AZ70" s="130">
        <f t="shared" si="11"/>
        <v>4.0526315789473681</v>
      </c>
      <c r="BA70" s="327">
        <v>12</v>
      </c>
      <c r="BB70" s="327"/>
      <c r="BC70" s="327"/>
      <c r="BD70" s="327">
        <v>2</v>
      </c>
      <c r="BE70" s="327">
        <v>10</v>
      </c>
      <c r="BF70" s="347">
        <f t="shared" si="12"/>
        <v>4.833333333333333</v>
      </c>
      <c r="BG70" s="327">
        <v>21</v>
      </c>
      <c r="BH70" s="327"/>
      <c r="BI70" s="327">
        <v>10</v>
      </c>
      <c r="BJ70" s="327">
        <v>9</v>
      </c>
      <c r="BK70" s="327">
        <v>2</v>
      </c>
      <c r="BL70" s="328"/>
      <c r="BM70" s="329">
        <v>64</v>
      </c>
      <c r="BN70" s="390">
        <v>33</v>
      </c>
      <c r="BO70" s="390"/>
      <c r="BP70" s="390"/>
      <c r="BQ70" s="390">
        <v>16</v>
      </c>
      <c r="BR70" s="390">
        <v>12</v>
      </c>
      <c r="BS70" s="390">
        <v>5</v>
      </c>
      <c r="BT70" s="390"/>
      <c r="BU70" s="391">
        <v>70</v>
      </c>
    </row>
    <row r="71" spans="1:73" s="1" customFormat="1" ht="15" customHeight="1" x14ac:dyDescent="0.25">
      <c r="A71" s="12">
        <v>4</v>
      </c>
      <c r="B71" s="49">
        <v>50170</v>
      </c>
      <c r="C71" s="5" t="s">
        <v>6</v>
      </c>
      <c r="D71" s="486" t="s">
        <v>73</v>
      </c>
      <c r="E71" s="357">
        <v>75</v>
      </c>
      <c r="F71" s="630">
        <v>1.3333333333333333</v>
      </c>
      <c r="G71" s="630">
        <v>14.666666666666666</v>
      </c>
      <c r="H71" s="630">
        <v>54.666666666666664</v>
      </c>
      <c r="I71" s="630">
        <v>29.333333333333332</v>
      </c>
      <c r="J71" s="21">
        <f t="shared" si="36"/>
        <v>4.12</v>
      </c>
      <c r="K71" s="617">
        <v>74</v>
      </c>
      <c r="L71" s="619">
        <v>6.756756756756757</v>
      </c>
      <c r="M71" s="619">
        <v>28.378378378378379</v>
      </c>
      <c r="N71" s="619">
        <v>45.945945945945944</v>
      </c>
      <c r="O71" s="630">
        <v>18.918918918918919</v>
      </c>
      <c r="P71" s="21">
        <f t="shared" si="37"/>
        <v>3.7702702702702697</v>
      </c>
      <c r="Q71" s="617">
        <v>75</v>
      </c>
      <c r="R71" s="619">
        <v>1.3333333333333333</v>
      </c>
      <c r="S71" s="619">
        <v>20</v>
      </c>
      <c r="T71" s="619">
        <v>64</v>
      </c>
      <c r="U71" s="619">
        <v>14.666666666666666</v>
      </c>
      <c r="V71" s="21">
        <f t="shared" si="38"/>
        <v>3.92</v>
      </c>
      <c r="W71" s="589">
        <v>76</v>
      </c>
      <c r="X71" s="590">
        <v>3</v>
      </c>
      <c r="Y71" s="591">
        <f t="shared" ref="Y71:Y120" si="39">X71*100/W71</f>
        <v>3.9473684210526314</v>
      </c>
      <c r="Z71" s="592">
        <v>4</v>
      </c>
      <c r="AA71" s="591">
        <f t="shared" ref="AA71:AA83" si="40">Z71*100/W71</f>
        <v>5.2631578947368425</v>
      </c>
      <c r="AB71" s="592">
        <v>59</v>
      </c>
      <c r="AC71" s="591">
        <f t="shared" ref="AC71:AC112" si="41">AB71*100/W71</f>
        <v>77.631578947368425</v>
      </c>
      <c r="AD71" s="592">
        <v>10</v>
      </c>
      <c r="AE71" s="591">
        <f t="shared" ref="AE71:AE112" si="42">AD71*100/W71</f>
        <v>13.157894736842104</v>
      </c>
      <c r="AF71" s="533">
        <f t="shared" si="33"/>
        <v>90.789473684210535</v>
      </c>
      <c r="AG71" s="548">
        <v>75</v>
      </c>
      <c r="AH71" s="549">
        <v>12</v>
      </c>
      <c r="AI71" s="562">
        <f t="shared" ref="AI71:AI84" si="43">AH71*100/AG71</f>
        <v>16</v>
      </c>
      <c r="AJ71" s="548">
        <v>43</v>
      </c>
      <c r="AK71" s="551">
        <f t="shared" ref="AK71:AK112" si="44">AJ71*100/AG71</f>
        <v>57.333333333333336</v>
      </c>
      <c r="AL71" s="548">
        <v>20</v>
      </c>
      <c r="AM71" s="552">
        <f t="shared" si="16"/>
        <v>26.666666666666668</v>
      </c>
      <c r="AN71" s="527">
        <f t="shared" si="35"/>
        <v>84</v>
      </c>
      <c r="AO71" s="495">
        <v>47</v>
      </c>
      <c r="AP71" s="496"/>
      <c r="AQ71" s="496">
        <v>10</v>
      </c>
      <c r="AR71" s="496">
        <v>35</v>
      </c>
      <c r="AS71" s="496">
        <v>2</v>
      </c>
      <c r="AT71" s="113">
        <f t="shared" si="10"/>
        <v>3.8297872340425534</v>
      </c>
      <c r="AU71" s="128">
        <v>47</v>
      </c>
      <c r="AV71" s="53"/>
      <c r="AW71" s="53">
        <v>12</v>
      </c>
      <c r="AX71" s="53">
        <v>22</v>
      </c>
      <c r="AY71" s="53">
        <v>13</v>
      </c>
      <c r="AZ71" s="130">
        <f t="shared" si="11"/>
        <v>4.0212765957446805</v>
      </c>
      <c r="BA71" s="327">
        <v>9</v>
      </c>
      <c r="BB71" s="327"/>
      <c r="BC71" s="327">
        <v>2</v>
      </c>
      <c r="BD71" s="327">
        <v>4</v>
      </c>
      <c r="BE71" s="327">
        <v>3</v>
      </c>
      <c r="BF71" s="347">
        <f t="shared" si="12"/>
        <v>4.1111111111111107</v>
      </c>
      <c r="BG71" s="327">
        <v>9</v>
      </c>
      <c r="BH71" s="327"/>
      <c r="BI71" s="327">
        <v>7</v>
      </c>
      <c r="BJ71" s="327">
        <v>2</v>
      </c>
      <c r="BK71" s="327"/>
      <c r="BL71" s="328"/>
      <c r="BM71" s="329">
        <v>49.66</v>
      </c>
      <c r="BN71" s="390">
        <v>18</v>
      </c>
      <c r="BO71" s="390"/>
      <c r="BP71" s="390"/>
      <c r="BQ71" s="390">
        <v>12</v>
      </c>
      <c r="BR71" s="390">
        <v>3</v>
      </c>
      <c r="BS71" s="390">
        <v>3</v>
      </c>
      <c r="BT71" s="390"/>
      <c r="BU71" s="391">
        <v>68</v>
      </c>
    </row>
    <row r="72" spans="1:73" s="1" customFormat="1" ht="15" customHeight="1" x14ac:dyDescent="0.25">
      <c r="A72" s="12">
        <v>5</v>
      </c>
      <c r="B72" s="5">
        <v>50230</v>
      </c>
      <c r="C72" s="5" t="s">
        <v>6</v>
      </c>
      <c r="D72" s="486" t="s">
        <v>74</v>
      </c>
      <c r="E72" s="357">
        <v>77</v>
      </c>
      <c r="F72" s="630">
        <v>2.5974025974025974</v>
      </c>
      <c r="G72" s="630">
        <v>15.584415584415584</v>
      </c>
      <c r="H72" s="630">
        <v>31.168831168831169</v>
      </c>
      <c r="I72" s="630">
        <v>50.649350649350652</v>
      </c>
      <c r="J72" s="21">
        <f t="shared" si="36"/>
        <v>4.2987012987012987</v>
      </c>
      <c r="K72" s="617">
        <v>76</v>
      </c>
      <c r="L72" s="619">
        <v>5.2631578947368425</v>
      </c>
      <c r="M72" s="619">
        <v>15.789473684210526</v>
      </c>
      <c r="N72" s="619">
        <v>55.263157894736842</v>
      </c>
      <c r="O72" s="630">
        <v>23.684210526315791</v>
      </c>
      <c r="P72" s="21">
        <f t="shared" si="37"/>
        <v>3.9736842105263155</v>
      </c>
      <c r="Q72" s="617">
        <v>75</v>
      </c>
      <c r="R72" s="619"/>
      <c r="S72" s="619">
        <v>13.333333333333334</v>
      </c>
      <c r="T72" s="619">
        <v>54.666666666666664</v>
      </c>
      <c r="U72" s="619">
        <v>32</v>
      </c>
      <c r="V72" s="21">
        <f t="shared" si="38"/>
        <v>4.1866666666666665</v>
      </c>
      <c r="W72" s="589">
        <v>79</v>
      </c>
      <c r="X72" s="590"/>
      <c r="Y72" s="591"/>
      <c r="Z72" s="592">
        <v>3</v>
      </c>
      <c r="AA72" s="591">
        <f t="shared" si="40"/>
        <v>3.7974683544303796</v>
      </c>
      <c r="AB72" s="592">
        <v>52</v>
      </c>
      <c r="AC72" s="591">
        <f t="shared" si="41"/>
        <v>65.822784810126578</v>
      </c>
      <c r="AD72" s="592">
        <v>24</v>
      </c>
      <c r="AE72" s="591">
        <f t="shared" si="42"/>
        <v>30.379746835443036</v>
      </c>
      <c r="AF72" s="533">
        <f t="shared" si="33"/>
        <v>96.202531645569621</v>
      </c>
      <c r="AG72" s="548">
        <v>76</v>
      </c>
      <c r="AH72" s="549"/>
      <c r="AI72" s="550"/>
      <c r="AJ72" s="548">
        <v>34</v>
      </c>
      <c r="AK72" s="551">
        <f t="shared" si="44"/>
        <v>44.736842105263158</v>
      </c>
      <c r="AL72" s="548">
        <v>42</v>
      </c>
      <c r="AM72" s="552">
        <f t="shared" si="16"/>
        <v>55.263157894736842</v>
      </c>
      <c r="AN72" s="527">
        <f t="shared" si="35"/>
        <v>100</v>
      </c>
      <c r="AO72" s="495">
        <v>93</v>
      </c>
      <c r="AP72" s="496"/>
      <c r="AQ72" s="496">
        <v>13</v>
      </c>
      <c r="AR72" s="496">
        <v>65</v>
      </c>
      <c r="AS72" s="496">
        <v>15</v>
      </c>
      <c r="AT72" s="113">
        <f t="shared" ref="AT72:AT120" si="45">(AS72*5+AR72*4+AQ72*3+AP72*2)/AO72</f>
        <v>4.021505376344086</v>
      </c>
      <c r="AU72" s="128">
        <v>93</v>
      </c>
      <c r="AV72" s="53"/>
      <c r="AW72" s="53">
        <v>27</v>
      </c>
      <c r="AX72" s="53">
        <v>37</v>
      </c>
      <c r="AY72" s="53">
        <v>29</v>
      </c>
      <c r="AZ72" s="130">
        <f t="shared" ref="AZ72:AZ120" si="46">(AY72*5+AX72*4+AW72*3+AV72*2)/AU72</f>
        <v>4.021505376344086</v>
      </c>
      <c r="BA72" s="327">
        <v>27</v>
      </c>
      <c r="BB72" s="327"/>
      <c r="BC72" s="327">
        <v>1</v>
      </c>
      <c r="BD72" s="327">
        <v>10</v>
      </c>
      <c r="BE72" s="327">
        <v>16</v>
      </c>
      <c r="BF72" s="350">
        <f t="shared" ref="BF72:BF120" si="47">(BE72*5+BD72*4+BC72*3+BB72*2)/BA72</f>
        <v>4.5555555555555554</v>
      </c>
      <c r="BG72" s="327">
        <v>19</v>
      </c>
      <c r="BH72" s="327"/>
      <c r="BI72" s="327">
        <v>10</v>
      </c>
      <c r="BJ72" s="327">
        <v>9</v>
      </c>
      <c r="BK72" s="327"/>
      <c r="BL72" s="328"/>
      <c r="BM72" s="329">
        <v>57.31</v>
      </c>
      <c r="BN72" s="390">
        <v>46</v>
      </c>
      <c r="BO72" s="390"/>
      <c r="BP72" s="390"/>
      <c r="BQ72" s="390">
        <v>19</v>
      </c>
      <c r="BR72" s="390">
        <v>6</v>
      </c>
      <c r="BS72" s="390">
        <v>20</v>
      </c>
      <c r="BT72" s="390">
        <v>1</v>
      </c>
      <c r="BU72" s="391">
        <v>75.930000000000007</v>
      </c>
    </row>
    <row r="73" spans="1:73" s="1" customFormat="1" ht="15" customHeight="1" x14ac:dyDescent="0.25">
      <c r="A73" s="12">
        <v>6</v>
      </c>
      <c r="B73" s="5">
        <v>50340</v>
      </c>
      <c r="C73" s="5" t="s">
        <v>6</v>
      </c>
      <c r="D73" s="486" t="s">
        <v>75</v>
      </c>
      <c r="E73" s="357">
        <v>59</v>
      </c>
      <c r="F73" s="630">
        <v>3.3898305084745761</v>
      </c>
      <c r="G73" s="630">
        <v>23.728813559322035</v>
      </c>
      <c r="H73" s="630">
        <v>38.983050847457626</v>
      </c>
      <c r="I73" s="630">
        <v>33.898305084745765</v>
      </c>
      <c r="J73" s="21">
        <f t="shared" si="36"/>
        <v>4.0338983050847457</v>
      </c>
      <c r="K73" s="617">
        <v>58</v>
      </c>
      <c r="L73" s="619">
        <v>6.8965517241379306</v>
      </c>
      <c r="M73" s="619">
        <v>25.862068965517242</v>
      </c>
      <c r="N73" s="619">
        <v>25.862068965517242</v>
      </c>
      <c r="O73" s="630">
        <v>41.379310344827587</v>
      </c>
      <c r="P73" s="21">
        <f t="shared" si="37"/>
        <v>4.0172413793103452</v>
      </c>
      <c r="Q73" s="617">
        <v>60</v>
      </c>
      <c r="R73" s="619"/>
      <c r="S73" s="619">
        <v>20</v>
      </c>
      <c r="T73" s="619">
        <v>46.666666666666664</v>
      </c>
      <c r="U73" s="619">
        <v>33.333333333333336</v>
      </c>
      <c r="V73" s="21">
        <f t="shared" si="38"/>
        <v>4.1333333333333337</v>
      </c>
      <c r="W73" s="589">
        <v>60</v>
      </c>
      <c r="X73" s="590"/>
      <c r="Y73" s="591"/>
      <c r="Z73" s="592">
        <v>1</v>
      </c>
      <c r="AA73" s="591">
        <f t="shared" si="40"/>
        <v>1.6666666666666667</v>
      </c>
      <c r="AB73" s="592">
        <v>33</v>
      </c>
      <c r="AC73" s="591">
        <f t="shared" si="41"/>
        <v>55</v>
      </c>
      <c r="AD73" s="592">
        <v>26</v>
      </c>
      <c r="AE73" s="591">
        <f t="shared" si="42"/>
        <v>43.333333333333336</v>
      </c>
      <c r="AF73" s="533">
        <f t="shared" si="33"/>
        <v>98.333333333333343</v>
      </c>
      <c r="AG73" s="548">
        <v>62</v>
      </c>
      <c r="AH73" s="549">
        <v>2</v>
      </c>
      <c r="AI73" s="550">
        <f t="shared" si="43"/>
        <v>3.225806451612903</v>
      </c>
      <c r="AJ73" s="548">
        <v>33</v>
      </c>
      <c r="AK73" s="551">
        <f t="shared" si="44"/>
        <v>53.225806451612904</v>
      </c>
      <c r="AL73" s="548">
        <v>27</v>
      </c>
      <c r="AM73" s="552">
        <f t="shared" si="16"/>
        <v>43.548387096774192</v>
      </c>
      <c r="AN73" s="527">
        <f t="shared" si="35"/>
        <v>96.774193548387103</v>
      </c>
      <c r="AO73" s="495">
        <v>61</v>
      </c>
      <c r="AP73" s="496">
        <v>2</v>
      </c>
      <c r="AQ73" s="496">
        <v>17</v>
      </c>
      <c r="AR73" s="496">
        <v>39</v>
      </c>
      <c r="AS73" s="496">
        <v>3</v>
      </c>
      <c r="AT73" s="113">
        <f t="shared" si="45"/>
        <v>3.7049180327868854</v>
      </c>
      <c r="AU73" s="128">
        <v>61</v>
      </c>
      <c r="AV73" s="53">
        <v>3</v>
      </c>
      <c r="AW73" s="53">
        <v>37</v>
      </c>
      <c r="AX73" s="53">
        <v>17</v>
      </c>
      <c r="AY73" s="53">
        <v>4</v>
      </c>
      <c r="AZ73" s="146">
        <f t="shared" si="46"/>
        <v>3.360655737704918</v>
      </c>
      <c r="BA73" s="327">
        <v>11</v>
      </c>
      <c r="BB73" s="327"/>
      <c r="BC73" s="327">
        <v>6</v>
      </c>
      <c r="BD73" s="327">
        <v>3</v>
      </c>
      <c r="BE73" s="327">
        <v>2</v>
      </c>
      <c r="BF73" s="350">
        <f t="shared" si="47"/>
        <v>3.6363636363636362</v>
      </c>
      <c r="BG73" s="327">
        <v>14</v>
      </c>
      <c r="BH73" s="327"/>
      <c r="BI73" s="327">
        <v>13</v>
      </c>
      <c r="BJ73" s="327">
        <v>1</v>
      </c>
      <c r="BK73" s="327"/>
      <c r="BL73" s="328"/>
      <c r="BM73" s="329">
        <v>46.6</v>
      </c>
      <c r="BN73" s="390">
        <v>25</v>
      </c>
      <c r="BO73" s="390"/>
      <c r="BP73" s="390"/>
      <c r="BQ73" s="390">
        <v>20</v>
      </c>
      <c r="BR73" s="390">
        <v>2</v>
      </c>
      <c r="BS73" s="390">
        <v>3</v>
      </c>
      <c r="BT73" s="390"/>
      <c r="BU73" s="391">
        <v>60</v>
      </c>
    </row>
    <row r="74" spans="1:73" s="1" customFormat="1" ht="15" customHeight="1" x14ac:dyDescent="0.25">
      <c r="A74" s="12">
        <v>7</v>
      </c>
      <c r="B74" s="5">
        <v>50420</v>
      </c>
      <c r="C74" s="5" t="s">
        <v>6</v>
      </c>
      <c r="D74" s="486" t="s">
        <v>76</v>
      </c>
      <c r="E74" s="357">
        <v>80</v>
      </c>
      <c r="F74" s="630"/>
      <c r="G74" s="630">
        <v>18.75</v>
      </c>
      <c r="H74" s="630">
        <v>36.25</v>
      </c>
      <c r="I74" s="630">
        <v>45</v>
      </c>
      <c r="J74" s="21">
        <f t="shared" si="36"/>
        <v>4.2625000000000002</v>
      </c>
      <c r="K74" s="617">
        <v>80</v>
      </c>
      <c r="L74" s="619"/>
      <c r="M74" s="619">
        <v>21.25</v>
      </c>
      <c r="N74" s="619">
        <v>56.25</v>
      </c>
      <c r="O74" s="630">
        <v>22.5</v>
      </c>
      <c r="P74" s="21">
        <f t="shared" si="37"/>
        <v>4.0125000000000002</v>
      </c>
      <c r="Q74" s="617">
        <v>80</v>
      </c>
      <c r="R74" s="619"/>
      <c r="S74" s="619">
        <v>17.5</v>
      </c>
      <c r="T74" s="619">
        <v>46.25</v>
      </c>
      <c r="U74" s="619">
        <v>36.25</v>
      </c>
      <c r="V74" s="21">
        <f t="shared" si="38"/>
        <v>4.1875</v>
      </c>
      <c r="W74" s="589">
        <v>80</v>
      </c>
      <c r="X74" s="590"/>
      <c r="Y74" s="591"/>
      <c r="Z74" s="592"/>
      <c r="AA74" s="591"/>
      <c r="AB74" s="592">
        <v>41</v>
      </c>
      <c r="AC74" s="591">
        <f t="shared" si="41"/>
        <v>51.25</v>
      </c>
      <c r="AD74" s="592">
        <v>39</v>
      </c>
      <c r="AE74" s="591">
        <f t="shared" si="42"/>
        <v>48.75</v>
      </c>
      <c r="AF74" s="533">
        <f t="shared" si="33"/>
        <v>100</v>
      </c>
      <c r="AG74" s="548">
        <v>76</v>
      </c>
      <c r="AH74" s="549">
        <v>7</v>
      </c>
      <c r="AI74" s="550">
        <f t="shared" si="43"/>
        <v>9.2105263157894743</v>
      </c>
      <c r="AJ74" s="548">
        <v>46</v>
      </c>
      <c r="AK74" s="551">
        <f t="shared" si="44"/>
        <v>60.526315789473685</v>
      </c>
      <c r="AL74" s="548">
        <v>23</v>
      </c>
      <c r="AM74" s="552">
        <f t="shared" si="16"/>
        <v>30.263157894736842</v>
      </c>
      <c r="AN74" s="527">
        <f t="shared" si="35"/>
        <v>90.78947368421052</v>
      </c>
      <c r="AO74" s="495">
        <v>70</v>
      </c>
      <c r="AP74" s="496"/>
      <c r="AQ74" s="496">
        <v>16</v>
      </c>
      <c r="AR74" s="496">
        <v>45</v>
      </c>
      <c r="AS74" s="496">
        <v>9</v>
      </c>
      <c r="AT74" s="124">
        <f t="shared" si="45"/>
        <v>3.9</v>
      </c>
      <c r="AU74" s="128">
        <v>70</v>
      </c>
      <c r="AV74" s="53"/>
      <c r="AW74" s="53">
        <v>32</v>
      </c>
      <c r="AX74" s="53">
        <v>16</v>
      </c>
      <c r="AY74" s="53">
        <v>22</v>
      </c>
      <c r="AZ74" s="130">
        <f t="shared" si="46"/>
        <v>3.8571428571428572</v>
      </c>
      <c r="BA74" s="327">
        <v>18</v>
      </c>
      <c r="BB74" s="327"/>
      <c r="BC74" s="327">
        <v>2</v>
      </c>
      <c r="BD74" s="327">
        <v>11</v>
      </c>
      <c r="BE74" s="327">
        <v>5</v>
      </c>
      <c r="BF74" s="347">
        <f t="shared" si="47"/>
        <v>4.166666666666667</v>
      </c>
      <c r="BG74" s="327">
        <v>6</v>
      </c>
      <c r="BH74" s="327"/>
      <c r="BI74" s="327">
        <v>4</v>
      </c>
      <c r="BJ74" s="327">
        <v>2</v>
      </c>
      <c r="BK74" s="327"/>
      <c r="BL74" s="328"/>
      <c r="BM74" s="329">
        <v>52</v>
      </c>
      <c r="BN74" s="390">
        <v>24</v>
      </c>
      <c r="BO74" s="390"/>
      <c r="BP74" s="390"/>
      <c r="BQ74" s="390">
        <v>14</v>
      </c>
      <c r="BR74" s="390">
        <v>5</v>
      </c>
      <c r="BS74" s="390">
        <v>5</v>
      </c>
      <c r="BT74" s="390"/>
      <c r="BU74" s="391">
        <v>68</v>
      </c>
    </row>
    <row r="75" spans="1:73" s="1" customFormat="1" ht="15" customHeight="1" x14ac:dyDescent="0.25">
      <c r="A75" s="12">
        <v>8</v>
      </c>
      <c r="B75" s="5">
        <v>50450</v>
      </c>
      <c r="C75" s="5" t="s">
        <v>6</v>
      </c>
      <c r="D75" s="489" t="s">
        <v>77</v>
      </c>
      <c r="E75" s="357">
        <v>134</v>
      </c>
      <c r="F75" s="630">
        <v>2.9850746268656718</v>
      </c>
      <c r="G75" s="630">
        <v>16.417910447761194</v>
      </c>
      <c r="H75" s="630">
        <v>56.71641791044776</v>
      </c>
      <c r="I75" s="630">
        <v>23.880597014925375</v>
      </c>
      <c r="J75" s="21">
        <f t="shared" si="36"/>
        <v>4.0149253731343286</v>
      </c>
      <c r="K75" s="617">
        <v>132</v>
      </c>
      <c r="L75" s="619">
        <v>9.0909090909090917</v>
      </c>
      <c r="M75" s="619">
        <v>30.303030303030305</v>
      </c>
      <c r="N75" s="619">
        <v>47.727272727272727</v>
      </c>
      <c r="O75" s="630">
        <v>12.878787878787879</v>
      </c>
      <c r="P75" s="21">
        <f t="shared" si="37"/>
        <v>3.6439393939393936</v>
      </c>
      <c r="Q75" s="617">
        <v>133</v>
      </c>
      <c r="R75" s="619"/>
      <c r="S75" s="619">
        <v>20.300751879699249</v>
      </c>
      <c r="T75" s="619">
        <v>65.41353383458646</v>
      </c>
      <c r="U75" s="619">
        <v>14.285714285714286</v>
      </c>
      <c r="V75" s="21">
        <f t="shared" si="38"/>
        <v>3.9398496240601504</v>
      </c>
      <c r="W75" s="589">
        <v>137</v>
      </c>
      <c r="X75" s="590">
        <v>7</v>
      </c>
      <c r="Y75" s="591">
        <f t="shared" si="39"/>
        <v>5.1094890510948909</v>
      </c>
      <c r="Z75" s="592">
        <v>8</v>
      </c>
      <c r="AA75" s="591">
        <f t="shared" si="40"/>
        <v>5.8394160583941606</v>
      </c>
      <c r="AB75" s="592">
        <v>99</v>
      </c>
      <c r="AC75" s="591">
        <f t="shared" si="41"/>
        <v>72.262773722627742</v>
      </c>
      <c r="AD75" s="592">
        <v>23</v>
      </c>
      <c r="AE75" s="591">
        <f t="shared" si="42"/>
        <v>16.788321167883211</v>
      </c>
      <c r="AF75" s="533">
        <f t="shared" si="33"/>
        <v>89.051094890510953</v>
      </c>
      <c r="AG75" s="548">
        <v>127</v>
      </c>
      <c r="AH75" s="549">
        <v>9</v>
      </c>
      <c r="AI75" s="550">
        <f t="shared" si="43"/>
        <v>7.0866141732283463</v>
      </c>
      <c r="AJ75" s="548">
        <v>61</v>
      </c>
      <c r="AK75" s="551">
        <f t="shared" si="44"/>
        <v>48.031496062992126</v>
      </c>
      <c r="AL75" s="548">
        <v>57</v>
      </c>
      <c r="AM75" s="552">
        <f t="shared" si="16"/>
        <v>44.881889763779526</v>
      </c>
      <c r="AN75" s="527">
        <f t="shared" si="35"/>
        <v>92.913385826771659</v>
      </c>
      <c r="AO75" s="495">
        <v>84</v>
      </c>
      <c r="AP75" s="496"/>
      <c r="AQ75" s="496">
        <v>20</v>
      </c>
      <c r="AR75" s="496">
        <v>56</v>
      </c>
      <c r="AS75" s="496">
        <v>8</v>
      </c>
      <c r="AT75" s="113">
        <f t="shared" si="45"/>
        <v>3.8571428571428572</v>
      </c>
      <c r="AU75" s="128">
        <v>84</v>
      </c>
      <c r="AV75" s="53"/>
      <c r="AW75" s="53">
        <v>39</v>
      </c>
      <c r="AX75" s="53">
        <v>34</v>
      </c>
      <c r="AY75" s="53">
        <v>11</v>
      </c>
      <c r="AZ75" s="130">
        <f t="shared" si="46"/>
        <v>3.6666666666666665</v>
      </c>
      <c r="BA75" s="327">
        <v>18</v>
      </c>
      <c r="BB75" s="327"/>
      <c r="BC75" s="327">
        <v>4</v>
      </c>
      <c r="BD75" s="327">
        <v>5</v>
      </c>
      <c r="BE75" s="327">
        <v>9</v>
      </c>
      <c r="BF75" s="350">
        <f t="shared" si="47"/>
        <v>4.2777777777777777</v>
      </c>
      <c r="BG75" s="327">
        <v>21</v>
      </c>
      <c r="BH75" s="327"/>
      <c r="BI75" s="327">
        <v>15</v>
      </c>
      <c r="BJ75" s="327">
        <v>6</v>
      </c>
      <c r="BK75" s="327"/>
      <c r="BL75" s="328"/>
      <c r="BM75" s="329">
        <v>52</v>
      </c>
      <c r="BN75" s="390">
        <v>39</v>
      </c>
      <c r="BO75" s="390"/>
      <c r="BP75" s="390"/>
      <c r="BQ75" s="390">
        <v>26</v>
      </c>
      <c r="BR75" s="390">
        <v>8</v>
      </c>
      <c r="BS75" s="390">
        <v>5</v>
      </c>
      <c r="BT75" s="390"/>
      <c r="BU75" s="391">
        <v>64</v>
      </c>
    </row>
    <row r="76" spans="1:73" s="1" customFormat="1" ht="15" customHeight="1" x14ac:dyDescent="0.25">
      <c r="A76" s="12">
        <v>9</v>
      </c>
      <c r="B76" s="5">
        <v>50620</v>
      </c>
      <c r="C76" s="5" t="s">
        <v>6</v>
      </c>
      <c r="D76" s="486" t="s">
        <v>78</v>
      </c>
      <c r="E76" s="357">
        <v>78</v>
      </c>
      <c r="F76" s="630"/>
      <c r="G76" s="630">
        <v>19.23076923076923</v>
      </c>
      <c r="H76" s="630">
        <v>47.435897435897438</v>
      </c>
      <c r="I76" s="630">
        <v>33.333333333333336</v>
      </c>
      <c r="J76" s="21">
        <f t="shared" si="36"/>
        <v>4.1410256410256414</v>
      </c>
      <c r="K76" s="617">
        <v>78</v>
      </c>
      <c r="L76" s="619">
        <v>2.5641025641025643</v>
      </c>
      <c r="M76" s="619">
        <v>26.923076923076923</v>
      </c>
      <c r="N76" s="619">
        <v>42.307692307692307</v>
      </c>
      <c r="O76" s="630">
        <v>28.205128205128204</v>
      </c>
      <c r="P76" s="21">
        <f t="shared" si="37"/>
        <v>3.9615384615384617</v>
      </c>
      <c r="Q76" s="617">
        <v>78</v>
      </c>
      <c r="R76" s="619"/>
      <c r="S76" s="619">
        <v>17.948717948717949</v>
      </c>
      <c r="T76" s="619">
        <v>57.692307692307693</v>
      </c>
      <c r="U76" s="619">
        <v>24.358974358974358</v>
      </c>
      <c r="V76" s="21">
        <f t="shared" si="38"/>
        <v>4.0641025641025648</v>
      </c>
      <c r="W76" s="589">
        <v>79</v>
      </c>
      <c r="X76" s="590"/>
      <c r="Y76" s="591"/>
      <c r="Z76" s="592">
        <v>1</v>
      </c>
      <c r="AA76" s="591">
        <f t="shared" si="40"/>
        <v>1.2658227848101267</v>
      </c>
      <c r="AB76" s="592">
        <v>42</v>
      </c>
      <c r="AC76" s="591">
        <f t="shared" si="41"/>
        <v>53.164556962025316</v>
      </c>
      <c r="AD76" s="592">
        <v>36</v>
      </c>
      <c r="AE76" s="591">
        <f t="shared" si="42"/>
        <v>45.569620253164558</v>
      </c>
      <c r="AF76" s="533">
        <f t="shared" si="33"/>
        <v>98.734177215189874</v>
      </c>
      <c r="AG76" s="548">
        <v>78</v>
      </c>
      <c r="AH76" s="549">
        <v>1</v>
      </c>
      <c r="AI76" s="550">
        <f t="shared" si="43"/>
        <v>1.2820512820512822</v>
      </c>
      <c r="AJ76" s="548">
        <v>41</v>
      </c>
      <c r="AK76" s="551">
        <f t="shared" si="44"/>
        <v>52.564102564102562</v>
      </c>
      <c r="AL76" s="548">
        <v>36</v>
      </c>
      <c r="AM76" s="552">
        <f t="shared" si="16"/>
        <v>46.153846153846153</v>
      </c>
      <c r="AN76" s="527">
        <f t="shared" si="35"/>
        <v>98.717948717948715</v>
      </c>
      <c r="AO76" s="495">
        <v>46</v>
      </c>
      <c r="AP76" s="496">
        <v>2</v>
      </c>
      <c r="AQ76" s="496">
        <v>22</v>
      </c>
      <c r="AR76" s="496">
        <v>22</v>
      </c>
      <c r="AS76" s="496"/>
      <c r="AT76" s="125">
        <f t="shared" si="45"/>
        <v>3.4347826086956523</v>
      </c>
      <c r="AU76" s="128">
        <v>46</v>
      </c>
      <c r="AV76" s="53">
        <v>3</v>
      </c>
      <c r="AW76" s="53">
        <v>22</v>
      </c>
      <c r="AX76" s="53">
        <v>15</v>
      </c>
      <c r="AY76" s="53">
        <v>6</v>
      </c>
      <c r="AZ76" s="130">
        <f t="shared" si="46"/>
        <v>3.5217391304347827</v>
      </c>
      <c r="BA76" s="327">
        <v>16</v>
      </c>
      <c r="BB76" s="327">
        <v>1</v>
      </c>
      <c r="BC76" s="327">
        <v>4</v>
      </c>
      <c r="BD76" s="327">
        <v>10</v>
      </c>
      <c r="BE76" s="327">
        <v>1</v>
      </c>
      <c r="BF76" s="350">
        <f t="shared" si="47"/>
        <v>3.6875</v>
      </c>
      <c r="BG76" s="327">
        <v>16</v>
      </c>
      <c r="BH76" s="327"/>
      <c r="BI76" s="327">
        <v>14</v>
      </c>
      <c r="BJ76" s="327">
        <v>2</v>
      </c>
      <c r="BK76" s="327"/>
      <c r="BL76" s="328"/>
      <c r="BM76" s="329">
        <v>43</v>
      </c>
      <c r="BN76" s="390">
        <v>32</v>
      </c>
      <c r="BO76" s="390"/>
      <c r="BP76" s="390">
        <v>3</v>
      </c>
      <c r="BQ76" s="390">
        <v>25</v>
      </c>
      <c r="BR76" s="390">
        <v>3</v>
      </c>
      <c r="BS76" s="390">
        <v>1</v>
      </c>
      <c r="BT76" s="390"/>
      <c r="BU76" s="391">
        <v>56</v>
      </c>
    </row>
    <row r="77" spans="1:73" s="1" customFormat="1" ht="15" customHeight="1" x14ac:dyDescent="0.25">
      <c r="A77" s="12">
        <v>10</v>
      </c>
      <c r="B77" s="5">
        <v>50760</v>
      </c>
      <c r="C77" s="5" t="s">
        <v>6</v>
      </c>
      <c r="D77" s="486" t="s">
        <v>79</v>
      </c>
      <c r="E77" s="357">
        <v>122</v>
      </c>
      <c r="F77" s="630"/>
      <c r="G77" s="630">
        <v>20.491803278688526</v>
      </c>
      <c r="H77" s="630">
        <v>55.73770491803279</v>
      </c>
      <c r="I77" s="630">
        <v>23.770491803278688</v>
      </c>
      <c r="J77" s="21">
        <f t="shared" si="36"/>
        <v>4.0327868852459012</v>
      </c>
      <c r="K77" s="617">
        <v>122</v>
      </c>
      <c r="L77" s="619"/>
      <c r="M77" s="619">
        <v>36.065573770491802</v>
      </c>
      <c r="N77" s="619">
        <v>50.819672131147541</v>
      </c>
      <c r="O77" s="630">
        <v>13.114754098360656</v>
      </c>
      <c r="P77" s="21">
        <f t="shared" si="37"/>
        <v>3.7704918032786883</v>
      </c>
      <c r="Q77" s="617">
        <v>120</v>
      </c>
      <c r="R77" s="619"/>
      <c r="S77" s="619">
        <v>32.5</v>
      </c>
      <c r="T77" s="619">
        <v>50</v>
      </c>
      <c r="U77" s="619">
        <v>17.5</v>
      </c>
      <c r="V77" s="21">
        <f t="shared" si="38"/>
        <v>3.85</v>
      </c>
      <c r="W77" s="589">
        <v>121</v>
      </c>
      <c r="X77" s="590"/>
      <c r="Y77" s="591"/>
      <c r="Z77" s="592">
        <v>1</v>
      </c>
      <c r="AA77" s="591">
        <f t="shared" si="40"/>
        <v>0.82644628099173556</v>
      </c>
      <c r="AB77" s="592">
        <v>88</v>
      </c>
      <c r="AC77" s="591">
        <f t="shared" si="41"/>
        <v>72.727272727272734</v>
      </c>
      <c r="AD77" s="592">
        <v>32</v>
      </c>
      <c r="AE77" s="591">
        <f t="shared" si="42"/>
        <v>26.446280991735538</v>
      </c>
      <c r="AF77" s="533">
        <f t="shared" si="33"/>
        <v>99.173553719008268</v>
      </c>
      <c r="AG77" s="548">
        <v>122</v>
      </c>
      <c r="AH77" s="549">
        <v>3</v>
      </c>
      <c r="AI77" s="550">
        <f t="shared" si="43"/>
        <v>2.459016393442623</v>
      </c>
      <c r="AJ77" s="548">
        <v>55</v>
      </c>
      <c r="AK77" s="551">
        <f t="shared" si="44"/>
        <v>45.081967213114751</v>
      </c>
      <c r="AL77" s="548">
        <v>64</v>
      </c>
      <c r="AM77" s="552">
        <f t="shared" ref="AM77:AM112" si="48">AL77*100/AG77</f>
        <v>52.459016393442624</v>
      </c>
      <c r="AN77" s="527">
        <f t="shared" si="35"/>
        <v>97.540983606557376</v>
      </c>
      <c r="AO77" s="495">
        <v>98</v>
      </c>
      <c r="AP77" s="496"/>
      <c r="AQ77" s="496">
        <v>17</v>
      </c>
      <c r="AR77" s="496">
        <v>73</v>
      </c>
      <c r="AS77" s="496">
        <v>8</v>
      </c>
      <c r="AT77" s="113">
        <f t="shared" si="45"/>
        <v>3.9081632653061225</v>
      </c>
      <c r="AU77" s="128">
        <v>98</v>
      </c>
      <c r="AV77" s="53"/>
      <c r="AW77" s="53">
        <v>37</v>
      </c>
      <c r="AX77" s="53">
        <v>46</v>
      </c>
      <c r="AY77" s="53">
        <v>15</v>
      </c>
      <c r="AZ77" s="130">
        <f t="shared" si="46"/>
        <v>3.7755102040816326</v>
      </c>
      <c r="BA77" s="327">
        <v>9</v>
      </c>
      <c r="BB77" s="327"/>
      <c r="BC77" s="327">
        <v>4</v>
      </c>
      <c r="BD77" s="327">
        <v>4</v>
      </c>
      <c r="BE77" s="327">
        <v>1</v>
      </c>
      <c r="BF77" s="347">
        <f t="shared" si="47"/>
        <v>3.6666666666666665</v>
      </c>
      <c r="BG77" s="327">
        <v>20</v>
      </c>
      <c r="BH77" s="327"/>
      <c r="BI77" s="327">
        <v>15</v>
      </c>
      <c r="BJ77" s="327">
        <v>4</v>
      </c>
      <c r="BK77" s="327">
        <v>1</v>
      </c>
      <c r="BL77" s="328"/>
      <c r="BM77" s="329">
        <v>54</v>
      </c>
      <c r="BN77" s="390">
        <v>29</v>
      </c>
      <c r="BO77" s="390"/>
      <c r="BP77" s="390"/>
      <c r="BQ77" s="390">
        <v>14</v>
      </c>
      <c r="BR77" s="390">
        <v>9</v>
      </c>
      <c r="BS77" s="390">
        <v>6</v>
      </c>
      <c r="BT77" s="390"/>
      <c r="BU77" s="391">
        <v>70.37</v>
      </c>
    </row>
    <row r="78" spans="1:73" s="1" customFormat="1" ht="15" customHeight="1" x14ac:dyDescent="0.25">
      <c r="A78" s="12">
        <v>11</v>
      </c>
      <c r="B78" s="5">
        <v>50780</v>
      </c>
      <c r="C78" s="5" t="s">
        <v>6</v>
      </c>
      <c r="D78" s="486" t="s">
        <v>80</v>
      </c>
      <c r="E78" s="357">
        <v>135</v>
      </c>
      <c r="F78" s="630">
        <v>5.1851851851851851</v>
      </c>
      <c r="G78" s="630">
        <v>15.555555555555555</v>
      </c>
      <c r="H78" s="630">
        <v>27.407407407407408</v>
      </c>
      <c r="I78" s="630">
        <v>51.851851851851855</v>
      </c>
      <c r="J78" s="21">
        <f t="shared" si="36"/>
        <v>4.2592592592592595</v>
      </c>
      <c r="K78" s="617">
        <v>134</v>
      </c>
      <c r="L78" s="619">
        <v>4.4776119402985071</v>
      </c>
      <c r="M78" s="619">
        <v>19.402985074626866</v>
      </c>
      <c r="N78" s="619">
        <v>32.089552238805972</v>
      </c>
      <c r="O78" s="630">
        <v>44.029850746268657</v>
      </c>
      <c r="P78" s="21">
        <f t="shared" si="37"/>
        <v>4.1567164179104479</v>
      </c>
      <c r="Q78" s="617">
        <v>135</v>
      </c>
      <c r="R78" s="619">
        <v>0.7407407407407407</v>
      </c>
      <c r="S78" s="619">
        <v>11.851851851851851</v>
      </c>
      <c r="T78" s="619">
        <v>57.777777777777779</v>
      </c>
      <c r="U78" s="619">
        <v>29.62962962962963</v>
      </c>
      <c r="V78" s="21">
        <f t="shared" si="38"/>
        <v>4.162962962962963</v>
      </c>
      <c r="W78" s="589">
        <v>138</v>
      </c>
      <c r="X78" s="590"/>
      <c r="Y78" s="591"/>
      <c r="Z78" s="592">
        <v>3</v>
      </c>
      <c r="AA78" s="591">
        <f t="shared" si="40"/>
        <v>2.1739130434782608</v>
      </c>
      <c r="AB78" s="592">
        <v>91</v>
      </c>
      <c r="AC78" s="591">
        <f t="shared" si="41"/>
        <v>65.94202898550725</v>
      </c>
      <c r="AD78" s="592">
        <v>44</v>
      </c>
      <c r="AE78" s="591">
        <f t="shared" si="42"/>
        <v>31.884057971014492</v>
      </c>
      <c r="AF78" s="533">
        <f t="shared" si="33"/>
        <v>97.826086956521749</v>
      </c>
      <c r="AG78" s="565">
        <v>131</v>
      </c>
      <c r="AH78" s="566">
        <v>4</v>
      </c>
      <c r="AI78" s="567">
        <f t="shared" si="43"/>
        <v>3.053435114503817</v>
      </c>
      <c r="AJ78" s="565">
        <v>41</v>
      </c>
      <c r="AK78" s="570">
        <f t="shared" si="44"/>
        <v>31.297709923664122</v>
      </c>
      <c r="AL78" s="565">
        <v>86</v>
      </c>
      <c r="AM78" s="568">
        <f t="shared" si="48"/>
        <v>65.648854961832058</v>
      </c>
      <c r="AN78" s="530">
        <f t="shared" si="35"/>
        <v>96.946564885496187</v>
      </c>
      <c r="AO78" s="495">
        <v>85</v>
      </c>
      <c r="AP78" s="496">
        <v>1</v>
      </c>
      <c r="AQ78" s="496">
        <v>28</v>
      </c>
      <c r="AR78" s="496">
        <v>56</v>
      </c>
      <c r="AS78" s="496"/>
      <c r="AT78" s="113">
        <f t="shared" si="45"/>
        <v>3.6470588235294117</v>
      </c>
      <c r="AU78" s="128">
        <v>86</v>
      </c>
      <c r="AV78" s="53">
        <v>3</v>
      </c>
      <c r="AW78" s="53">
        <v>54</v>
      </c>
      <c r="AX78" s="53">
        <v>24</v>
      </c>
      <c r="AY78" s="53">
        <v>5</v>
      </c>
      <c r="AZ78" s="130">
        <f t="shared" si="46"/>
        <v>3.36046511627907</v>
      </c>
      <c r="BA78" s="330">
        <v>14</v>
      </c>
      <c r="BB78" s="330">
        <v>1</v>
      </c>
      <c r="BC78" s="330">
        <v>6</v>
      </c>
      <c r="BD78" s="330">
        <v>2</v>
      </c>
      <c r="BE78" s="330">
        <v>5</v>
      </c>
      <c r="BF78" s="349">
        <f t="shared" si="47"/>
        <v>3.7857142857142856</v>
      </c>
      <c r="BG78" s="330">
        <v>9</v>
      </c>
      <c r="BH78" s="330"/>
      <c r="BI78" s="330">
        <v>5</v>
      </c>
      <c r="BJ78" s="330">
        <v>4</v>
      </c>
      <c r="BK78" s="330"/>
      <c r="BL78" s="331"/>
      <c r="BM78" s="332">
        <v>54</v>
      </c>
      <c r="BN78" s="392">
        <v>23</v>
      </c>
      <c r="BO78" s="392"/>
      <c r="BP78" s="392">
        <v>1</v>
      </c>
      <c r="BQ78" s="392">
        <v>15</v>
      </c>
      <c r="BR78" s="392">
        <v>3</v>
      </c>
      <c r="BS78" s="392">
        <v>4</v>
      </c>
      <c r="BT78" s="392"/>
      <c r="BU78" s="393">
        <v>62</v>
      </c>
    </row>
    <row r="79" spans="1:73" s="1" customFormat="1" ht="15" customHeight="1" x14ac:dyDescent="0.25">
      <c r="A79" s="12">
        <v>12</v>
      </c>
      <c r="B79" s="15">
        <v>50001</v>
      </c>
      <c r="C79" s="15" t="s">
        <v>6</v>
      </c>
      <c r="D79" s="485" t="s">
        <v>69</v>
      </c>
      <c r="E79" s="357">
        <v>76</v>
      </c>
      <c r="F79" s="630"/>
      <c r="G79" s="630">
        <v>25</v>
      </c>
      <c r="H79" s="630">
        <v>40.789473684210527</v>
      </c>
      <c r="I79" s="630">
        <v>34.210526315789473</v>
      </c>
      <c r="J79" s="23">
        <f>(2*F79+3*G79+4*H79+5*I79)/100</f>
        <v>4.0921052631578947</v>
      </c>
      <c r="K79" s="617">
        <v>76</v>
      </c>
      <c r="L79" s="619"/>
      <c r="M79" s="619">
        <v>25</v>
      </c>
      <c r="N79" s="619">
        <v>51.315789473684212</v>
      </c>
      <c r="O79" s="630">
        <v>23.684210526315791</v>
      </c>
      <c r="P79" s="23">
        <f>(2*L79+3*M79+4*N79+5*O79)/100</f>
        <v>3.9868421052631584</v>
      </c>
      <c r="Q79" s="617">
        <v>76</v>
      </c>
      <c r="R79" s="619"/>
      <c r="S79" s="619">
        <v>25</v>
      </c>
      <c r="T79" s="619">
        <v>50</v>
      </c>
      <c r="U79" s="619">
        <v>25</v>
      </c>
      <c r="V79" s="23">
        <f>(2*R79+3*S79+4*T79+5*U79)/100</f>
        <v>4</v>
      </c>
      <c r="W79" s="603">
        <v>75</v>
      </c>
      <c r="X79" s="608"/>
      <c r="Y79" s="591"/>
      <c r="Z79" s="606"/>
      <c r="AA79" s="591"/>
      <c r="AB79" s="606">
        <v>42</v>
      </c>
      <c r="AC79" s="602">
        <f>AB79*100/W79</f>
        <v>56</v>
      </c>
      <c r="AD79" s="606">
        <v>33</v>
      </c>
      <c r="AE79" s="602">
        <f>AD79*100/W79</f>
        <v>44</v>
      </c>
      <c r="AF79" s="536">
        <f>AE79+AC79</f>
        <v>100</v>
      </c>
      <c r="AG79" s="548">
        <v>74</v>
      </c>
      <c r="AH79" s="549">
        <v>2</v>
      </c>
      <c r="AI79" s="550">
        <f>AH79*100/AG79</f>
        <v>2.7027027027027026</v>
      </c>
      <c r="AJ79" s="548">
        <v>40</v>
      </c>
      <c r="AK79" s="551">
        <f>AJ79*100/AG79</f>
        <v>54.054054054054056</v>
      </c>
      <c r="AL79" s="548">
        <v>32</v>
      </c>
      <c r="AM79" s="552">
        <f>AL79*100/AG79</f>
        <v>43.243243243243242</v>
      </c>
      <c r="AN79" s="527">
        <f>(AJ79+AL79)*100/AG79</f>
        <v>97.297297297297291</v>
      </c>
      <c r="AO79" s="493">
        <v>74</v>
      </c>
      <c r="AP79" s="494"/>
      <c r="AQ79" s="494">
        <v>21</v>
      </c>
      <c r="AR79" s="494">
        <v>44</v>
      </c>
      <c r="AS79" s="494">
        <v>9</v>
      </c>
      <c r="AT79" s="112">
        <f t="shared" si="45"/>
        <v>3.8378378378378377</v>
      </c>
      <c r="AU79" s="127">
        <v>74</v>
      </c>
      <c r="AV79" s="132"/>
      <c r="AW79" s="132">
        <v>30</v>
      </c>
      <c r="AX79" s="132">
        <v>30</v>
      </c>
      <c r="AY79" s="132">
        <v>14</v>
      </c>
      <c r="AZ79" s="130">
        <f t="shared" si="46"/>
        <v>3.7837837837837838</v>
      </c>
      <c r="BA79" s="330">
        <v>11</v>
      </c>
      <c r="BB79" s="330"/>
      <c r="BC79" s="330">
        <v>1</v>
      </c>
      <c r="BD79" s="330">
        <v>3</v>
      </c>
      <c r="BE79" s="330">
        <v>7</v>
      </c>
      <c r="BF79" s="349">
        <f t="shared" si="47"/>
        <v>4.5454545454545459</v>
      </c>
      <c r="BG79" s="330">
        <v>16</v>
      </c>
      <c r="BH79" s="330"/>
      <c r="BI79" s="330">
        <v>6</v>
      </c>
      <c r="BJ79" s="330">
        <v>7</v>
      </c>
      <c r="BK79" s="330">
        <v>3</v>
      </c>
      <c r="BL79" s="331"/>
      <c r="BM79" s="332">
        <v>67</v>
      </c>
      <c r="BN79" s="392">
        <v>27</v>
      </c>
      <c r="BO79" s="392"/>
      <c r="BP79" s="392"/>
      <c r="BQ79" s="392">
        <v>9</v>
      </c>
      <c r="BR79" s="392">
        <v>10</v>
      </c>
      <c r="BS79" s="392">
        <v>7</v>
      </c>
      <c r="BT79" s="392">
        <v>1</v>
      </c>
      <c r="BU79" s="393">
        <v>71</v>
      </c>
    </row>
    <row r="80" spans="1:73" s="1" customFormat="1" ht="15" customHeight="1" x14ac:dyDescent="0.25">
      <c r="A80" s="12">
        <v>13</v>
      </c>
      <c r="B80" s="5">
        <v>50930</v>
      </c>
      <c r="C80" s="5" t="s">
        <v>6</v>
      </c>
      <c r="D80" s="486" t="s">
        <v>81</v>
      </c>
      <c r="E80" s="357">
        <v>82</v>
      </c>
      <c r="F80" s="630">
        <v>1.2195121951219512</v>
      </c>
      <c r="G80" s="630">
        <v>13.414634146341463</v>
      </c>
      <c r="H80" s="630">
        <v>29.26829268292683</v>
      </c>
      <c r="I80" s="630">
        <v>56.097560975609753</v>
      </c>
      <c r="J80" s="21">
        <f t="shared" si="36"/>
        <v>4.4024390243902438</v>
      </c>
      <c r="K80" s="617">
        <v>83</v>
      </c>
      <c r="L80" s="619">
        <v>4.8192771084337354</v>
      </c>
      <c r="M80" s="619">
        <v>14.457831325301205</v>
      </c>
      <c r="N80" s="619">
        <v>48.192771084337352</v>
      </c>
      <c r="O80" s="630">
        <v>32.53012048192771</v>
      </c>
      <c r="P80" s="21">
        <f t="shared" si="37"/>
        <v>4.0843373493975905</v>
      </c>
      <c r="Q80" s="617">
        <v>83</v>
      </c>
      <c r="R80" s="619">
        <v>1.2048192771084338</v>
      </c>
      <c r="S80" s="619">
        <v>12.048192771084338</v>
      </c>
      <c r="T80" s="619">
        <v>57.831325301204821</v>
      </c>
      <c r="U80" s="619">
        <v>28.91566265060241</v>
      </c>
      <c r="V80" s="21">
        <f t="shared" si="38"/>
        <v>4.1445783132530121</v>
      </c>
      <c r="W80" s="589">
        <v>86</v>
      </c>
      <c r="X80" s="590">
        <v>2</v>
      </c>
      <c r="Y80" s="591">
        <f t="shared" si="39"/>
        <v>2.3255813953488373</v>
      </c>
      <c r="Z80" s="592">
        <v>3</v>
      </c>
      <c r="AA80" s="591">
        <f t="shared" si="40"/>
        <v>3.4883720930232558</v>
      </c>
      <c r="AB80" s="592">
        <v>53</v>
      </c>
      <c r="AC80" s="591">
        <f t="shared" si="41"/>
        <v>61.627906976744185</v>
      </c>
      <c r="AD80" s="592">
        <v>28</v>
      </c>
      <c r="AE80" s="591">
        <f t="shared" si="42"/>
        <v>32.558139534883722</v>
      </c>
      <c r="AF80" s="533">
        <f t="shared" si="33"/>
        <v>94.186046511627907</v>
      </c>
      <c r="AG80" s="548">
        <v>83</v>
      </c>
      <c r="AH80" s="549">
        <v>5</v>
      </c>
      <c r="AI80" s="550">
        <f>AH80*100/AG80</f>
        <v>6.024096385542169</v>
      </c>
      <c r="AJ80" s="548">
        <v>45</v>
      </c>
      <c r="AK80" s="551">
        <f t="shared" si="44"/>
        <v>54.216867469879517</v>
      </c>
      <c r="AL80" s="548">
        <v>33</v>
      </c>
      <c r="AM80" s="552">
        <f t="shared" si="48"/>
        <v>39.75903614457831</v>
      </c>
      <c r="AN80" s="527">
        <f t="shared" si="35"/>
        <v>93.975903614457835</v>
      </c>
      <c r="AO80" s="495">
        <v>57</v>
      </c>
      <c r="AP80" s="496"/>
      <c r="AQ80" s="496">
        <v>19</v>
      </c>
      <c r="AR80" s="496">
        <v>34</v>
      </c>
      <c r="AS80" s="496">
        <v>4</v>
      </c>
      <c r="AT80" s="113">
        <f t="shared" si="45"/>
        <v>3.736842105263158</v>
      </c>
      <c r="AU80" s="128">
        <v>57</v>
      </c>
      <c r="AV80" s="53">
        <v>1</v>
      </c>
      <c r="AW80" s="53">
        <v>19</v>
      </c>
      <c r="AX80" s="53">
        <v>25</v>
      </c>
      <c r="AY80" s="53">
        <v>12</v>
      </c>
      <c r="AZ80" s="130">
        <f t="shared" si="46"/>
        <v>3.8421052631578947</v>
      </c>
      <c r="BA80" s="327">
        <v>11</v>
      </c>
      <c r="BB80" s="327"/>
      <c r="BC80" s="327">
        <v>1</v>
      </c>
      <c r="BD80" s="327">
        <v>6</v>
      </c>
      <c r="BE80" s="327">
        <v>4</v>
      </c>
      <c r="BF80" s="347">
        <f t="shared" si="47"/>
        <v>4.2727272727272725</v>
      </c>
      <c r="BG80" s="327">
        <v>13</v>
      </c>
      <c r="BH80" s="327"/>
      <c r="BI80" s="327">
        <v>7</v>
      </c>
      <c r="BJ80" s="327">
        <v>6</v>
      </c>
      <c r="BK80" s="327"/>
      <c r="BL80" s="328"/>
      <c r="BM80" s="329">
        <v>57.5</v>
      </c>
      <c r="BN80" s="390">
        <v>24</v>
      </c>
      <c r="BO80" s="390"/>
      <c r="BP80" s="390"/>
      <c r="BQ80" s="390">
        <v>17</v>
      </c>
      <c r="BR80" s="390">
        <v>4</v>
      </c>
      <c r="BS80" s="390">
        <v>3</v>
      </c>
      <c r="BT80" s="390"/>
      <c r="BU80" s="391">
        <v>65</v>
      </c>
    </row>
    <row r="81" spans="1:74" s="1" customFormat="1" ht="15" customHeight="1" x14ac:dyDescent="0.25">
      <c r="A81" s="12">
        <v>14</v>
      </c>
      <c r="B81" s="5">
        <v>50970</v>
      </c>
      <c r="C81" s="5" t="s">
        <v>6</v>
      </c>
      <c r="D81" s="486" t="s">
        <v>82</v>
      </c>
      <c r="E81" s="357">
        <v>44</v>
      </c>
      <c r="F81" s="630"/>
      <c r="G81" s="630">
        <v>11.363636363636363</v>
      </c>
      <c r="H81" s="630">
        <v>45.454545454545453</v>
      </c>
      <c r="I81" s="630">
        <v>43.18181818181818</v>
      </c>
      <c r="J81" s="21">
        <f t="shared" si="36"/>
        <v>4.3181818181818183</v>
      </c>
      <c r="K81" s="617">
        <v>44</v>
      </c>
      <c r="L81" s="619">
        <v>2.2727272727272729</v>
      </c>
      <c r="M81" s="619">
        <v>15.909090909090908</v>
      </c>
      <c r="N81" s="619">
        <v>47.727272727272727</v>
      </c>
      <c r="O81" s="630">
        <v>34.090909090909093</v>
      </c>
      <c r="P81" s="21">
        <f t="shared" si="37"/>
        <v>4.1363636363636367</v>
      </c>
      <c r="Q81" s="617">
        <v>44</v>
      </c>
      <c r="R81" s="619"/>
      <c r="S81" s="619">
        <v>9.0909090909090917</v>
      </c>
      <c r="T81" s="619">
        <v>47.727272727272727</v>
      </c>
      <c r="U81" s="619">
        <v>43.18181818181818</v>
      </c>
      <c r="V81" s="21">
        <f t="shared" si="38"/>
        <v>4.3409090909090908</v>
      </c>
      <c r="W81" s="589">
        <v>42</v>
      </c>
      <c r="X81" s="590"/>
      <c r="Y81" s="591"/>
      <c r="Z81" s="592">
        <v>2</v>
      </c>
      <c r="AA81" s="591">
        <f t="shared" si="40"/>
        <v>4.7619047619047619</v>
      </c>
      <c r="AB81" s="592">
        <v>15</v>
      </c>
      <c r="AC81" s="591">
        <f t="shared" si="41"/>
        <v>35.714285714285715</v>
      </c>
      <c r="AD81" s="592">
        <v>25</v>
      </c>
      <c r="AE81" s="591">
        <f t="shared" si="42"/>
        <v>59.523809523809526</v>
      </c>
      <c r="AF81" s="533">
        <f t="shared" si="33"/>
        <v>95.238095238095241</v>
      </c>
      <c r="AG81" s="548">
        <v>39</v>
      </c>
      <c r="AH81" s="549"/>
      <c r="AI81" s="550"/>
      <c r="AJ81" s="548">
        <v>17</v>
      </c>
      <c r="AK81" s="551">
        <f t="shared" si="44"/>
        <v>43.589743589743591</v>
      </c>
      <c r="AL81" s="548">
        <v>22</v>
      </c>
      <c r="AM81" s="552">
        <f t="shared" si="48"/>
        <v>56.410256410256409</v>
      </c>
      <c r="AN81" s="527">
        <f t="shared" si="35"/>
        <v>100</v>
      </c>
      <c r="AO81" s="495">
        <v>71</v>
      </c>
      <c r="AP81" s="496">
        <v>1</v>
      </c>
      <c r="AQ81" s="496">
        <v>22</v>
      </c>
      <c r="AR81" s="496">
        <v>41</v>
      </c>
      <c r="AS81" s="496">
        <v>7</v>
      </c>
      <c r="AT81" s="113">
        <f t="shared" si="45"/>
        <v>3.76056338028169</v>
      </c>
      <c r="AU81" s="136">
        <v>70</v>
      </c>
      <c r="AV81" s="137"/>
      <c r="AW81" s="137">
        <v>38</v>
      </c>
      <c r="AX81" s="137">
        <v>17</v>
      </c>
      <c r="AY81" s="137">
        <v>15</v>
      </c>
      <c r="AZ81" s="144">
        <f t="shared" si="46"/>
        <v>3.6714285714285713</v>
      </c>
      <c r="BA81" s="327">
        <v>15</v>
      </c>
      <c r="BB81" s="327">
        <v>1</v>
      </c>
      <c r="BC81" s="327">
        <v>2</v>
      </c>
      <c r="BD81" s="327">
        <v>6</v>
      </c>
      <c r="BE81" s="327">
        <v>6</v>
      </c>
      <c r="BF81" s="350">
        <f t="shared" si="47"/>
        <v>4.1333333333333337</v>
      </c>
      <c r="BG81" s="327">
        <v>11</v>
      </c>
      <c r="BH81" s="327"/>
      <c r="BI81" s="327">
        <v>5</v>
      </c>
      <c r="BJ81" s="327">
        <v>5</v>
      </c>
      <c r="BK81" s="327">
        <v>1</v>
      </c>
      <c r="BL81" s="328"/>
      <c r="BM81" s="329">
        <v>58.7</v>
      </c>
      <c r="BN81" s="390">
        <v>26</v>
      </c>
      <c r="BO81" s="390"/>
      <c r="BP81" s="390"/>
      <c r="BQ81" s="390">
        <v>17</v>
      </c>
      <c r="BR81" s="390">
        <v>4</v>
      </c>
      <c r="BS81" s="390">
        <v>5</v>
      </c>
      <c r="BT81" s="390"/>
      <c r="BU81" s="391">
        <v>59</v>
      </c>
    </row>
    <row r="82" spans="1:74" s="1" customFormat="1" ht="15" customHeight="1" thickBot="1" x14ac:dyDescent="0.3">
      <c r="A82" s="13">
        <v>15</v>
      </c>
      <c r="B82" s="14">
        <v>51370</v>
      </c>
      <c r="C82" s="14" t="s">
        <v>6</v>
      </c>
      <c r="D82" s="487" t="s">
        <v>83</v>
      </c>
      <c r="E82" s="644">
        <v>133</v>
      </c>
      <c r="F82" s="631">
        <v>2.255639097744361</v>
      </c>
      <c r="G82" s="631">
        <v>16.541353383458645</v>
      </c>
      <c r="H82" s="631">
        <v>41.353383458646618</v>
      </c>
      <c r="I82" s="631">
        <v>39.849624060150376</v>
      </c>
      <c r="J82" s="22">
        <f t="shared" si="36"/>
        <v>4.1879699248120303</v>
      </c>
      <c r="K82" s="620">
        <v>134</v>
      </c>
      <c r="L82" s="621">
        <v>4.4776119402985071</v>
      </c>
      <c r="M82" s="621">
        <v>24.626865671641792</v>
      </c>
      <c r="N82" s="621">
        <v>53.731343283582092</v>
      </c>
      <c r="O82" s="631">
        <v>17.164179104477611</v>
      </c>
      <c r="P82" s="22">
        <f t="shared" si="37"/>
        <v>3.8358208955223883</v>
      </c>
      <c r="Q82" s="620">
        <v>133</v>
      </c>
      <c r="R82" s="621">
        <v>0.75187969924812026</v>
      </c>
      <c r="S82" s="621">
        <v>17.293233082706767</v>
      </c>
      <c r="T82" s="621">
        <v>60.902255639097746</v>
      </c>
      <c r="U82" s="621">
        <v>21.05263157894737</v>
      </c>
      <c r="V82" s="22">
        <f t="shared" si="38"/>
        <v>4.022556390977444</v>
      </c>
      <c r="W82" s="597">
        <v>133</v>
      </c>
      <c r="X82" s="598">
        <v>2</v>
      </c>
      <c r="Y82" s="599">
        <f t="shared" si="39"/>
        <v>1.5037593984962405</v>
      </c>
      <c r="Z82" s="600">
        <v>5</v>
      </c>
      <c r="AA82" s="599">
        <f t="shared" si="40"/>
        <v>3.7593984962406015</v>
      </c>
      <c r="AB82" s="600">
        <v>83</v>
      </c>
      <c r="AC82" s="599">
        <f t="shared" si="41"/>
        <v>62.406015037593988</v>
      </c>
      <c r="AD82" s="600">
        <v>43</v>
      </c>
      <c r="AE82" s="599">
        <f t="shared" si="42"/>
        <v>32.330827067669176</v>
      </c>
      <c r="AF82" s="535">
        <f t="shared" si="33"/>
        <v>94.736842105263165</v>
      </c>
      <c r="AG82" s="554">
        <v>134</v>
      </c>
      <c r="AH82" s="555">
        <v>6</v>
      </c>
      <c r="AI82" s="556">
        <f t="shared" si="43"/>
        <v>4.4776119402985071</v>
      </c>
      <c r="AJ82" s="557">
        <v>64</v>
      </c>
      <c r="AK82" s="558">
        <f t="shared" si="44"/>
        <v>47.761194029850749</v>
      </c>
      <c r="AL82" s="557">
        <v>64</v>
      </c>
      <c r="AM82" s="559">
        <f t="shared" si="48"/>
        <v>47.761194029850749</v>
      </c>
      <c r="AN82" s="528">
        <f t="shared" si="35"/>
        <v>95.522388059701498</v>
      </c>
      <c r="AO82" s="498">
        <v>106</v>
      </c>
      <c r="AP82" s="499">
        <v>1</v>
      </c>
      <c r="AQ82" s="499">
        <v>20</v>
      </c>
      <c r="AR82" s="499">
        <v>61</v>
      </c>
      <c r="AS82" s="499">
        <v>24</v>
      </c>
      <c r="AT82" s="118">
        <f t="shared" si="45"/>
        <v>4.0188679245283021</v>
      </c>
      <c r="AU82" s="135">
        <v>105</v>
      </c>
      <c r="AV82" s="145">
        <v>1</v>
      </c>
      <c r="AW82" s="145">
        <v>27</v>
      </c>
      <c r="AX82" s="145">
        <v>40</v>
      </c>
      <c r="AY82" s="145">
        <v>37</v>
      </c>
      <c r="AZ82" s="147">
        <f t="shared" si="46"/>
        <v>4.0761904761904759</v>
      </c>
      <c r="BA82" s="333">
        <v>25</v>
      </c>
      <c r="BB82" s="333"/>
      <c r="BC82" s="333">
        <v>3</v>
      </c>
      <c r="BD82" s="333">
        <v>12</v>
      </c>
      <c r="BE82" s="333">
        <v>10</v>
      </c>
      <c r="BF82" s="358">
        <f t="shared" si="47"/>
        <v>4.28</v>
      </c>
      <c r="BG82" s="333">
        <v>28</v>
      </c>
      <c r="BH82" s="333"/>
      <c r="BI82" s="333">
        <v>17</v>
      </c>
      <c r="BJ82" s="333">
        <v>9</v>
      </c>
      <c r="BK82" s="333">
        <v>2</v>
      </c>
      <c r="BL82" s="334"/>
      <c r="BM82" s="335">
        <v>57.3</v>
      </c>
      <c r="BN82" s="436">
        <v>53</v>
      </c>
      <c r="BO82" s="394"/>
      <c r="BP82" s="394"/>
      <c r="BQ82" s="394">
        <v>26</v>
      </c>
      <c r="BR82" s="394">
        <v>10</v>
      </c>
      <c r="BS82" s="394">
        <v>17</v>
      </c>
      <c r="BT82" s="394"/>
      <c r="BU82" s="395">
        <v>70.28</v>
      </c>
      <c r="BV82" s="399"/>
    </row>
    <row r="83" spans="1:74" s="1" customFormat="1" ht="15" customHeight="1" x14ac:dyDescent="0.25">
      <c r="A83" s="17">
        <v>1</v>
      </c>
      <c r="B83" s="48">
        <v>60010</v>
      </c>
      <c r="C83" s="15" t="s">
        <v>7</v>
      </c>
      <c r="D83" s="485" t="s">
        <v>238</v>
      </c>
      <c r="E83" s="645">
        <v>105</v>
      </c>
      <c r="F83" s="632">
        <v>0.95238095238095233</v>
      </c>
      <c r="G83" s="632">
        <v>11.428571428571429</v>
      </c>
      <c r="H83" s="632">
        <v>46.666666666666664</v>
      </c>
      <c r="I83" s="632">
        <v>40.952380952380949</v>
      </c>
      <c r="J83" s="23">
        <f t="shared" si="36"/>
        <v>4.2761904761904761</v>
      </c>
      <c r="K83" s="622">
        <v>104</v>
      </c>
      <c r="L83" s="623">
        <v>2.8846153846153846</v>
      </c>
      <c r="M83" s="623">
        <v>11.538461538461538</v>
      </c>
      <c r="N83" s="623">
        <v>34.615384615384613</v>
      </c>
      <c r="O83" s="632">
        <v>50.96153846153846</v>
      </c>
      <c r="P83" s="23">
        <f t="shared" si="37"/>
        <v>4.3365384615384617</v>
      </c>
      <c r="Q83" s="622">
        <v>105</v>
      </c>
      <c r="R83" s="623"/>
      <c r="S83" s="623">
        <v>12.380952380952381</v>
      </c>
      <c r="T83" s="623">
        <v>39.047619047619051</v>
      </c>
      <c r="U83" s="623">
        <v>48.571428571428569</v>
      </c>
      <c r="V83" s="23">
        <f t="shared" si="38"/>
        <v>4.3619047619047615</v>
      </c>
      <c r="W83" s="603">
        <v>103</v>
      </c>
      <c r="X83" s="608">
        <v>2</v>
      </c>
      <c r="Y83" s="602">
        <f t="shared" si="39"/>
        <v>1.941747572815534</v>
      </c>
      <c r="Z83" s="606">
        <v>4</v>
      </c>
      <c r="AA83" s="602">
        <f t="shared" si="40"/>
        <v>3.883495145631068</v>
      </c>
      <c r="AB83" s="606">
        <v>38</v>
      </c>
      <c r="AC83" s="602">
        <f t="shared" si="41"/>
        <v>36.893203883495147</v>
      </c>
      <c r="AD83" s="606">
        <v>59</v>
      </c>
      <c r="AE83" s="602">
        <f t="shared" si="42"/>
        <v>57.28155339805825</v>
      </c>
      <c r="AF83" s="536">
        <f t="shared" si="33"/>
        <v>94.174757281553397</v>
      </c>
      <c r="AG83" s="571">
        <v>96</v>
      </c>
      <c r="AH83" s="561">
        <v>6</v>
      </c>
      <c r="AI83" s="562">
        <f t="shared" si="43"/>
        <v>6.25</v>
      </c>
      <c r="AJ83" s="560">
        <v>45</v>
      </c>
      <c r="AK83" s="563">
        <f t="shared" si="44"/>
        <v>46.875</v>
      </c>
      <c r="AL83" s="560">
        <v>45</v>
      </c>
      <c r="AM83" s="564">
        <f t="shared" si="48"/>
        <v>46.875</v>
      </c>
      <c r="AN83" s="529">
        <f t="shared" si="35"/>
        <v>93.75</v>
      </c>
      <c r="AO83" s="493">
        <v>82</v>
      </c>
      <c r="AP83" s="494">
        <v>2</v>
      </c>
      <c r="AQ83" s="494">
        <v>16</v>
      </c>
      <c r="AR83" s="494">
        <v>52</v>
      </c>
      <c r="AS83" s="494">
        <v>12</v>
      </c>
      <c r="AT83" s="112">
        <f t="shared" si="45"/>
        <v>3.9024390243902438</v>
      </c>
      <c r="AU83" s="127">
        <v>82</v>
      </c>
      <c r="AV83" s="132">
        <v>2</v>
      </c>
      <c r="AW83" s="132">
        <v>24</v>
      </c>
      <c r="AX83" s="132">
        <v>30</v>
      </c>
      <c r="AY83" s="132">
        <v>26</v>
      </c>
      <c r="AZ83" s="130">
        <f t="shared" si="46"/>
        <v>3.975609756097561</v>
      </c>
      <c r="BA83" s="330">
        <v>20</v>
      </c>
      <c r="BB83" s="330"/>
      <c r="BC83" s="330">
        <v>4</v>
      </c>
      <c r="BD83" s="330">
        <v>11</v>
      </c>
      <c r="BE83" s="330">
        <v>5</v>
      </c>
      <c r="BF83" s="356">
        <f t="shared" si="47"/>
        <v>4.05</v>
      </c>
      <c r="BG83" s="330">
        <v>26</v>
      </c>
      <c r="BH83" s="330"/>
      <c r="BI83" s="330">
        <v>21</v>
      </c>
      <c r="BJ83" s="330">
        <v>5</v>
      </c>
      <c r="BK83" s="330"/>
      <c r="BL83" s="331"/>
      <c r="BM83" s="332">
        <v>47.3</v>
      </c>
      <c r="BN83" s="392">
        <v>46</v>
      </c>
      <c r="BO83" s="392"/>
      <c r="BP83" s="392"/>
      <c r="BQ83" s="392">
        <v>28</v>
      </c>
      <c r="BR83" s="392">
        <v>11</v>
      </c>
      <c r="BS83" s="392">
        <v>7</v>
      </c>
      <c r="BT83" s="392"/>
      <c r="BU83" s="393">
        <v>66</v>
      </c>
    </row>
    <row r="84" spans="1:74" s="1" customFormat="1" ht="15" customHeight="1" x14ac:dyDescent="0.25">
      <c r="A84" s="12">
        <v>2</v>
      </c>
      <c r="B84" s="49">
        <v>60020</v>
      </c>
      <c r="C84" s="5" t="s">
        <v>7</v>
      </c>
      <c r="D84" s="486" t="s">
        <v>86</v>
      </c>
      <c r="E84" s="357">
        <v>72</v>
      </c>
      <c r="F84" s="630">
        <v>12.5</v>
      </c>
      <c r="G84" s="630">
        <v>38.888888888888886</v>
      </c>
      <c r="H84" s="630">
        <v>37.5</v>
      </c>
      <c r="I84" s="630">
        <v>11.111111111111111</v>
      </c>
      <c r="J84" s="21">
        <f t="shared" si="36"/>
        <v>3.4722222222222219</v>
      </c>
      <c r="K84" s="617">
        <v>70</v>
      </c>
      <c r="L84" s="619">
        <v>28.571428571428573</v>
      </c>
      <c r="M84" s="619">
        <v>45.714285714285715</v>
      </c>
      <c r="N84" s="619">
        <v>24.285714285714285</v>
      </c>
      <c r="O84" s="630">
        <v>1.4285714285714286</v>
      </c>
      <c r="P84" s="21">
        <f t="shared" si="37"/>
        <v>2.9857142857142862</v>
      </c>
      <c r="Q84" s="617">
        <v>74</v>
      </c>
      <c r="R84" s="619">
        <v>8.1081081081081088</v>
      </c>
      <c r="S84" s="619">
        <v>37.837837837837839</v>
      </c>
      <c r="T84" s="619">
        <v>51.351351351351354</v>
      </c>
      <c r="U84" s="619">
        <v>2.7027027027027026</v>
      </c>
      <c r="V84" s="21">
        <f t="shared" si="38"/>
        <v>3.4864864864864864</v>
      </c>
      <c r="W84" s="589">
        <v>74</v>
      </c>
      <c r="X84" s="590">
        <v>8</v>
      </c>
      <c r="Y84" s="591">
        <f t="shared" si="39"/>
        <v>10.810810810810811</v>
      </c>
      <c r="Z84" s="592">
        <v>9</v>
      </c>
      <c r="AA84" s="591">
        <f t="shared" ref="AA84:AA111" si="49">Z84*100/W84</f>
        <v>12.162162162162161</v>
      </c>
      <c r="AB84" s="592">
        <v>42</v>
      </c>
      <c r="AC84" s="591">
        <f t="shared" si="41"/>
        <v>56.756756756756758</v>
      </c>
      <c r="AD84" s="592">
        <v>15</v>
      </c>
      <c r="AE84" s="591">
        <f t="shared" si="42"/>
        <v>20.27027027027027</v>
      </c>
      <c r="AF84" s="533">
        <f t="shared" si="33"/>
        <v>77.027027027027032</v>
      </c>
      <c r="AG84" s="572">
        <v>69</v>
      </c>
      <c r="AH84" s="549">
        <v>9</v>
      </c>
      <c r="AI84" s="562">
        <f t="shared" si="43"/>
        <v>13.043478260869565</v>
      </c>
      <c r="AJ84" s="548">
        <v>39</v>
      </c>
      <c r="AK84" s="551">
        <f t="shared" si="44"/>
        <v>56.521739130434781</v>
      </c>
      <c r="AL84" s="548">
        <v>21</v>
      </c>
      <c r="AM84" s="552">
        <f t="shared" si="48"/>
        <v>30.434782608695652</v>
      </c>
      <c r="AN84" s="527">
        <f t="shared" si="35"/>
        <v>86.956521739130437</v>
      </c>
      <c r="AO84" s="495">
        <v>38</v>
      </c>
      <c r="AP84" s="496"/>
      <c r="AQ84" s="496">
        <v>15</v>
      </c>
      <c r="AR84" s="496">
        <v>22</v>
      </c>
      <c r="AS84" s="496">
        <v>1</v>
      </c>
      <c r="AT84" s="113">
        <f t="shared" si="45"/>
        <v>3.6315789473684212</v>
      </c>
      <c r="AU84" s="128">
        <v>38</v>
      </c>
      <c r="AV84" s="53"/>
      <c r="AW84" s="53">
        <v>26</v>
      </c>
      <c r="AX84" s="53">
        <v>12</v>
      </c>
      <c r="AY84" s="53"/>
      <c r="AZ84" s="130">
        <f t="shared" si="46"/>
        <v>3.3157894736842106</v>
      </c>
      <c r="BA84" s="327">
        <v>6</v>
      </c>
      <c r="BB84" s="327"/>
      <c r="BC84" s="327">
        <v>2</v>
      </c>
      <c r="BD84" s="327">
        <v>3</v>
      </c>
      <c r="BE84" s="327">
        <v>1</v>
      </c>
      <c r="BF84" s="350">
        <f t="shared" si="47"/>
        <v>3.8333333333333335</v>
      </c>
      <c r="BG84" s="327">
        <v>5</v>
      </c>
      <c r="BH84" s="327"/>
      <c r="BI84" s="327">
        <v>4</v>
      </c>
      <c r="BJ84" s="327">
        <v>1</v>
      </c>
      <c r="BK84" s="327"/>
      <c r="BL84" s="328"/>
      <c r="BM84" s="329">
        <v>56.6</v>
      </c>
      <c r="BN84" s="390">
        <v>11</v>
      </c>
      <c r="BO84" s="390"/>
      <c r="BP84" s="390">
        <v>1</v>
      </c>
      <c r="BQ84" s="390">
        <v>5</v>
      </c>
      <c r="BR84" s="390">
        <v>4</v>
      </c>
      <c r="BS84" s="390">
        <v>1</v>
      </c>
      <c r="BT84" s="390"/>
      <c r="BU84" s="391">
        <v>62</v>
      </c>
    </row>
    <row r="85" spans="1:74" s="1" customFormat="1" ht="15" customHeight="1" x14ac:dyDescent="0.25">
      <c r="A85" s="12">
        <v>3</v>
      </c>
      <c r="B85" s="49">
        <v>60050</v>
      </c>
      <c r="C85" s="5" t="s">
        <v>7</v>
      </c>
      <c r="D85" s="486" t="s">
        <v>87</v>
      </c>
      <c r="E85" s="357">
        <v>102</v>
      </c>
      <c r="F85" s="630"/>
      <c r="G85" s="630">
        <v>15.686274509803921</v>
      </c>
      <c r="H85" s="630">
        <v>55.882352941176471</v>
      </c>
      <c r="I85" s="630">
        <v>28.431372549019606</v>
      </c>
      <c r="J85" s="21">
        <f t="shared" si="36"/>
        <v>4.1274509803921573</v>
      </c>
      <c r="K85" s="617">
        <v>102</v>
      </c>
      <c r="L85" s="619">
        <v>3.9215686274509802</v>
      </c>
      <c r="M85" s="619">
        <v>24.509803921568629</v>
      </c>
      <c r="N85" s="619">
        <v>48.03921568627451</v>
      </c>
      <c r="O85" s="630">
        <v>23.529411764705884</v>
      </c>
      <c r="P85" s="21">
        <f t="shared" si="37"/>
        <v>3.9117647058823524</v>
      </c>
      <c r="Q85" s="617">
        <v>101</v>
      </c>
      <c r="R85" s="619"/>
      <c r="S85" s="619">
        <v>13.861386138613861</v>
      </c>
      <c r="T85" s="619">
        <v>65.346534653465341</v>
      </c>
      <c r="U85" s="619">
        <v>20.792079207920793</v>
      </c>
      <c r="V85" s="21">
        <f t="shared" si="38"/>
        <v>4.0693069306930685</v>
      </c>
      <c r="W85" s="589">
        <v>101</v>
      </c>
      <c r="X85" s="590"/>
      <c r="Y85" s="591"/>
      <c r="Z85" s="592"/>
      <c r="AA85" s="591"/>
      <c r="AB85" s="592">
        <v>67</v>
      </c>
      <c r="AC85" s="591">
        <f t="shared" si="41"/>
        <v>66.336633663366342</v>
      </c>
      <c r="AD85" s="592">
        <v>34</v>
      </c>
      <c r="AE85" s="591">
        <f t="shared" si="42"/>
        <v>33.663366336633665</v>
      </c>
      <c r="AF85" s="533">
        <f t="shared" si="33"/>
        <v>100</v>
      </c>
      <c r="AG85" s="572">
        <v>96</v>
      </c>
      <c r="AH85" s="549"/>
      <c r="AI85" s="562"/>
      <c r="AJ85" s="548">
        <v>40</v>
      </c>
      <c r="AK85" s="551">
        <f t="shared" si="44"/>
        <v>41.666666666666664</v>
      </c>
      <c r="AL85" s="548">
        <v>56</v>
      </c>
      <c r="AM85" s="552">
        <f t="shared" si="48"/>
        <v>58.333333333333336</v>
      </c>
      <c r="AN85" s="527">
        <f t="shared" si="35"/>
        <v>100</v>
      </c>
      <c r="AO85" s="495">
        <v>103</v>
      </c>
      <c r="AP85" s="496">
        <v>3</v>
      </c>
      <c r="AQ85" s="496">
        <v>16</v>
      </c>
      <c r="AR85" s="496">
        <v>67</v>
      </c>
      <c r="AS85" s="496">
        <v>17</v>
      </c>
      <c r="AT85" s="113">
        <f t="shared" si="45"/>
        <v>3.9514563106796117</v>
      </c>
      <c r="AU85" s="128">
        <v>104</v>
      </c>
      <c r="AV85" s="53">
        <v>3</v>
      </c>
      <c r="AW85" s="53">
        <v>33</v>
      </c>
      <c r="AX85" s="53">
        <v>39</v>
      </c>
      <c r="AY85" s="53">
        <v>29</v>
      </c>
      <c r="AZ85" s="130">
        <f t="shared" si="46"/>
        <v>3.9038461538461537</v>
      </c>
      <c r="BA85" s="327">
        <v>25</v>
      </c>
      <c r="BB85" s="327"/>
      <c r="BC85" s="327">
        <v>10</v>
      </c>
      <c r="BD85" s="327">
        <v>3</v>
      </c>
      <c r="BE85" s="327">
        <v>12</v>
      </c>
      <c r="BF85" s="350">
        <f t="shared" si="47"/>
        <v>4.08</v>
      </c>
      <c r="BG85" s="327">
        <v>40</v>
      </c>
      <c r="BH85" s="327"/>
      <c r="BI85" s="327">
        <v>26</v>
      </c>
      <c r="BJ85" s="327">
        <v>9</v>
      </c>
      <c r="BK85" s="327">
        <v>5</v>
      </c>
      <c r="BL85" s="328"/>
      <c r="BM85" s="329">
        <v>55.524999999999999</v>
      </c>
      <c r="BN85" s="390">
        <v>65</v>
      </c>
      <c r="BO85" s="390"/>
      <c r="BP85" s="390"/>
      <c r="BQ85" s="390">
        <v>34</v>
      </c>
      <c r="BR85" s="390">
        <v>14</v>
      </c>
      <c r="BS85" s="390">
        <v>16</v>
      </c>
      <c r="BT85" s="390">
        <v>1</v>
      </c>
      <c r="BU85" s="391">
        <v>68</v>
      </c>
    </row>
    <row r="86" spans="1:74" s="1" customFormat="1" ht="15" customHeight="1" x14ac:dyDescent="0.25">
      <c r="A86" s="12">
        <v>4</v>
      </c>
      <c r="B86" s="49">
        <v>60070</v>
      </c>
      <c r="C86" s="5" t="s">
        <v>7</v>
      </c>
      <c r="D86" s="486" t="s">
        <v>88</v>
      </c>
      <c r="E86" s="357">
        <v>119</v>
      </c>
      <c r="F86" s="630"/>
      <c r="G86" s="630">
        <v>3.3613445378151261</v>
      </c>
      <c r="H86" s="630">
        <v>28.571428571428573</v>
      </c>
      <c r="I86" s="630">
        <v>68.067226890756302</v>
      </c>
      <c r="J86" s="21">
        <f t="shared" si="36"/>
        <v>4.6470588235294112</v>
      </c>
      <c r="K86" s="617">
        <v>118</v>
      </c>
      <c r="L86" s="619">
        <v>0.84745762711864403</v>
      </c>
      <c r="M86" s="619">
        <v>11.864406779661017</v>
      </c>
      <c r="N86" s="619">
        <v>49.152542372881356</v>
      </c>
      <c r="O86" s="630">
        <v>38.135593220338983</v>
      </c>
      <c r="P86" s="21">
        <f t="shared" si="37"/>
        <v>4.2457627118644066</v>
      </c>
      <c r="Q86" s="617">
        <v>120</v>
      </c>
      <c r="R86" s="619"/>
      <c r="S86" s="619">
        <v>4.166666666666667</v>
      </c>
      <c r="T86" s="619">
        <v>46.666666666666664</v>
      </c>
      <c r="U86" s="619">
        <v>49.166666666666664</v>
      </c>
      <c r="V86" s="21">
        <f t="shared" si="38"/>
        <v>4.45</v>
      </c>
      <c r="W86" s="589">
        <v>120</v>
      </c>
      <c r="X86" s="590">
        <v>1</v>
      </c>
      <c r="Y86" s="591">
        <f t="shared" si="39"/>
        <v>0.83333333333333337</v>
      </c>
      <c r="Z86" s="592">
        <v>2</v>
      </c>
      <c r="AA86" s="591">
        <f t="shared" si="49"/>
        <v>1.6666666666666667</v>
      </c>
      <c r="AB86" s="592">
        <v>76</v>
      </c>
      <c r="AC86" s="591">
        <f t="shared" si="41"/>
        <v>63.333333333333336</v>
      </c>
      <c r="AD86" s="592">
        <v>41</v>
      </c>
      <c r="AE86" s="591">
        <f t="shared" si="42"/>
        <v>34.166666666666664</v>
      </c>
      <c r="AF86" s="533">
        <f t="shared" si="33"/>
        <v>97.5</v>
      </c>
      <c r="AG86" s="572">
        <v>120</v>
      </c>
      <c r="AH86" s="549"/>
      <c r="AI86" s="550"/>
      <c r="AJ86" s="548">
        <v>56</v>
      </c>
      <c r="AK86" s="551">
        <f t="shared" si="44"/>
        <v>46.666666666666664</v>
      </c>
      <c r="AL86" s="548">
        <v>64</v>
      </c>
      <c r="AM86" s="552">
        <f t="shared" si="48"/>
        <v>53.333333333333336</v>
      </c>
      <c r="AN86" s="527">
        <f t="shared" si="35"/>
        <v>100</v>
      </c>
      <c r="AO86" s="495">
        <v>112</v>
      </c>
      <c r="AP86" s="496">
        <v>1</v>
      </c>
      <c r="AQ86" s="496">
        <v>13</v>
      </c>
      <c r="AR86" s="496">
        <v>77</v>
      </c>
      <c r="AS86" s="496">
        <v>21</v>
      </c>
      <c r="AT86" s="113">
        <f t="shared" si="45"/>
        <v>4.0535714285714288</v>
      </c>
      <c r="AU86" s="128">
        <v>111</v>
      </c>
      <c r="AV86" s="53">
        <v>1</v>
      </c>
      <c r="AW86" s="53">
        <v>38</v>
      </c>
      <c r="AX86" s="53">
        <v>56</v>
      </c>
      <c r="AY86" s="53">
        <v>16</v>
      </c>
      <c r="AZ86" s="130">
        <f t="shared" si="46"/>
        <v>3.7837837837837838</v>
      </c>
      <c r="BA86" s="327">
        <v>16</v>
      </c>
      <c r="BB86" s="327"/>
      <c r="BC86" s="327">
        <v>4</v>
      </c>
      <c r="BD86" s="327">
        <v>3</v>
      </c>
      <c r="BE86" s="327">
        <v>9</v>
      </c>
      <c r="BF86" s="347">
        <f t="shared" si="47"/>
        <v>4.3125</v>
      </c>
      <c r="BG86" s="327">
        <v>55</v>
      </c>
      <c r="BH86" s="327"/>
      <c r="BI86" s="327">
        <v>26</v>
      </c>
      <c r="BJ86" s="327">
        <v>21</v>
      </c>
      <c r="BK86" s="327">
        <v>7</v>
      </c>
      <c r="BL86" s="328">
        <v>1</v>
      </c>
      <c r="BM86" s="329">
        <v>61.75</v>
      </c>
      <c r="BN86" s="390">
        <v>71</v>
      </c>
      <c r="BO86" s="390">
        <v>1</v>
      </c>
      <c r="BP86" s="390"/>
      <c r="BQ86" s="390">
        <v>28</v>
      </c>
      <c r="BR86" s="390">
        <v>18</v>
      </c>
      <c r="BS86" s="390">
        <v>24</v>
      </c>
      <c r="BT86" s="390"/>
      <c r="BU86" s="391">
        <v>72.540000000000006</v>
      </c>
    </row>
    <row r="87" spans="1:74" s="1" customFormat="1" ht="15" customHeight="1" x14ac:dyDescent="0.25">
      <c r="A87" s="12">
        <v>5</v>
      </c>
      <c r="B87" s="49">
        <v>60180</v>
      </c>
      <c r="C87" s="5" t="s">
        <v>7</v>
      </c>
      <c r="D87" s="486" t="s">
        <v>89</v>
      </c>
      <c r="E87" s="357">
        <v>160</v>
      </c>
      <c r="F87" s="630"/>
      <c r="G87" s="630">
        <v>16.875</v>
      </c>
      <c r="H87" s="630">
        <v>30.625</v>
      </c>
      <c r="I87" s="630">
        <v>52.5</v>
      </c>
      <c r="J87" s="21">
        <f t="shared" si="36"/>
        <v>4.3562500000000002</v>
      </c>
      <c r="K87" s="617">
        <v>157</v>
      </c>
      <c r="L87" s="619">
        <v>0.63694267515923564</v>
      </c>
      <c r="M87" s="619">
        <v>15.923566878980891</v>
      </c>
      <c r="N87" s="619">
        <v>40.764331210191081</v>
      </c>
      <c r="O87" s="630">
        <v>42.675159235668787</v>
      </c>
      <c r="P87" s="21">
        <f t="shared" si="37"/>
        <v>4.2547770700636942</v>
      </c>
      <c r="Q87" s="617">
        <v>161</v>
      </c>
      <c r="R87" s="619"/>
      <c r="S87" s="619">
        <v>6.2111801242236027</v>
      </c>
      <c r="T87" s="619">
        <v>52.795031055900623</v>
      </c>
      <c r="U87" s="619">
        <v>40.993788819875775</v>
      </c>
      <c r="V87" s="21">
        <f t="shared" si="38"/>
        <v>4.3478260869565215</v>
      </c>
      <c r="W87" s="589">
        <v>162</v>
      </c>
      <c r="X87" s="590"/>
      <c r="Y87" s="591"/>
      <c r="Z87" s="592"/>
      <c r="AA87" s="591"/>
      <c r="AB87" s="592">
        <v>92</v>
      </c>
      <c r="AC87" s="591">
        <f t="shared" si="41"/>
        <v>56.790123456790127</v>
      </c>
      <c r="AD87" s="592">
        <v>70</v>
      </c>
      <c r="AE87" s="591">
        <f t="shared" si="42"/>
        <v>43.209876543209873</v>
      </c>
      <c r="AF87" s="533">
        <f t="shared" si="33"/>
        <v>100</v>
      </c>
      <c r="AG87" s="572">
        <v>153</v>
      </c>
      <c r="AH87" s="549">
        <v>4</v>
      </c>
      <c r="AI87" s="550">
        <f t="shared" ref="AI87:AI111" si="50">AH87*100/AG87</f>
        <v>2.6143790849673203</v>
      </c>
      <c r="AJ87" s="548">
        <v>79</v>
      </c>
      <c r="AK87" s="551">
        <f t="shared" si="44"/>
        <v>51.633986928104576</v>
      </c>
      <c r="AL87" s="548">
        <v>70</v>
      </c>
      <c r="AM87" s="552">
        <f t="shared" si="48"/>
        <v>45.751633986928105</v>
      </c>
      <c r="AN87" s="527">
        <f t="shared" si="35"/>
        <v>97.385620915032675</v>
      </c>
      <c r="AO87" s="495">
        <v>135</v>
      </c>
      <c r="AP87" s="496"/>
      <c r="AQ87" s="496">
        <v>13</v>
      </c>
      <c r="AR87" s="496">
        <v>96</v>
      </c>
      <c r="AS87" s="496">
        <v>26</v>
      </c>
      <c r="AT87" s="113">
        <f t="shared" si="45"/>
        <v>4.0962962962962965</v>
      </c>
      <c r="AU87" s="128">
        <v>135</v>
      </c>
      <c r="AV87" s="53"/>
      <c r="AW87" s="53">
        <v>47</v>
      </c>
      <c r="AX87" s="53">
        <v>56</v>
      </c>
      <c r="AY87" s="53">
        <v>32</v>
      </c>
      <c r="AZ87" s="130">
        <f t="shared" si="46"/>
        <v>3.8888888888888888</v>
      </c>
      <c r="BA87" s="327">
        <v>27</v>
      </c>
      <c r="BB87" s="327"/>
      <c r="BC87" s="327">
        <v>6</v>
      </c>
      <c r="BD87" s="327">
        <v>13</v>
      </c>
      <c r="BE87" s="327">
        <v>8</v>
      </c>
      <c r="BF87" s="350">
        <f t="shared" si="47"/>
        <v>4.0740740740740744</v>
      </c>
      <c r="BG87" s="327">
        <v>19</v>
      </c>
      <c r="BH87" s="327"/>
      <c r="BI87" s="327">
        <v>16</v>
      </c>
      <c r="BJ87" s="327">
        <v>3</v>
      </c>
      <c r="BK87" s="327"/>
      <c r="BL87" s="328"/>
      <c r="BM87" s="329">
        <v>46</v>
      </c>
      <c r="BN87" s="390">
        <v>46</v>
      </c>
      <c r="BO87" s="390"/>
      <c r="BP87" s="390"/>
      <c r="BQ87" s="390">
        <v>32</v>
      </c>
      <c r="BR87" s="390">
        <v>8</v>
      </c>
      <c r="BS87" s="390">
        <v>6</v>
      </c>
      <c r="BT87" s="390"/>
      <c r="BU87" s="391">
        <v>65</v>
      </c>
    </row>
    <row r="88" spans="1:74" s="1" customFormat="1" ht="15" customHeight="1" x14ac:dyDescent="0.25">
      <c r="A88" s="12">
        <v>6</v>
      </c>
      <c r="B88" s="49">
        <v>60220</v>
      </c>
      <c r="C88" s="5" t="s">
        <v>7</v>
      </c>
      <c r="D88" s="486" t="s">
        <v>90</v>
      </c>
      <c r="E88" s="357">
        <v>74</v>
      </c>
      <c r="F88" s="630">
        <v>4.0540540540540544</v>
      </c>
      <c r="G88" s="630">
        <v>14.864864864864865</v>
      </c>
      <c r="H88" s="630">
        <v>28.378378378378379</v>
      </c>
      <c r="I88" s="630">
        <v>52.702702702702702</v>
      </c>
      <c r="J88" s="21">
        <f t="shared" si="36"/>
        <v>4.2972972972972965</v>
      </c>
      <c r="K88" s="617">
        <v>73</v>
      </c>
      <c r="L88" s="619">
        <v>6.8493150684931505</v>
      </c>
      <c r="M88" s="619">
        <v>24.657534246575342</v>
      </c>
      <c r="N88" s="619">
        <v>35.61643835616438</v>
      </c>
      <c r="O88" s="630">
        <v>32.876712328767127</v>
      </c>
      <c r="P88" s="21">
        <f t="shared" si="37"/>
        <v>3.945205479452055</v>
      </c>
      <c r="Q88" s="617">
        <v>74</v>
      </c>
      <c r="R88" s="619"/>
      <c r="S88" s="619">
        <v>8.1081081081081088</v>
      </c>
      <c r="T88" s="619">
        <v>41.891891891891895</v>
      </c>
      <c r="U88" s="619">
        <v>50</v>
      </c>
      <c r="V88" s="21">
        <f t="shared" si="38"/>
        <v>4.4189189189189184</v>
      </c>
      <c r="W88" s="589">
        <v>72</v>
      </c>
      <c r="X88" s="590">
        <v>1</v>
      </c>
      <c r="Y88" s="591">
        <f t="shared" si="39"/>
        <v>1.3888888888888888</v>
      </c>
      <c r="Z88" s="592">
        <v>3</v>
      </c>
      <c r="AA88" s="591">
        <f t="shared" si="49"/>
        <v>4.166666666666667</v>
      </c>
      <c r="AB88" s="592">
        <v>39</v>
      </c>
      <c r="AC88" s="591">
        <f t="shared" si="41"/>
        <v>54.166666666666664</v>
      </c>
      <c r="AD88" s="592">
        <v>29</v>
      </c>
      <c r="AE88" s="591">
        <f t="shared" si="42"/>
        <v>40.277777777777779</v>
      </c>
      <c r="AF88" s="533">
        <f t="shared" si="33"/>
        <v>94.444444444444443</v>
      </c>
      <c r="AG88" s="572">
        <v>69</v>
      </c>
      <c r="AH88" s="549">
        <v>4</v>
      </c>
      <c r="AI88" s="550">
        <f t="shared" si="50"/>
        <v>5.7971014492753623</v>
      </c>
      <c r="AJ88" s="548">
        <v>40</v>
      </c>
      <c r="AK88" s="551">
        <f t="shared" si="44"/>
        <v>57.971014492753625</v>
      </c>
      <c r="AL88" s="548">
        <v>25</v>
      </c>
      <c r="AM88" s="552">
        <f t="shared" si="48"/>
        <v>36.231884057971016</v>
      </c>
      <c r="AN88" s="527">
        <f t="shared" si="35"/>
        <v>94.20289855072464</v>
      </c>
      <c r="AO88" s="495">
        <v>80</v>
      </c>
      <c r="AP88" s="496"/>
      <c r="AQ88" s="496">
        <v>23</v>
      </c>
      <c r="AR88" s="496">
        <v>51</v>
      </c>
      <c r="AS88" s="496">
        <v>6</v>
      </c>
      <c r="AT88" s="113">
        <f t="shared" si="45"/>
        <v>3.7875000000000001</v>
      </c>
      <c r="AU88" s="128">
        <v>80</v>
      </c>
      <c r="AV88" s="53">
        <v>1</v>
      </c>
      <c r="AW88" s="53">
        <v>42</v>
      </c>
      <c r="AX88" s="53">
        <v>31</v>
      </c>
      <c r="AY88" s="53">
        <v>6</v>
      </c>
      <c r="AZ88" s="130">
        <f t="shared" si="46"/>
        <v>3.5249999999999999</v>
      </c>
      <c r="BA88" s="327">
        <v>19</v>
      </c>
      <c r="BB88" s="327"/>
      <c r="BC88" s="327">
        <v>6</v>
      </c>
      <c r="BD88" s="327">
        <v>5</v>
      </c>
      <c r="BE88" s="327">
        <v>8</v>
      </c>
      <c r="BF88" s="347">
        <f t="shared" si="47"/>
        <v>4.1052631578947372</v>
      </c>
      <c r="BG88" s="327">
        <v>7</v>
      </c>
      <c r="BH88" s="327">
        <v>1</v>
      </c>
      <c r="BI88" s="327">
        <v>2</v>
      </c>
      <c r="BJ88" s="327">
        <v>3</v>
      </c>
      <c r="BK88" s="327">
        <v>1</v>
      </c>
      <c r="BL88" s="328"/>
      <c r="BM88" s="329">
        <v>53</v>
      </c>
      <c r="BN88" s="390">
        <v>26</v>
      </c>
      <c r="BO88" s="390"/>
      <c r="BP88" s="390"/>
      <c r="BQ88" s="390">
        <v>13</v>
      </c>
      <c r="BR88" s="390">
        <v>5</v>
      </c>
      <c r="BS88" s="390">
        <v>8</v>
      </c>
      <c r="BT88" s="390"/>
      <c r="BU88" s="391">
        <v>70</v>
      </c>
    </row>
    <row r="89" spans="1:74" s="1" customFormat="1" ht="15" customHeight="1" x14ac:dyDescent="0.25">
      <c r="A89" s="12">
        <v>7</v>
      </c>
      <c r="B89" s="49">
        <v>60240</v>
      </c>
      <c r="C89" s="5" t="s">
        <v>7</v>
      </c>
      <c r="D89" s="486" t="s">
        <v>91</v>
      </c>
      <c r="E89" s="357">
        <v>150</v>
      </c>
      <c r="F89" s="630"/>
      <c r="G89" s="630">
        <v>12.666666666666666</v>
      </c>
      <c r="H89" s="630">
        <v>50</v>
      </c>
      <c r="I89" s="630">
        <v>37.333333333333336</v>
      </c>
      <c r="J89" s="21">
        <f t="shared" si="36"/>
        <v>4.246666666666667</v>
      </c>
      <c r="K89" s="617">
        <v>152</v>
      </c>
      <c r="L89" s="619">
        <v>1.3157894736842106</v>
      </c>
      <c r="M89" s="619">
        <v>18.421052631578949</v>
      </c>
      <c r="N89" s="619">
        <v>41.44736842105263</v>
      </c>
      <c r="O89" s="630">
        <v>38.815789473684212</v>
      </c>
      <c r="P89" s="21">
        <f t="shared" si="37"/>
        <v>4.177631578947369</v>
      </c>
      <c r="Q89" s="617">
        <v>151</v>
      </c>
      <c r="R89" s="619"/>
      <c r="S89" s="619">
        <v>11.920529801324504</v>
      </c>
      <c r="T89" s="619">
        <v>46.357615894039732</v>
      </c>
      <c r="U89" s="619">
        <v>41.721854304635762</v>
      </c>
      <c r="V89" s="21">
        <f t="shared" si="38"/>
        <v>4.298013245033113</v>
      </c>
      <c r="W89" s="589">
        <v>150</v>
      </c>
      <c r="X89" s="590">
        <v>1</v>
      </c>
      <c r="Y89" s="591">
        <f t="shared" si="39"/>
        <v>0.66666666666666663</v>
      </c>
      <c r="Z89" s="592">
        <v>6</v>
      </c>
      <c r="AA89" s="591">
        <f t="shared" si="49"/>
        <v>4</v>
      </c>
      <c r="AB89" s="592">
        <v>90</v>
      </c>
      <c r="AC89" s="591">
        <f t="shared" si="41"/>
        <v>60</v>
      </c>
      <c r="AD89" s="592">
        <v>53</v>
      </c>
      <c r="AE89" s="591">
        <f t="shared" si="42"/>
        <v>35.333333333333336</v>
      </c>
      <c r="AF89" s="533">
        <f t="shared" si="33"/>
        <v>95.333333333333343</v>
      </c>
      <c r="AG89" s="572">
        <v>139</v>
      </c>
      <c r="AH89" s="549">
        <v>7</v>
      </c>
      <c r="AI89" s="550">
        <f t="shared" si="50"/>
        <v>5.0359712230215825</v>
      </c>
      <c r="AJ89" s="548">
        <v>52</v>
      </c>
      <c r="AK89" s="551">
        <f t="shared" si="44"/>
        <v>37.410071942446045</v>
      </c>
      <c r="AL89" s="548">
        <v>80</v>
      </c>
      <c r="AM89" s="552">
        <f t="shared" si="48"/>
        <v>57.553956834532372</v>
      </c>
      <c r="AN89" s="527">
        <f t="shared" si="35"/>
        <v>94.964028776978424</v>
      </c>
      <c r="AO89" s="495">
        <v>135</v>
      </c>
      <c r="AP89" s="496">
        <v>1</v>
      </c>
      <c r="AQ89" s="496">
        <v>21</v>
      </c>
      <c r="AR89" s="496">
        <v>87</v>
      </c>
      <c r="AS89" s="496">
        <v>26</v>
      </c>
      <c r="AT89" s="113">
        <f t="shared" si="45"/>
        <v>4.0222222222222221</v>
      </c>
      <c r="AU89" s="128">
        <v>135</v>
      </c>
      <c r="AV89" s="53">
        <v>1</v>
      </c>
      <c r="AW89" s="53">
        <v>56</v>
      </c>
      <c r="AX89" s="53">
        <v>36</v>
      </c>
      <c r="AY89" s="53">
        <v>42</v>
      </c>
      <c r="AZ89" s="130">
        <f t="shared" si="46"/>
        <v>3.8814814814814813</v>
      </c>
      <c r="BA89" s="327">
        <v>24</v>
      </c>
      <c r="BB89" s="327"/>
      <c r="BC89" s="327">
        <v>7</v>
      </c>
      <c r="BD89" s="327">
        <v>8</v>
      </c>
      <c r="BE89" s="327">
        <v>9</v>
      </c>
      <c r="BF89" s="347">
        <f t="shared" si="47"/>
        <v>4.083333333333333</v>
      </c>
      <c r="BG89" s="327">
        <v>50</v>
      </c>
      <c r="BH89" s="327"/>
      <c r="BI89" s="327">
        <v>28</v>
      </c>
      <c r="BJ89" s="327">
        <v>21</v>
      </c>
      <c r="BK89" s="327">
        <v>1</v>
      </c>
      <c r="BL89" s="328"/>
      <c r="BM89" s="329">
        <v>58</v>
      </c>
      <c r="BN89" s="390">
        <v>74</v>
      </c>
      <c r="BO89" s="390"/>
      <c r="BP89" s="390">
        <v>3</v>
      </c>
      <c r="BQ89" s="390">
        <v>40</v>
      </c>
      <c r="BR89" s="390">
        <v>19</v>
      </c>
      <c r="BS89" s="390">
        <v>12</v>
      </c>
      <c r="BT89" s="390"/>
      <c r="BU89" s="391">
        <v>65</v>
      </c>
    </row>
    <row r="90" spans="1:74" s="1" customFormat="1" ht="15" customHeight="1" x14ac:dyDescent="0.25">
      <c r="A90" s="12">
        <v>8</v>
      </c>
      <c r="B90" s="49">
        <v>60560</v>
      </c>
      <c r="C90" s="5" t="s">
        <v>7</v>
      </c>
      <c r="D90" s="486" t="s">
        <v>92</v>
      </c>
      <c r="E90" s="357">
        <v>52</v>
      </c>
      <c r="F90" s="630"/>
      <c r="G90" s="630">
        <v>17.307692307692307</v>
      </c>
      <c r="H90" s="630">
        <v>42.307692307692307</v>
      </c>
      <c r="I90" s="630">
        <v>40.384615384615387</v>
      </c>
      <c r="J90" s="21">
        <f t="shared" si="36"/>
        <v>4.2307692307692308</v>
      </c>
      <c r="K90" s="617">
        <v>50</v>
      </c>
      <c r="L90" s="619"/>
      <c r="M90" s="619">
        <v>16</v>
      </c>
      <c r="N90" s="619">
        <v>60</v>
      </c>
      <c r="O90" s="630">
        <v>24</v>
      </c>
      <c r="P90" s="21">
        <f t="shared" si="37"/>
        <v>4.08</v>
      </c>
      <c r="Q90" s="617">
        <v>51</v>
      </c>
      <c r="R90" s="619"/>
      <c r="S90" s="619">
        <v>7.8431372549019605</v>
      </c>
      <c r="T90" s="619">
        <v>64.705882352941174</v>
      </c>
      <c r="U90" s="619">
        <v>27.450980392156861</v>
      </c>
      <c r="V90" s="21">
        <f t="shared" si="38"/>
        <v>4.1960784313725483</v>
      </c>
      <c r="W90" s="589">
        <v>55</v>
      </c>
      <c r="X90" s="590">
        <v>1</v>
      </c>
      <c r="Y90" s="591">
        <f t="shared" si="39"/>
        <v>1.8181818181818181</v>
      </c>
      <c r="Z90" s="592"/>
      <c r="AA90" s="591"/>
      <c r="AB90" s="592">
        <v>37</v>
      </c>
      <c r="AC90" s="591">
        <f t="shared" si="41"/>
        <v>67.272727272727266</v>
      </c>
      <c r="AD90" s="592">
        <v>17</v>
      </c>
      <c r="AE90" s="591">
        <f t="shared" si="42"/>
        <v>30.90909090909091</v>
      </c>
      <c r="AF90" s="533">
        <f t="shared" si="33"/>
        <v>98.181818181818173</v>
      </c>
      <c r="AG90" s="572">
        <v>55</v>
      </c>
      <c r="AH90" s="549"/>
      <c r="AI90" s="550"/>
      <c r="AJ90" s="548">
        <v>23</v>
      </c>
      <c r="AK90" s="551">
        <f t="shared" si="44"/>
        <v>41.81818181818182</v>
      </c>
      <c r="AL90" s="548">
        <v>32</v>
      </c>
      <c r="AM90" s="552">
        <f t="shared" si="48"/>
        <v>58.18181818181818</v>
      </c>
      <c r="AN90" s="527">
        <f t="shared" si="35"/>
        <v>100</v>
      </c>
      <c r="AO90" s="495">
        <v>44</v>
      </c>
      <c r="AP90" s="496"/>
      <c r="AQ90" s="496">
        <v>12</v>
      </c>
      <c r="AR90" s="496">
        <v>29</v>
      </c>
      <c r="AS90" s="496">
        <v>3</v>
      </c>
      <c r="AT90" s="113">
        <f t="shared" si="45"/>
        <v>3.7954545454545454</v>
      </c>
      <c r="AU90" s="128">
        <v>43</v>
      </c>
      <c r="AV90" s="53">
        <v>1</v>
      </c>
      <c r="AW90" s="53">
        <v>18</v>
      </c>
      <c r="AX90" s="53">
        <v>16</v>
      </c>
      <c r="AY90" s="53">
        <v>8</v>
      </c>
      <c r="AZ90" s="130">
        <f t="shared" si="46"/>
        <v>3.7209302325581395</v>
      </c>
      <c r="BA90" s="327"/>
      <c r="BB90" s="327"/>
      <c r="BC90" s="327"/>
      <c r="BD90" s="327"/>
      <c r="BE90" s="327"/>
      <c r="BF90" s="348"/>
      <c r="BG90" s="327"/>
      <c r="BH90" s="327"/>
      <c r="BI90" s="327"/>
      <c r="BJ90" s="327"/>
      <c r="BK90" s="327"/>
      <c r="BL90" s="328"/>
      <c r="BM90" s="329"/>
      <c r="BN90" s="390"/>
      <c r="BO90" s="390"/>
      <c r="BP90" s="390"/>
      <c r="BQ90" s="390"/>
      <c r="BR90" s="390"/>
      <c r="BS90" s="390"/>
      <c r="BT90" s="390"/>
      <c r="BU90" s="391"/>
    </row>
    <row r="91" spans="1:74" s="1" customFormat="1" ht="15" customHeight="1" x14ac:dyDescent="0.25">
      <c r="A91" s="12">
        <v>9</v>
      </c>
      <c r="B91" s="49">
        <v>60660</v>
      </c>
      <c r="C91" s="5" t="s">
        <v>7</v>
      </c>
      <c r="D91" s="486" t="s">
        <v>93</v>
      </c>
      <c r="E91" s="357">
        <v>26</v>
      </c>
      <c r="F91" s="630">
        <v>7.6923076923076925</v>
      </c>
      <c r="G91" s="630">
        <v>7.6923076923076925</v>
      </c>
      <c r="H91" s="630">
        <v>57.692307692307693</v>
      </c>
      <c r="I91" s="630">
        <v>26.923076923076923</v>
      </c>
      <c r="J91" s="21">
        <f t="shared" si="36"/>
        <v>4.0384615384615383</v>
      </c>
      <c r="K91" s="617">
        <v>25</v>
      </c>
      <c r="L91" s="619">
        <v>12</v>
      </c>
      <c r="M91" s="619">
        <v>16</v>
      </c>
      <c r="N91" s="619">
        <v>48</v>
      </c>
      <c r="O91" s="630">
        <v>24</v>
      </c>
      <c r="P91" s="21">
        <f t="shared" si="37"/>
        <v>3.84</v>
      </c>
      <c r="Q91" s="617">
        <v>26</v>
      </c>
      <c r="R91" s="619">
        <v>3.8461538461538463</v>
      </c>
      <c r="S91" s="619">
        <v>3.8461538461538463</v>
      </c>
      <c r="T91" s="619">
        <v>73.07692307692308</v>
      </c>
      <c r="U91" s="619">
        <v>19.23076923076923</v>
      </c>
      <c r="V91" s="21">
        <f t="shared" si="38"/>
        <v>4.0769230769230766</v>
      </c>
      <c r="W91" s="589">
        <v>24</v>
      </c>
      <c r="X91" s="590"/>
      <c r="Y91" s="591"/>
      <c r="Z91" s="592">
        <v>1</v>
      </c>
      <c r="AA91" s="591">
        <f t="shared" si="49"/>
        <v>4.166666666666667</v>
      </c>
      <c r="AB91" s="592">
        <v>13</v>
      </c>
      <c r="AC91" s="591">
        <f t="shared" si="41"/>
        <v>54.166666666666664</v>
      </c>
      <c r="AD91" s="592">
        <v>10</v>
      </c>
      <c r="AE91" s="591">
        <f t="shared" si="42"/>
        <v>41.666666666666664</v>
      </c>
      <c r="AF91" s="533">
        <f t="shared" si="33"/>
        <v>95.833333333333329</v>
      </c>
      <c r="AG91" s="572">
        <v>24</v>
      </c>
      <c r="AH91" s="549"/>
      <c r="AI91" s="550"/>
      <c r="AJ91" s="548">
        <v>10</v>
      </c>
      <c r="AK91" s="551">
        <f t="shared" si="44"/>
        <v>41.666666666666664</v>
      </c>
      <c r="AL91" s="548">
        <v>14</v>
      </c>
      <c r="AM91" s="552">
        <f t="shared" si="48"/>
        <v>58.333333333333336</v>
      </c>
      <c r="AN91" s="527">
        <f t="shared" si="35"/>
        <v>100</v>
      </c>
      <c r="AO91" s="495">
        <v>20</v>
      </c>
      <c r="AP91" s="496"/>
      <c r="AQ91" s="496">
        <v>9</v>
      </c>
      <c r="AR91" s="496">
        <v>8</v>
      </c>
      <c r="AS91" s="496">
        <v>3</v>
      </c>
      <c r="AT91" s="113">
        <f t="shared" si="45"/>
        <v>3.7</v>
      </c>
      <c r="AU91" s="128">
        <v>20</v>
      </c>
      <c r="AV91" s="53"/>
      <c r="AW91" s="53">
        <v>6</v>
      </c>
      <c r="AX91" s="53">
        <v>8</v>
      </c>
      <c r="AY91" s="53">
        <v>6</v>
      </c>
      <c r="AZ91" s="144">
        <f t="shared" si="46"/>
        <v>4</v>
      </c>
      <c r="BA91" s="327">
        <v>11</v>
      </c>
      <c r="BB91" s="327">
        <v>1</v>
      </c>
      <c r="BC91" s="327">
        <v>5</v>
      </c>
      <c r="BD91" s="327">
        <v>3</v>
      </c>
      <c r="BE91" s="327">
        <v>2</v>
      </c>
      <c r="BF91" s="350">
        <f t="shared" si="47"/>
        <v>3.5454545454545454</v>
      </c>
      <c r="BG91" s="327">
        <v>9</v>
      </c>
      <c r="BH91" s="327"/>
      <c r="BI91" s="327">
        <v>7</v>
      </c>
      <c r="BJ91" s="327">
        <v>2</v>
      </c>
      <c r="BK91" s="327"/>
      <c r="BL91" s="328"/>
      <c r="BM91" s="329">
        <v>43.2</v>
      </c>
      <c r="BN91" s="390">
        <v>20</v>
      </c>
      <c r="BO91" s="390"/>
      <c r="BP91" s="390"/>
      <c r="BQ91" s="390">
        <v>13</v>
      </c>
      <c r="BR91" s="390">
        <v>5</v>
      </c>
      <c r="BS91" s="390">
        <v>2</v>
      </c>
      <c r="BT91" s="390"/>
      <c r="BU91" s="391">
        <v>63.1</v>
      </c>
    </row>
    <row r="92" spans="1:74" s="1" customFormat="1" ht="15" customHeight="1" x14ac:dyDescent="0.25">
      <c r="A92" s="12">
        <v>10</v>
      </c>
      <c r="B92" s="49">
        <v>60001</v>
      </c>
      <c r="C92" s="15" t="s">
        <v>7</v>
      </c>
      <c r="D92" s="485" t="s">
        <v>84</v>
      </c>
      <c r="E92" s="357">
        <v>106</v>
      </c>
      <c r="F92" s="630">
        <v>0.94339622641509435</v>
      </c>
      <c r="G92" s="630">
        <v>9.433962264150944</v>
      </c>
      <c r="H92" s="630">
        <v>58.490566037735846</v>
      </c>
      <c r="I92" s="630">
        <v>31.132075471698112</v>
      </c>
      <c r="J92" s="23">
        <f>(2*F92+3*G92+4*H92+5*I92)/100</f>
        <v>4.1981132075471699</v>
      </c>
      <c r="K92" s="617">
        <v>100</v>
      </c>
      <c r="L92" s="619">
        <v>5</v>
      </c>
      <c r="M92" s="619">
        <v>18</v>
      </c>
      <c r="N92" s="619">
        <v>38</v>
      </c>
      <c r="O92" s="630">
        <v>39</v>
      </c>
      <c r="P92" s="23">
        <f>(2*L92+3*M92+4*N92+5*O92)/100</f>
        <v>4.1100000000000003</v>
      </c>
      <c r="Q92" s="617">
        <v>102</v>
      </c>
      <c r="R92" s="619"/>
      <c r="S92" s="619">
        <v>18.627450980392158</v>
      </c>
      <c r="T92" s="619">
        <v>50</v>
      </c>
      <c r="U92" s="619">
        <v>31.372549019607842</v>
      </c>
      <c r="V92" s="23">
        <f>(2*R92+3*S92+4*T92+5*U92)/100</f>
        <v>4.1274509803921573</v>
      </c>
      <c r="W92" s="603">
        <v>102</v>
      </c>
      <c r="X92" s="608">
        <v>3</v>
      </c>
      <c r="Y92" s="591">
        <f t="shared" si="39"/>
        <v>2.9411764705882355</v>
      </c>
      <c r="Z92" s="606">
        <v>9</v>
      </c>
      <c r="AA92" s="602">
        <f>Z92*100/W92</f>
        <v>8.8235294117647065</v>
      </c>
      <c r="AB92" s="606">
        <v>63</v>
      </c>
      <c r="AC92" s="602">
        <f>AB92*100/W92</f>
        <v>61.764705882352942</v>
      </c>
      <c r="AD92" s="606">
        <v>27</v>
      </c>
      <c r="AE92" s="602">
        <f>AD92*100/W92</f>
        <v>26.470588235294116</v>
      </c>
      <c r="AF92" s="536">
        <f>AE92+AC92</f>
        <v>88.235294117647058</v>
      </c>
      <c r="AG92" s="572">
        <v>102</v>
      </c>
      <c r="AH92" s="549">
        <v>2</v>
      </c>
      <c r="AI92" s="550">
        <f>AH92*100/AG92</f>
        <v>1.9607843137254901</v>
      </c>
      <c r="AJ92" s="548">
        <v>59</v>
      </c>
      <c r="AK92" s="551">
        <f>AJ92*100/AG92</f>
        <v>57.843137254901961</v>
      </c>
      <c r="AL92" s="548">
        <v>41</v>
      </c>
      <c r="AM92" s="552">
        <f>AL92*100/AG92</f>
        <v>40.196078431372548</v>
      </c>
      <c r="AN92" s="527">
        <f>(AJ92+AL92)*100/AG92</f>
        <v>98.039215686274517</v>
      </c>
      <c r="AO92" s="493">
        <v>68</v>
      </c>
      <c r="AP92" s="494">
        <v>4</v>
      </c>
      <c r="AQ92" s="494">
        <v>16</v>
      </c>
      <c r="AR92" s="494">
        <v>46</v>
      </c>
      <c r="AS92" s="494">
        <v>2</v>
      </c>
      <c r="AT92" s="112">
        <f t="shared" si="45"/>
        <v>3.6764705882352939</v>
      </c>
      <c r="AU92" s="127">
        <v>67</v>
      </c>
      <c r="AV92" s="132">
        <v>5</v>
      </c>
      <c r="AW92" s="132">
        <v>34</v>
      </c>
      <c r="AX92" s="132">
        <v>25</v>
      </c>
      <c r="AY92" s="132">
        <v>3</v>
      </c>
      <c r="AZ92" s="130">
        <f t="shared" si="46"/>
        <v>3.3880597014925371</v>
      </c>
      <c r="BA92" s="330">
        <v>13</v>
      </c>
      <c r="BB92" s="330"/>
      <c r="BC92" s="330">
        <v>11</v>
      </c>
      <c r="BD92" s="330">
        <v>2</v>
      </c>
      <c r="BE92" s="330"/>
      <c r="BF92" s="356">
        <f t="shared" si="47"/>
        <v>3.1538461538461537</v>
      </c>
      <c r="BG92" s="330">
        <v>10</v>
      </c>
      <c r="BH92" s="330">
        <v>1</v>
      </c>
      <c r="BI92" s="330">
        <v>9</v>
      </c>
      <c r="BJ92" s="330"/>
      <c r="BK92" s="330"/>
      <c r="BL92" s="331"/>
      <c r="BM92" s="332">
        <v>33</v>
      </c>
      <c r="BN92" s="392">
        <v>23</v>
      </c>
      <c r="BO92" s="392"/>
      <c r="BP92" s="392"/>
      <c r="BQ92" s="392">
        <v>23</v>
      </c>
      <c r="BR92" s="392"/>
      <c r="BS92" s="392"/>
      <c r="BT92" s="392"/>
      <c r="BU92" s="393">
        <v>56</v>
      </c>
    </row>
    <row r="93" spans="1:74" s="1" customFormat="1" ht="15" customHeight="1" x14ac:dyDescent="0.25">
      <c r="A93" s="12">
        <v>11</v>
      </c>
      <c r="B93" s="49">
        <v>60701</v>
      </c>
      <c r="C93" s="5" t="s">
        <v>7</v>
      </c>
      <c r="D93" s="486" t="s">
        <v>94</v>
      </c>
      <c r="E93" s="357">
        <v>73</v>
      </c>
      <c r="F93" s="630">
        <v>8.2191780821917817</v>
      </c>
      <c r="G93" s="630">
        <v>26.027397260273972</v>
      </c>
      <c r="H93" s="630">
        <v>36.986301369863014</v>
      </c>
      <c r="I93" s="630">
        <v>28.767123287671232</v>
      </c>
      <c r="J93" s="21">
        <f t="shared" si="36"/>
        <v>3.8630136986301369</v>
      </c>
      <c r="K93" s="617">
        <v>69</v>
      </c>
      <c r="L93" s="619">
        <v>7.2463768115942031</v>
      </c>
      <c r="M93" s="619">
        <v>33.333333333333336</v>
      </c>
      <c r="N93" s="619">
        <v>44.927536231884055</v>
      </c>
      <c r="O93" s="630">
        <v>14.492753623188406</v>
      </c>
      <c r="P93" s="21">
        <f t="shared" si="37"/>
        <v>3.6666666666666661</v>
      </c>
      <c r="Q93" s="617">
        <v>74</v>
      </c>
      <c r="R93" s="619">
        <v>1.3513513513513513</v>
      </c>
      <c r="S93" s="619">
        <v>16.216216216216218</v>
      </c>
      <c r="T93" s="619">
        <v>48.648648648648646</v>
      </c>
      <c r="U93" s="619">
        <v>33.783783783783782</v>
      </c>
      <c r="V93" s="21">
        <f t="shared" si="38"/>
        <v>4.1486486486486482</v>
      </c>
      <c r="W93" s="589">
        <v>73</v>
      </c>
      <c r="X93" s="590">
        <v>6</v>
      </c>
      <c r="Y93" s="591">
        <f t="shared" si="39"/>
        <v>8.2191780821917817</v>
      </c>
      <c r="Z93" s="592">
        <v>3</v>
      </c>
      <c r="AA93" s="591">
        <f t="shared" si="49"/>
        <v>4.1095890410958908</v>
      </c>
      <c r="AB93" s="592">
        <v>47</v>
      </c>
      <c r="AC93" s="591">
        <f t="shared" si="41"/>
        <v>64.38356164383562</v>
      </c>
      <c r="AD93" s="592">
        <v>17</v>
      </c>
      <c r="AE93" s="591">
        <f t="shared" si="42"/>
        <v>23.287671232876711</v>
      </c>
      <c r="AF93" s="533">
        <f t="shared" si="33"/>
        <v>87.671232876712338</v>
      </c>
      <c r="AG93" s="572">
        <v>68</v>
      </c>
      <c r="AH93" s="549">
        <v>3</v>
      </c>
      <c r="AI93" s="550">
        <f t="shared" si="50"/>
        <v>4.4117647058823533</v>
      </c>
      <c r="AJ93" s="548">
        <v>23</v>
      </c>
      <c r="AK93" s="551">
        <f t="shared" si="44"/>
        <v>33.823529411764703</v>
      </c>
      <c r="AL93" s="548">
        <v>42</v>
      </c>
      <c r="AM93" s="552">
        <f t="shared" si="48"/>
        <v>61.764705882352942</v>
      </c>
      <c r="AN93" s="527">
        <f t="shared" si="35"/>
        <v>95.588235294117652</v>
      </c>
      <c r="AO93" s="495">
        <v>48</v>
      </c>
      <c r="AP93" s="496">
        <v>5</v>
      </c>
      <c r="AQ93" s="496">
        <v>14</v>
      </c>
      <c r="AR93" s="496">
        <v>27</v>
      </c>
      <c r="AS93" s="496">
        <v>2</v>
      </c>
      <c r="AT93" s="113">
        <f t="shared" si="45"/>
        <v>3.5416666666666665</v>
      </c>
      <c r="AU93" s="128">
        <v>48</v>
      </c>
      <c r="AV93" s="53">
        <v>8</v>
      </c>
      <c r="AW93" s="53">
        <v>23</v>
      </c>
      <c r="AX93" s="53">
        <v>14</v>
      </c>
      <c r="AY93" s="53">
        <v>3</v>
      </c>
      <c r="AZ93" s="130">
        <f t="shared" si="46"/>
        <v>3.25</v>
      </c>
      <c r="BA93" s="327">
        <v>9</v>
      </c>
      <c r="BB93" s="327"/>
      <c r="BC93" s="327">
        <v>1</v>
      </c>
      <c r="BD93" s="327">
        <v>4</v>
      </c>
      <c r="BE93" s="327">
        <v>4</v>
      </c>
      <c r="BF93" s="350">
        <f t="shared" si="47"/>
        <v>4.333333333333333</v>
      </c>
      <c r="BG93" s="327">
        <v>9</v>
      </c>
      <c r="BH93" s="327"/>
      <c r="BI93" s="327">
        <v>8</v>
      </c>
      <c r="BJ93" s="327">
        <v>1</v>
      </c>
      <c r="BK93" s="327"/>
      <c r="BL93" s="328"/>
      <c r="BM93" s="329">
        <v>51</v>
      </c>
      <c r="BN93" s="390">
        <v>18</v>
      </c>
      <c r="BO93" s="390"/>
      <c r="BP93" s="390"/>
      <c r="BQ93" s="390">
        <v>12</v>
      </c>
      <c r="BR93" s="390">
        <v>4</v>
      </c>
      <c r="BS93" s="390">
        <v>2</v>
      </c>
      <c r="BT93" s="390"/>
      <c r="BU93" s="391">
        <v>65.89</v>
      </c>
    </row>
    <row r="94" spans="1:74" s="1" customFormat="1" ht="15" customHeight="1" x14ac:dyDescent="0.25">
      <c r="A94" s="12">
        <v>12</v>
      </c>
      <c r="B94" s="49">
        <v>60850</v>
      </c>
      <c r="C94" s="5" t="s">
        <v>7</v>
      </c>
      <c r="D94" s="486" t="s">
        <v>95</v>
      </c>
      <c r="E94" s="357">
        <v>98</v>
      </c>
      <c r="F94" s="630">
        <v>3.0612244897959182</v>
      </c>
      <c r="G94" s="630">
        <v>15.306122448979592</v>
      </c>
      <c r="H94" s="630">
        <v>45.918367346938773</v>
      </c>
      <c r="I94" s="630">
        <v>35.714285714285715</v>
      </c>
      <c r="J94" s="21">
        <f t="shared" si="36"/>
        <v>4.1428571428571423</v>
      </c>
      <c r="K94" s="617">
        <v>92</v>
      </c>
      <c r="L94" s="619">
        <v>5.4347826086956523</v>
      </c>
      <c r="M94" s="619">
        <v>26.086956521739129</v>
      </c>
      <c r="N94" s="619">
        <v>46.739130434782609</v>
      </c>
      <c r="O94" s="630">
        <v>21.739130434782609</v>
      </c>
      <c r="P94" s="21">
        <f t="shared" si="37"/>
        <v>3.847826086956522</v>
      </c>
      <c r="Q94" s="617">
        <v>96</v>
      </c>
      <c r="R94" s="619">
        <v>2.0833333333333335</v>
      </c>
      <c r="S94" s="619">
        <v>19.791666666666668</v>
      </c>
      <c r="T94" s="619">
        <v>69.791666666666671</v>
      </c>
      <c r="U94" s="619">
        <v>8.3333333333333339</v>
      </c>
      <c r="V94" s="21">
        <f t="shared" si="38"/>
        <v>3.8437500000000004</v>
      </c>
      <c r="W94" s="589">
        <v>95</v>
      </c>
      <c r="X94" s="590">
        <v>6</v>
      </c>
      <c r="Y94" s="591">
        <f t="shared" si="39"/>
        <v>6.3157894736842106</v>
      </c>
      <c r="Z94" s="592">
        <v>7</v>
      </c>
      <c r="AA94" s="591">
        <f t="shared" si="49"/>
        <v>7.3684210526315788</v>
      </c>
      <c r="AB94" s="592">
        <v>71</v>
      </c>
      <c r="AC94" s="591">
        <f t="shared" si="41"/>
        <v>74.736842105263165</v>
      </c>
      <c r="AD94" s="592">
        <v>11</v>
      </c>
      <c r="AE94" s="591">
        <f t="shared" si="42"/>
        <v>11.578947368421053</v>
      </c>
      <c r="AF94" s="533">
        <f t="shared" si="33"/>
        <v>86.31578947368422</v>
      </c>
      <c r="AG94" s="572">
        <v>90</v>
      </c>
      <c r="AH94" s="549">
        <v>2</v>
      </c>
      <c r="AI94" s="550">
        <f t="shared" si="50"/>
        <v>2.2222222222222223</v>
      </c>
      <c r="AJ94" s="548">
        <v>49</v>
      </c>
      <c r="AK94" s="551">
        <f t="shared" si="44"/>
        <v>54.444444444444443</v>
      </c>
      <c r="AL94" s="548">
        <v>39</v>
      </c>
      <c r="AM94" s="552">
        <f t="shared" si="48"/>
        <v>43.333333333333336</v>
      </c>
      <c r="AN94" s="527">
        <f t="shared" si="35"/>
        <v>97.777777777777771</v>
      </c>
      <c r="AO94" s="495">
        <v>102</v>
      </c>
      <c r="AP94" s="496">
        <v>1</v>
      </c>
      <c r="AQ94" s="496">
        <v>30</v>
      </c>
      <c r="AR94" s="496">
        <v>61</v>
      </c>
      <c r="AS94" s="496">
        <v>10</v>
      </c>
      <c r="AT94" s="113">
        <f t="shared" si="45"/>
        <v>3.784313725490196</v>
      </c>
      <c r="AU94" s="128">
        <v>102</v>
      </c>
      <c r="AV94" s="53">
        <v>1</v>
      </c>
      <c r="AW94" s="53">
        <v>42</v>
      </c>
      <c r="AX94" s="53">
        <v>43</v>
      </c>
      <c r="AY94" s="53">
        <v>16</v>
      </c>
      <c r="AZ94" s="130">
        <f t="shared" si="46"/>
        <v>3.7254901960784315</v>
      </c>
      <c r="BA94" s="327">
        <v>14</v>
      </c>
      <c r="BB94" s="327"/>
      <c r="BC94" s="327">
        <v>1</v>
      </c>
      <c r="BD94" s="327">
        <v>8</v>
      </c>
      <c r="BE94" s="327">
        <v>5</v>
      </c>
      <c r="BF94" s="347">
        <f t="shared" si="47"/>
        <v>4.2857142857142856</v>
      </c>
      <c r="BG94" s="327">
        <v>13</v>
      </c>
      <c r="BH94" s="327"/>
      <c r="BI94" s="327">
        <v>10</v>
      </c>
      <c r="BJ94" s="327">
        <v>3</v>
      </c>
      <c r="BK94" s="327"/>
      <c r="BL94" s="328"/>
      <c r="BM94" s="329">
        <v>50.08</v>
      </c>
      <c r="BN94" s="390">
        <v>27</v>
      </c>
      <c r="BO94" s="390"/>
      <c r="BP94" s="390"/>
      <c r="BQ94" s="390">
        <v>18</v>
      </c>
      <c r="BR94" s="390">
        <v>4</v>
      </c>
      <c r="BS94" s="390">
        <v>5</v>
      </c>
      <c r="BT94" s="390"/>
      <c r="BU94" s="391">
        <v>67.41</v>
      </c>
    </row>
    <row r="95" spans="1:74" s="1" customFormat="1" ht="15" customHeight="1" x14ac:dyDescent="0.25">
      <c r="A95" s="12">
        <v>13</v>
      </c>
      <c r="B95" s="49">
        <v>60910</v>
      </c>
      <c r="C95" s="5" t="s">
        <v>7</v>
      </c>
      <c r="D95" s="486" t="s">
        <v>96</v>
      </c>
      <c r="E95" s="357">
        <v>91</v>
      </c>
      <c r="F95" s="630">
        <v>6.5934065934065931</v>
      </c>
      <c r="G95" s="630">
        <v>13.186813186813186</v>
      </c>
      <c r="H95" s="630">
        <v>52.747252747252745</v>
      </c>
      <c r="I95" s="630">
        <v>27.472527472527471</v>
      </c>
      <c r="J95" s="21">
        <f t="shared" si="36"/>
        <v>4.0109890109890101</v>
      </c>
      <c r="K95" s="617">
        <v>87</v>
      </c>
      <c r="L95" s="619">
        <v>13.793103448275861</v>
      </c>
      <c r="M95" s="619">
        <v>39.080459770114942</v>
      </c>
      <c r="N95" s="619">
        <v>34.482758620689658</v>
      </c>
      <c r="O95" s="630">
        <v>12.64367816091954</v>
      </c>
      <c r="P95" s="21">
        <f t="shared" si="37"/>
        <v>3.4597701149425291</v>
      </c>
      <c r="Q95" s="617">
        <v>88</v>
      </c>
      <c r="R95" s="619">
        <v>3.4090909090909092</v>
      </c>
      <c r="S95" s="619">
        <v>17.045454545454547</v>
      </c>
      <c r="T95" s="619">
        <v>67.045454545454547</v>
      </c>
      <c r="U95" s="619">
        <v>12.5</v>
      </c>
      <c r="V95" s="21">
        <f t="shared" si="38"/>
        <v>3.8863636363636362</v>
      </c>
      <c r="W95" s="589">
        <v>90</v>
      </c>
      <c r="X95" s="590">
        <v>2</v>
      </c>
      <c r="Y95" s="591">
        <f t="shared" si="39"/>
        <v>2.2222222222222223</v>
      </c>
      <c r="Z95" s="592">
        <v>6</v>
      </c>
      <c r="AA95" s="591">
        <f t="shared" si="49"/>
        <v>6.666666666666667</v>
      </c>
      <c r="AB95" s="592">
        <v>71</v>
      </c>
      <c r="AC95" s="591">
        <f t="shared" si="41"/>
        <v>78.888888888888886</v>
      </c>
      <c r="AD95" s="592">
        <v>11</v>
      </c>
      <c r="AE95" s="591">
        <f t="shared" si="42"/>
        <v>12.222222222222221</v>
      </c>
      <c r="AF95" s="533">
        <f t="shared" si="33"/>
        <v>91.111111111111114</v>
      </c>
      <c r="AG95" s="572">
        <v>89</v>
      </c>
      <c r="AH95" s="549">
        <v>6</v>
      </c>
      <c r="AI95" s="550">
        <f t="shared" si="50"/>
        <v>6.7415730337078648</v>
      </c>
      <c r="AJ95" s="548">
        <v>55</v>
      </c>
      <c r="AK95" s="551">
        <f t="shared" si="44"/>
        <v>61.797752808988761</v>
      </c>
      <c r="AL95" s="548">
        <v>28</v>
      </c>
      <c r="AM95" s="552">
        <f t="shared" si="48"/>
        <v>31.460674157303369</v>
      </c>
      <c r="AN95" s="527">
        <f t="shared" si="35"/>
        <v>93.258426966292134</v>
      </c>
      <c r="AO95" s="495">
        <v>77</v>
      </c>
      <c r="AP95" s="496">
        <v>1</v>
      </c>
      <c r="AQ95" s="496">
        <v>18</v>
      </c>
      <c r="AR95" s="496">
        <v>51</v>
      </c>
      <c r="AS95" s="496">
        <v>7</v>
      </c>
      <c r="AT95" s="113">
        <f t="shared" si="45"/>
        <v>3.831168831168831</v>
      </c>
      <c r="AU95" s="128">
        <v>78</v>
      </c>
      <c r="AV95" s="53"/>
      <c r="AW95" s="53">
        <v>33</v>
      </c>
      <c r="AX95" s="53">
        <v>31</v>
      </c>
      <c r="AY95" s="53">
        <v>14</v>
      </c>
      <c r="AZ95" s="130">
        <f t="shared" si="46"/>
        <v>3.7564102564102564</v>
      </c>
      <c r="BA95" s="327">
        <v>10</v>
      </c>
      <c r="BB95" s="327">
        <v>1</v>
      </c>
      <c r="BC95" s="327">
        <v>3</v>
      </c>
      <c r="BD95" s="327">
        <v>3</v>
      </c>
      <c r="BE95" s="327">
        <v>3</v>
      </c>
      <c r="BF95" s="350">
        <f t="shared" si="47"/>
        <v>3.8</v>
      </c>
      <c r="BG95" s="327">
        <v>18</v>
      </c>
      <c r="BH95" s="327"/>
      <c r="BI95" s="327">
        <v>12</v>
      </c>
      <c r="BJ95" s="327">
        <v>6</v>
      </c>
      <c r="BK95" s="327"/>
      <c r="BL95" s="328"/>
      <c r="BM95" s="329">
        <v>50.45</v>
      </c>
      <c r="BN95" s="390">
        <v>28</v>
      </c>
      <c r="BO95" s="390"/>
      <c r="BP95" s="390"/>
      <c r="BQ95" s="390">
        <v>13</v>
      </c>
      <c r="BR95" s="390">
        <v>14</v>
      </c>
      <c r="BS95" s="390">
        <v>1</v>
      </c>
      <c r="BT95" s="390"/>
      <c r="BU95" s="391">
        <v>68.069999999999993</v>
      </c>
    </row>
    <row r="96" spans="1:74" s="1" customFormat="1" ht="15" customHeight="1" x14ac:dyDescent="0.25">
      <c r="A96" s="12">
        <v>14</v>
      </c>
      <c r="B96" s="341">
        <v>60980</v>
      </c>
      <c r="C96" s="5" t="s">
        <v>7</v>
      </c>
      <c r="D96" s="486" t="s">
        <v>97</v>
      </c>
      <c r="E96" s="357">
        <v>87</v>
      </c>
      <c r="F96" s="630">
        <v>1.1494252873563218</v>
      </c>
      <c r="G96" s="630">
        <v>12.64367816091954</v>
      </c>
      <c r="H96" s="630">
        <v>40.229885057471265</v>
      </c>
      <c r="I96" s="630">
        <v>45.977011494252871</v>
      </c>
      <c r="J96" s="21">
        <f t="shared" si="36"/>
        <v>4.3103448275862073</v>
      </c>
      <c r="K96" s="617">
        <v>86</v>
      </c>
      <c r="L96" s="619">
        <v>2.3255813953488373</v>
      </c>
      <c r="M96" s="619">
        <v>12.790697674418604</v>
      </c>
      <c r="N96" s="619">
        <v>65.116279069767444</v>
      </c>
      <c r="O96" s="630">
        <v>19.767441860465116</v>
      </c>
      <c r="P96" s="21">
        <f t="shared" si="37"/>
        <v>4.0232558139534884</v>
      </c>
      <c r="Q96" s="617">
        <v>87</v>
      </c>
      <c r="R96" s="619"/>
      <c r="S96" s="619">
        <v>13.793103448275861</v>
      </c>
      <c r="T96" s="619">
        <v>68.965517241379317</v>
      </c>
      <c r="U96" s="619">
        <v>17.241379310344829</v>
      </c>
      <c r="V96" s="21">
        <f t="shared" si="38"/>
        <v>4.0344827586206904</v>
      </c>
      <c r="W96" s="589">
        <v>89</v>
      </c>
      <c r="X96" s="590"/>
      <c r="Y96" s="591"/>
      <c r="Z96" s="592">
        <v>1</v>
      </c>
      <c r="AA96" s="591">
        <f t="shared" si="49"/>
        <v>1.1235955056179776</v>
      </c>
      <c r="AB96" s="592">
        <v>52</v>
      </c>
      <c r="AC96" s="591">
        <f t="shared" si="41"/>
        <v>58.426966292134829</v>
      </c>
      <c r="AD96" s="592">
        <v>36</v>
      </c>
      <c r="AE96" s="591">
        <f t="shared" si="42"/>
        <v>40.449438202247194</v>
      </c>
      <c r="AF96" s="533">
        <f t="shared" si="33"/>
        <v>98.876404494382029</v>
      </c>
      <c r="AG96" s="572">
        <v>87</v>
      </c>
      <c r="AH96" s="549">
        <v>1</v>
      </c>
      <c r="AI96" s="550">
        <f t="shared" si="50"/>
        <v>1.1494252873563218</v>
      </c>
      <c r="AJ96" s="548">
        <v>40</v>
      </c>
      <c r="AK96" s="551">
        <f t="shared" si="44"/>
        <v>45.977011494252871</v>
      </c>
      <c r="AL96" s="548">
        <v>46</v>
      </c>
      <c r="AM96" s="552">
        <f t="shared" si="48"/>
        <v>52.873563218390807</v>
      </c>
      <c r="AN96" s="527">
        <f t="shared" si="35"/>
        <v>98.850574712643677</v>
      </c>
      <c r="AO96" s="495">
        <v>69</v>
      </c>
      <c r="AP96" s="496">
        <v>1</v>
      </c>
      <c r="AQ96" s="496">
        <v>27</v>
      </c>
      <c r="AR96" s="496">
        <v>36</v>
      </c>
      <c r="AS96" s="496">
        <v>5</v>
      </c>
      <c r="AT96" s="113">
        <f t="shared" si="45"/>
        <v>3.652173913043478</v>
      </c>
      <c r="AU96" s="128">
        <v>68</v>
      </c>
      <c r="AV96" s="53"/>
      <c r="AW96" s="53">
        <v>14</v>
      </c>
      <c r="AX96" s="53">
        <v>31</v>
      </c>
      <c r="AY96" s="53">
        <v>23</v>
      </c>
      <c r="AZ96" s="130">
        <f t="shared" si="46"/>
        <v>4.132352941176471</v>
      </c>
      <c r="BA96" s="327">
        <v>18</v>
      </c>
      <c r="BB96" s="327"/>
      <c r="BC96" s="327"/>
      <c r="BD96" s="327">
        <v>10</v>
      </c>
      <c r="BE96" s="327">
        <v>8</v>
      </c>
      <c r="BF96" s="350">
        <f t="shared" si="47"/>
        <v>4.4444444444444446</v>
      </c>
      <c r="BG96" s="327">
        <v>11</v>
      </c>
      <c r="BH96" s="327"/>
      <c r="BI96" s="327">
        <v>7</v>
      </c>
      <c r="BJ96" s="327">
        <v>3</v>
      </c>
      <c r="BK96" s="327">
        <v>1</v>
      </c>
      <c r="BL96" s="328"/>
      <c r="BM96" s="329">
        <v>57.3</v>
      </c>
      <c r="BN96" s="390">
        <v>29</v>
      </c>
      <c r="BO96" s="390"/>
      <c r="BP96" s="390"/>
      <c r="BQ96" s="390">
        <v>15</v>
      </c>
      <c r="BR96" s="390">
        <v>5</v>
      </c>
      <c r="BS96" s="390">
        <v>9</v>
      </c>
      <c r="BT96" s="390"/>
      <c r="BU96" s="391">
        <v>69.5</v>
      </c>
    </row>
    <row r="97" spans="1:73" s="1" customFormat="1" ht="15" customHeight="1" x14ac:dyDescent="0.25">
      <c r="A97" s="12">
        <v>15</v>
      </c>
      <c r="B97" s="341">
        <v>61080</v>
      </c>
      <c r="C97" s="5" t="s">
        <v>7</v>
      </c>
      <c r="D97" s="486" t="s">
        <v>98</v>
      </c>
      <c r="E97" s="357">
        <v>58</v>
      </c>
      <c r="F97" s="630"/>
      <c r="G97" s="630">
        <v>12.068965517241379</v>
      </c>
      <c r="H97" s="630">
        <v>37.931034482758619</v>
      </c>
      <c r="I97" s="630">
        <v>50</v>
      </c>
      <c r="J97" s="21">
        <f t="shared" si="36"/>
        <v>4.3793103448275863</v>
      </c>
      <c r="K97" s="617">
        <v>59</v>
      </c>
      <c r="L97" s="619">
        <v>1.6949152542372881</v>
      </c>
      <c r="M97" s="619">
        <v>18.64406779661017</v>
      </c>
      <c r="N97" s="619">
        <v>59.322033898305087</v>
      </c>
      <c r="O97" s="630">
        <v>20.338983050847457</v>
      </c>
      <c r="P97" s="21">
        <f t="shared" si="37"/>
        <v>3.9830508474576272</v>
      </c>
      <c r="Q97" s="617">
        <v>58</v>
      </c>
      <c r="R97" s="619"/>
      <c r="S97" s="619">
        <v>13.793103448275861</v>
      </c>
      <c r="T97" s="619">
        <v>56.896551724137929</v>
      </c>
      <c r="U97" s="619">
        <v>29.310344827586206</v>
      </c>
      <c r="V97" s="21">
        <f t="shared" si="38"/>
        <v>4.1551724137931032</v>
      </c>
      <c r="W97" s="589">
        <v>57</v>
      </c>
      <c r="X97" s="590">
        <v>1</v>
      </c>
      <c r="Y97" s="591">
        <f t="shared" si="39"/>
        <v>1.7543859649122806</v>
      </c>
      <c r="Z97" s="592">
        <v>5</v>
      </c>
      <c r="AA97" s="591">
        <f t="shared" si="49"/>
        <v>8.7719298245614041</v>
      </c>
      <c r="AB97" s="592">
        <v>36</v>
      </c>
      <c r="AC97" s="591">
        <f t="shared" si="41"/>
        <v>63.157894736842103</v>
      </c>
      <c r="AD97" s="592">
        <v>15</v>
      </c>
      <c r="AE97" s="591">
        <f t="shared" si="42"/>
        <v>26.315789473684209</v>
      </c>
      <c r="AF97" s="533">
        <f t="shared" si="33"/>
        <v>89.473684210526315</v>
      </c>
      <c r="AG97" s="572">
        <v>56</v>
      </c>
      <c r="AH97" s="549">
        <v>6</v>
      </c>
      <c r="AI97" s="550">
        <f t="shared" si="50"/>
        <v>10.714285714285714</v>
      </c>
      <c r="AJ97" s="548">
        <v>26</v>
      </c>
      <c r="AK97" s="551">
        <f t="shared" si="44"/>
        <v>46.428571428571431</v>
      </c>
      <c r="AL97" s="548">
        <v>24</v>
      </c>
      <c r="AM97" s="552">
        <f t="shared" si="48"/>
        <v>42.857142857142854</v>
      </c>
      <c r="AN97" s="527">
        <f t="shared" si="35"/>
        <v>89.285714285714292</v>
      </c>
      <c r="AO97" s="495">
        <v>105</v>
      </c>
      <c r="AP97" s="496">
        <v>1</v>
      </c>
      <c r="AQ97" s="496">
        <v>24</v>
      </c>
      <c r="AR97" s="496">
        <v>67</v>
      </c>
      <c r="AS97" s="496">
        <v>13</v>
      </c>
      <c r="AT97" s="113">
        <f t="shared" si="45"/>
        <v>3.8761904761904762</v>
      </c>
      <c r="AU97" s="128">
        <v>103</v>
      </c>
      <c r="AV97" s="53">
        <v>2</v>
      </c>
      <c r="AW97" s="53">
        <v>43</v>
      </c>
      <c r="AX97" s="53">
        <v>40</v>
      </c>
      <c r="AY97" s="53">
        <v>18</v>
      </c>
      <c r="AZ97" s="130">
        <f t="shared" si="46"/>
        <v>3.7184466019417477</v>
      </c>
      <c r="BA97" s="327">
        <v>22</v>
      </c>
      <c r="BB97" s="327"/>
      <c r="BC97" s="327">
        <v>3</v>
      </c>
      <c r="BD97" s="327">
        <v>9</v>
      </c>
      <c r="BE97" s="327">
        <v>10</v>
      </c>
      <c r="BF97" s="350">
        <f t="shared" si="47"/>
        <v>4.3181818181818183</v>
      </c>
      <c r="BG97" s="327">
        <v>33</v>
      </c>
      <c r="BH97" s="327"/>
      <c r="BI97" s="327">
        <v>18</v>
      </c>
      <c r="BJ97" s="327">
        <v>15</v>
      </c>
      <c r="BK97" s="327"/>
      <c r="BL97" s="328"/>
      <c r="BM97" s="329">
        <v>57</v>
      </c>
      <c r="BN97" s="390">
        <v>55</v>
      </c>
      <c r="BO97" s="390"/>
      <c r="BP97" s="390"/>
      <c r="BQ97" s="390">
        <v>36</v>
      </c>
      <c r="BR97" s="390">
        <v>11</v>
      </c>
      <c r="BS97" s="390">
        <v>8</v>
      </c>
      <c r="BT97" s="390"/>
      <c r="BU97" s="391">
        <v>65</v>
      </c>
    </row>
    <row r="98" spans="1:73" s="1" customFormat="1" ht="15" customHeight="1" x14ac:dyDescent="0.25">
      <c r="A98" s="12">
        <v>16</v>
      </c>
      <c r="B98" s="341">
        <v>61150</v>
      </c>
      <c r="C98" s="5" t="s">
        <v>7</v>
      </c>
      <c r="D98" s="486" t="s">
        <v>99</v>
      </c>
      <c r="E98" s="357">
        <v>83</v>
      </c>
      <c r="F98" s="630"/>
      <c r="G98" s="630">
        <v>16.867469879518072</v>
      </c>
      <c r="H98" s="630">
        <v>48.192771084337352</v>
      </c>
      <c r="I98" s="630">
        <v>34.939759036144579</v>
      </c>
      <c r="J98" s="21">
        <f t="shared" si="36"/>
        <v>4.1807228915662655</v>
      </c>
      <c r="K98" s="617">
        <v>74</v>
      </c>
      <c r="L98" s="619"/>
      <c r="M98" s="619">
        <v>24.324324324324323</v>
      </c>
      <c r="N98" s="619">
        <v>60.810810810810814</v>
      </c>
      <c r="O98" s="630">
        <v>14.864864864864865</v>
      </c>
      <c r="P98" s="21">
        <f t="shared" si="37"/>
        <v>3.9054054054054057</v>
      </c>
      <c r="Q98" s="617">
        <v>79</v>
      </c>
      <c r="R98" s="619"/>
      <c r="S98" s="619">
        <v>11.39240506329114</v>
      </c>
      <c r="T98" s="619">
        <v>70.886075949367083</v>
      </c>
      <c r="U98" s="619">
        <v>17.721518987341771</v>
      </c>
      <c r="V98" s="21">
        <f t="shared" si="38"/>
        <v>4.0632911392405058</v>
      </c>
      <c r="W98" s="589">
        <v>87</v>
      </c>
      <c r="X98" s="590"/>
      <c r="Y98" s="591"/>
      <c r="Z98" s="592"/>
      <c r="AA98" s="591"/>
      <c r="AB98" s="592">
        <v>65</v>
      </c>
      <c r="AC98" s="591">
        <f t="shared" si="41"/>
        <v>74.712643678160916</v>
      </c>
      <c r="AD98" s="592">
        <v>22</v>
      </c>
      <c r="AE98" s="591">
        <f t="shared" si="42"/>
        <v>25.287356321839081</v>
      </c>
      <c r="AF98" s="533">
        <f t="shared" si="33"/>
        <v>100</v>
      </c>
      <c r="AG98" s="572">
        <v>73</v>
      </c>
      <c r="AH98" s="549"/>
      <c r="AI98" s="550"/>
      <c r="AJ98" s="548">
        <v>42</v>
      </c>
      <c r="AK98" s="551">
        <f t="shared" si="44"/>
        <v>57.534246575342465</v>
      </c>
      <c r="AL98" s="548">
        <v>31</v>
      </c>
      <c r="AM98" s="552">
        <f t="shared" si="48"/>
        <v>42.465753424657535</v>
      </c>
      <c r="AN98" s="527">
        <f t="shared" si="35"/>
        <v>100</v>
      </c>
      <c r="AO98" s="495">
        <v>88</v>
      </c>
      <c r="AP98" s="496"/>
      <c r="AQ98" s="496">
        <v>28</v>
      </c>
      <c r="AR98" s="496">
        <v>56</v>
      </c>
      <c r="AS98" s="496">
        <v>4</v>
      </c>
      <c r="AT98" s="113">
        <f t="shared" si="45"/>
        <v>3.7272727272727271</v>
      </c>
      <c r="AU98" s="128">
        <v>88</v>
      </c>
      <c r="AV98" s="53">
        <v>2</v>
      </c>
      <c r="AW98" s="53">
        <v>45</v>
      </c>
      <c r="AX98" s="53">
        <v>34</v>
      </c>
      <c r="AY98" s="53">
        <v>7</v>
      </c>
      <c r="AZ98" s="130">
        <f t="shared" si="46"/>
        <v>3.5227272727272729</v>
      </c>
      <c r="BA98" s="327">
        <v>12</v>
      </c>
      <c r="BB98" s="327">
        <v>2</v>
      </c>
      <c r="BC98" s="327">
        <v>2</v>
      </c>
      <c r="BD98" s="327">
        <v>4</v>
      </c>
      <c r="BE98" s="327">
        <v>4</v>
      </c>
      <c r="BF98" s="350">
        <f t="shared" si="47"/>
        <v>3.8333333333333335</v>
      </c>
      <c r="BG98" s="327">
        <v>22</v>
      </c>
      <c r="BH98" s="327"/>
      <c r="BI98" s="327">
        <v>11</v>
      </c>
      <c r="BJ98" s="327">
        <v>10</v>
      </c>
      <c r="BK98" s="327">
        <v>1</v>
      </c>
      <c r="BL98" s="328"/>
      <c r="BM98" s="329">
        <v>59</v>
      </c>
      <c r="BN98" s="390">
        <v>34</v>
      </c>
      <c r="BO98" s="390"/>
      <c r="BP98" s="390"/>
      <c r="BQ98" s="390">
        <v>12</v>
      </c>
      <c r="BR98" s="390">
        <v>10</v>
      </c>
      <c r="BS98" s="390">
        <v>12</v>
      </c>
      <c r="BT98" s="390"/>
      <c r="BU98" s="391">
        <v>74</v>
      </c>
    </row>
    <row r="99" spans="1:73" s="1" customFormat="1" ht="15" customHeight="1" x14ac:dyDescent="0.25">
      <c r="A99" s="12">
        <v>17</v>
      </c>
      <c r="B99" s="341">
        <v>61210</v>
      </c>
      <c r="C99" s="5" t="s">
        <v>7</v>
      </c>
      <c r="D99" s="486" t="s">
        <v>100</v>
      </c>
      <c r="E99" s="357">
        <v>70</v>
      </c>
      <c r="F99" s="630">
        <v>1.4285714285714286</v>
      </c>
      <c r="G99" s="630">
        <v>5.7142857142857144</v>
      </c>
      <c r="H99" s="630">
        <v>55.714285714285715</v>
      </c>
      <c r="I99" s="630">
        <v>37.142857142857146</v>
      </c>
      <c r="J99" s="21">
        <f t="shared" si="36"/>
        <v>4.2857142857142856</v>
      </c>
      <c r="K99" s="617">
        <v>73</v>
      </c>
      <c r="L99" s="619">
        <v>5.4794520547945202</v>
      </c>
      <c r="M99" s="619">
        <v>15.068493150684931</v>
      </c>
      <c r="N99" s="619">
        <v>52.054794520547944</v>
      </c>
      <c r="O99" s="630">
        <v>27.397260273972602</v>
      </c>
      <c r="P99" s="21">
        <f t="shared" si="37"/>
        <v>4.0136986301369859</v>
      </c>
      <c r="Q99" s="617">
        <v>72</v>
      </c>
      <c r="R99" s="619">
        <v>1.3888888888888888</v>
      </c>
      <c r="S99" s="619">
        <v>11.111111111111111</v>
      </c>
      <c r="T99" s="619">
        <v>63.888888888888886</v>
      </c>
      <c r="U99" s="619">
        <v>23.611111111111111</v>
      </c>
      <c r="V99" s="21">
        <f t="shared" si="38"/>
        <v>4.0972222222222214</v>
      </c>
      <c r="W99" s="589">
        <v>74</v>
      </c>
      <c r="X99" s="590">
        <v>1</v>
      </c>
      <c r="Y99" s="591">
        <f t="shared" si="39"/>
        <v>1.3513513513513513</v>
      </c>
      <c r="Z99" s="592"/>
      <c r="AA99" s="591"/>
      <c r="AB99" s="592">
        <v>28</v>
      </c>
      <c r="AC99" s="591">
        <f t="shared" si="41"/>
        <v>37.837837837837839</v>
      </c>
      <c r="AD99" s="592">
        <v>45</v>
      </c>
      <c r="AE99" s="591">
        <f t="shared" si="42"/>
        <v>60.810810810810814</v>
      </c>
      <c r="AF99" s="533">
        <f t="shared" si="33"/>
        <v>98.648648648648646</v>
      </c>
      <c r="AG99" s="572">
        <v>78</v>
      </c>
      <c r="AH99" s="549">
        <v>3</v>
      </c>
      <c r="AI99" s="550">
        <f t="shared" si="50"/>
        <v>3.8461538461538463</v>
      </c>
      <c r="AJ99" s="548">
        <v>39</v>
      </c>
      <c r="AK99" s="551">
        <f t="shared" si="44"/>
        <v>50</v>
      </c>
      <c r="AL99" s="548">
        <v>36</v>
      </c>
      <c r="AM99" s="552">
        <f t="shared" si="48"/>
        <v>46.153846153846153</v>
      </c>
      <c r="AN99" s="527">
        <f t="shared" si="35"/>
        <v>96.15384615384616</v>
      </c>
      <c r="AO99" s="495">
        <v>51</v>
      </c>
      <c r="AP99" s="496">
        <v>1</v>
      </c>
      <c r="AQ99" s="496">
        <v>9</v>
      </c>
      <c r="AR99" s="496">
        <v>38</v>
      </c>
      <c r="AS99" s="496">
        <v>3</v>
      </c>
      <c r="AT99" s="113">
        <f t="shared" si="45"/>
        <v>3.8431372549019609</v>
      </c>
      <c r="AU99" s="128">
        <v>51</v>
      </c>
      <c r="AV99" s="53">
        <v>2</v>
      </c>
      <c r="AW99" s="53">
        <v>19</v>
      </c>
      <c r="AX99" s="53">
        <v>19</v>
      </c>
      <c r="AY99" s="53">
        <v>11</v>
      </c>
      <c r="AZ99" s="130">
        <f t="shared" si="46"/>
        <v>3.7647058823529411</v>
      </c>
      <c r="BA99" s="327">
        <v>14</v>
      </c>
      <c r="BB99" s="327"/>
      <c r="BC99" s="327">
        <v>5</v>
      </c>
      <c r="BD99" s="327">
        <v>5</v>
      </c>
      <c r="BE99" s="327">
        <v>4</v>
      </c>
      <c r="BF99" s="350">
        <f t="shared" si="47"/>
        <v>3.9285714285714284</v>
      </c>
      <c r="BG99" s="327">
        <v>9</v>
      </c>
      <c r="BH99" s="327">
        <v>1</v>
      </c>
      <c r="BI99" s="327">
        <v>5</v>
      </c>
      <c r="BJ99" s="327">
        <v>3</v>
      </c>
      <c r="BK99" s="327"/>
      <c r="BL99" s="328"/>
      <c r="BM99" s="329">
        <v>53.22</v>
      </c>
      <c r="BN99" s="390">
        <v>23</v>
      </c>
      <c r="BO99" s="390"/>
      <c r="BP99" s="390">
        <v>1</v>
      </c>
      <c r="BQ99" s="390">
        <v>18</v>
      </c>
      <c r="BR99" s="390">
        <v>3</v>
      </c>
      <c r="BS99" s="390">
        <v>1</v>
      </c>
      <c r="BT99" s="390"/>
      <c r="BU99" s="391">
        <v>58.74</v>
      </c>
    </row>
    <row r="100" spans="1:73" s="1" customFormat="1" ht="15" customHeight="1" x14ac:dyDescent="0.25">
      <c r="A100" s="12">
        <v>18</v>
      </c>
      <c r="B100" s="341">
        <v>61290</v>
      </c>
      <c r="C100" s="5" t="s">
        <v>7</v>
      </c>
      <c r="D100" s="486" t="s">
        <v>101</v>
      </c>
      <c r="E100" s="357">
        <v>67</v>
      </c>
      <c r="F100" s="630">
        <v>1.4925373134328359</v>
      </c>
      <c r="G100" s="630">
        <v>7.4626865671641793</v>
      </c>
      <c r="H100" s="630">
        <v>35.820895522388057</v>
      </c>
      <c r="I100" s="630">
        <v>55.223880597014926</v>
      </c>
      <c r="J100" s="21">
        <f t="shared" si="36"/>
        <v>4.4477611940298507</v>
      </c>
      <c r="K100" s="617">
        <v>67</v>
      </c>
      <c r="L100" s="619">
        <v>11.940298507462687</v>
      </c>
      <c r="M100" s="619">
        <v>31.343283582089551</v>
      </c>
      <c r="N100" s="619">
        <v>50.746268656716417</v>
      </c>
      <c r="O100" s="630">
        <v>5.9701492537313436</v>
      </c>
      <c r="P100" s="21">
        <f t="shared" si="37"/>
        <v>3.5074626865671643</v>
      </c>
      <c r="Q100" s="617">
        <v>67</v>
      </c>
      <c r="R100" s="619"/>
      <c r="S100" s="619">
        <v>23.880597014925375</v>
      </c>
      <c r="T100" s="619">
        <v>55.223880597014926</v>
      </c>
      <c r="U100" s="619">
        <v>20.895522388059703</v>
      </c>
      <c r="V100" s="21">
        <f t="shared" si="38"/>
        <v>3.9701492537313436</v>
      </c>
      <c r="W100" s="589">
        <v>67</v>
      </c>
      <c r="X100" s="590">
        <v>3</v>
      </c>
      <c r="Y100" s="591">
        <f t="shared" si="39"/>
        <v>4.4776119402985071</v>
      </c>
      <c r="Z100" s="592">
        <v>6</v>
      </c>
      <c r="AA100" s="591">
        <f t="shared" si="49"/>
        <v>8.9552238805970141</v>
      </c>
      <c r="AB100" s="592">
        <v>47</v>
      </c>
      <c r="AC100" s="591">
        <f t="shared" si="41"/>
        <v>70.149253731343279</v>
      </c>
      <c r="AD100" s="592">
        <v>11</v>
      </c>
      <c r="AE100" s="591">
        <f t="shared" si="42"/>
        <v>16.417910447761194</v>
      </c>
      <c r="AF100" s="533">
        <f t="shared" si="33"/>
        <v>86.567164179104481</v>
      </c>
      <c r="AG100" s="572">
        <v>69</v>
      </c>
      <c r="AH100" s="549">
        <v>1</v>
      </c>
      <c r="AI100" s="550">
        <f t="shared" si="50"/>
        <v>1.4492753623188406</v>
      </c>
      <c r="AJ100" s="548">
        <v>33</v>
      </c>
      <c r="AK100" s="551">
        <f t="shared" si="44"/>
        <v>47.826086956521742</v>
      </c>
      <c r="AL100" s="548">
        <v>35</v>
      </c>
      <c r="AM100" s="552">
        <f t="shared" si="48"/>
        <v>50.724637681159422</v>
      </c>
      <c r="AN100" s="527">
        <f t="shared" si="35"/>
        <v>98.550724637681157</v>
      </c>
      <c r="AO100" s="495">
        <v>72</v>
      </c>
      <c r="AP100" s="496">
        <v>3</v>
      </c>
      <c r="AQ100" s="496">
        <v>15</v>
      </c>
      <c r="AR100" s="496">
        <v>50</v>
      </c>
      <c r="AS100" s="496">
        <v>4</v>
      </c>
      <c r="AT100" s="113">
        <f t="shared" si="45"/>
        <v>3.7638888888888888</v>
      </c>
      <c r="AU100" s="128">
        <v>71</v>
      </c>
      <c r="AV100" s="53">
        <v>2</v>
      </c>
      <c r="AW100" s="53">
        <v>36</v>
      </c>
      <c r="AX100" s="53">
        <v>26</v>
      </c>
      <c r="AY100" s="53">
        <v>7</v>
      </c>
      <c r="AZ100" s="148">
        <f t="shared" si="46"/>
        <v>3.535211267605634</v>
      </c>
      <c r="BA100" s="327">
        <v>11</v>
      </c>
      <c r="BB100" s="327">
        <v>1</v>
      </c>
      <c r="BC100" s="327">
        <v>6</v>
      </c>
      <c r="BD100" s="327">
        <v>2</v>
      </c>
      <c r="BE100" s="327">
        <v>2</v>
      </c>
      <c r="BF100" s="347">
        <f t="shared" si="47"/>
        <v>3.4545454545454546</v>
      </c>
      <c r="BG100" s="327">
        <v>6</v>
      </c>
      <c r="BH100" s="327"/>
      <c r="BI100" s="327">
        <v>5</v>
      </c>
      <c r="BJ100" s="327">
        <v>1</v>
      </c>
      <c r="BK100" s="327"/>
      <c r="BL100" s="328"/>
      <c r="BM100" s="329">
        <v>42</v>
      </c>
      <c r="BN100" s="390">
        <v>17</v>
      </c>
      <c r="BO100" s="390"/>
      <c r="BP100" s="390">
        <v>1</v>
      </c>
      <c r="BQ100" s="390">
        <v>12</v>
      </c>
      <c r="BR100" s="390">
        <v>2</v>
      </c>
      <c r="BS100" s="390">
        <v>2</v>
      </c>
      <c r="BT100" s="390"/>
      <c r="BU100" s="391">
        <v>53</v>
      </c>
    </row>
    <row r="101" spans="1:73" s="1" customFormat="1" ht="15" customHeight="1" x14ac:dyDescent="0.25">
      <c r="A101" s="12">
        <v>19</v>
      </c>
      <c r="B101" s="341">
        <v>61340</v>
      </c>
      <c r="C101" s="5" t="s">
        <v>7</v>
      </c>
      <c r="D101" s="486" t="s">
        <v>102</v>
      </c>
      <c r="E101" s="357">
        <v>144</v>
      </c>
      <c r="F101" s="630"/>
      <c r="G101" s="630">
        <v>13.194444444444445</v>
      </c>
      <c r="H101" s="630">
        <v>39.583333333333336</v>
      </c>
      <c r="I101" s="630">
        <v>47.222222222222221</v>
      </c>
      <c r="J101" s="21">
        <f t="shared" si="36"/>
        <v>4.3402777777777786</v>
      </c>
      <c r="K101" s="617">
        <v>142</v>
      </c>
      <c r="L101" s="619"/>
      <c r="M101" s="619">
        <v>23.943661971830984</v>
      </c>
      <c r="N101" s="619">
        <v>38.028169014084504</v>
      </c>
      <c r="O101" s="630">
        <v>38.028169014084504</v>
      </c>
      <c r="P101" s="21">
        <f t="shared" si="37"/>
        <v>4.140845070422535</v>
      </c>
      <c r="Q101" s="617">
        <v>143</v>
      </c>
      <c r="R101" s="619"/>
      <c r="S101" s="619">
        <v>18.88111888111888</v>
      </c>
      <c r="T101" s="619">
        <v>56.643356643356647</v>
      </c>
      <c r="U101" s="619">
        <v>24.475524475524477</v>
      </c>
      <c r="V101" s="21">
        <f t="shared" si="38"/>
        <v>4.0559440559440567</v>
      </c>
      <c r="W101" s="589">
        <v>139</v>
      </c>
      <c r="X101" s="590"/>
      <c r="Y101" s="591"/>
      <c r="Z101" s="592">
        <v>2</v>
      </c>
      <c r="AA101" s="591">
        <f t="shared" si="49"/>
        <v>1.4388489208633093</v>
      </c>
      <c r="AB101" s="592">
        <v>95</v>
      </c>
      <c r="AC101" s="591">
        <f t="shared" si="41"/>
        <v>68.345323741007192</v>
      </c>
      <c r="AD101" s="592">
        <v>42</v>
      </c>
      <c r="AE101" s="591">
        <f t="shared" si="42"/>
        <v>30.215827338129497</v>
      </c>
      <c r="AF101" s="533">
        <f t="shared" si="33"/>
        <v>98.561151079136692</v>
      </c>
      <c r="AG101" s="572">
        <v>139</v>
      </c>
      <c r="AH101" s="549">
        <v>3</v>
      </c>
      <c r="AI101" s="550">
        <f t="shared" si="50"/>
        <v>2.1582733812949639</v>
      </c>
      <c r="AJ101" s="548">
        <v>81</v>
      </c>
      <c r="AK101" s="551">
        <f t="shared" si="44"/>
        <v>58.273381294964025</v>
      </c>
      <c r="AL101" s="548">
        <v>55</v>
      </c>
      <c r="AM101" s="552">
        <f t="shared" si="48"/>
        <v>39.568345323741006</v>
      </c>
      <c r="AN101" s="527">
        <f t="shared" si="35"/>
        <v>97.841726618705039</v>
      </c>
      <c r="AO101" s="495">
        <v>106</v>
      </c>
      <c r="AP101" s="496">
        <v>8</v>
      </c>
      <c r="AQ101" s="496">
        <v>40</v>
      </c>
      <c r="AR101" s="496">
        <v>53</v>
      </c>
      <c r="AS101" s="496">
        <v>5</v>
      </c>
      <c r="AT101" s="113">
        <f t="shared" si="45"/>
        <v>3.5188679245283021</v>
      </c>
      <c r="AU101" s="128">
        <v>107</v>
      </c>
      <c r="AV101" s="53">
        <v>6</v>
      </c>
      <c r="AW101" s="53">
        <v>49</v>
      </c>
      <c r="AX101" s="53">
        <v>40</v>
      </c>
      <c r="AY101" s="53">
        <v>12</v>
      </c>
      <c r="AZ101" s="148">
        <f t="shared" si="46"/>
        <v>3.542056074766355</v>
      </c>
      <c r="BA101" s="327">
        <v>16</v>
      </c>
      <c r="BB101" s="327">
        <v>2</v>
      </c>
      <c r="BC101" s="327">
        <v>6</v>
      </c>
      <c r="BD101" s="327">
        <v>7</v>
      </c>
      <c r="BE101" s="327">
        <v>1</v>
      </c>
      <c r="BF101" s="350">
        <f t="shared" si="47"/>
        <v>3.4375</v>
      </c>
      <c r="BG101" s="327">
        <v>24</v>
      </c>
      <c r="BH101" s="327">
        <v>1</v>
      </c>
      <c r="BI101" s="327">
        <v>16</v>
      </c>
      <c r="BJ101" s="327">
        <v>3</v>
      </c>
      <c r="BK101" s="327">
        <v>4</v>
      </c>
      <c r="BL101" s="328"/>
      <c r="BM101" s="329">
        <v>47</v>
      </c>
      <c r="BN101" s="390">
        <v>40</v>
      </c>
      <c r="BO101" s="390">
        <v>1</v>
      </c>
      <c r="BP101" s="390">
        <v>1</v>
      </c>
      <c r="BQ101" s="390">
        <v>28</v>
      </c>
      <c r="BR101" s="390">
        <v>5</v>
      </c>
      <c r="BS101" s="390">
        <v>5</v>
      </c>
      <c r="BT101" s="390"/>
      <c r="BU101" s="391">
        <v>60</v>
      </c>
    </row>
    <row r="102" spans="1:73" s="1" customFormat="1" ht="15" customHeight="1" x14ac:dyDescent="0.25">
      <c r="A102" s="12">
        <v>20</v>
      </c>
      <c r="B102" s="341">
        <v>61390</v>
      </c>
      <c r="C102" s="5" t="s">
        <v>7</v>
      </c>
      <c r="D102" s="486" t="s">
        <v>103</v>
      </c>
      <c r="E102" s="357">
        <v>102</v>
      </c>
      <c r="F102" s="630">
        <v>1.9607843137254901</v>
      </c>
      <c r="G102" s="630">
        <v>31.372549019607842</v>
      </c>
      <c r="H102" s="630">
        <v>51.96078431372549</v>
      </c>
      <c r="I102" s="630">
        <v>14.705882352941176</v>
      </c>
      <c r="J102" s="21">
        <f t="shared" si="36"/>
        <v>3.7941176470588234</v>
      </c>
      <c r="K102" s="617">
        <v>103</v>
      </c>
      <c r="L102" s="619">
        <v>3.883495145631068</v>
      </c>
      <c r="M102" s="619">
        <v>58.252427184466022</v>
      </c>
      <c r="N102" s="619">
        <v>28.155339805825243</v>
      </c>
      <c r="O102" s="630">
        <v>9.7087378640776691</v>
      </c>
      <c r="P102" s="21">
        <f t="shared" si="37"/>
        <v>3.4368932038834954</v>
      </c>
      <c r="Q102" s="617">
        <v>100</v>
      </c>
      <c r="R102" s="619"/>
      <c r="S102" s="619">
        <v>35</v>
      </c>
      <c r="T102" s="619">
        <v>54</v>
      </c>
      <c r="U102" s="619">
        <v>11</v>
      </c>
      <c r="V102" s="21">
        <f t="shared" si="38"/>
        <v>3.76</v>
      </c>
      <c r="W102" s="589">
        <v>99</v>
      </c>
      <c r="X102" s="590">
        <v>1</v>
      </c>
      <c r="Y102" s="591">
        <f t="shared" si="39"/>
        <v>1.0101010101010102</v>
      </c>
      <c r="Z102" s="592">
        <v>2</v>
      </c>
      <c r="AA102" s="591">
        <f t="shared" si="49"/>
        <v>2.0202020202020203</v>
      </c>
      <c r="AB102" s="592">
        <v>86</v>
      </c>
      <c r="AC102" s="591">
        <f t="shared" si="41"/>
        <v>86.868686868686865</v>
      </c>
      <c r="AD102" s="592">
        <v>10</v>
      </c>
      <c r="AE102" s="591">
        <f t="shared" si="42"/>
        <v>10.1010101010101</v>
      </c>
      <c r="AF102" s="533">
        <f t="shared" si="33"/>
        <v>96.969696969696969</v>
      </c>
      <c r="AG102" s="572">
        <v>101</v>
      </c>
      <c r="AH102" s="549">
        <v>11</v>
      </c>
      <c r="AI102" s="550">
        <f t="shared" si="50"/>
        <v>10.891089108910892</v>
      </c>
      <c r="AJ102" s="548">
        <v>48</v>
      </c>
      <c r="AK102" s="551">
        <f t="shared" si="44"/>
        <v>47.524752475247524</v>
      </c>
      <c r="AL102" s="548">
        <v>42</v>
      </c>
      <c r="AM102" s="552">
        <f t="shared" si="48"/>
        <v>41.584158415841586</v>
      </c>
      <c r="AN102" s="527">
        <f t="shared" si="35"/>
        <v>89.10891089108911</v>
      </c>
      <c r="AO102" s="495">
        <v>102</v>
      </c>
      <c r="AP102" s="496">
        <v>7</v>
      </c>
      <c r="AQ102" s="496">
        <v>32</v>
      </c>
      <c r="AR102" s="496">
        <v>61</v>
      </c>
      <c r="AS102" s="496">
        <v>2</v>
      </c>
      <c r="AT102" s="113">
        <f t="shared" si="45"/>
        <v>3.5686274509803924</v>
      </c>
      <c r="AU102" s="128">
        <v>102</v>
      </c>
      <c r="AV102" s="53">
        <v>6</v>
      </c>
      <c r="AW102" s="53">
        <v>44</v>
      </c>
      <c r="AX102" s="53">
        <v>42</v>
      </c>
      <c r="AY102" s="53">
        <v>10</v>
      </c>
      <c r="AZ102" s="130">
        <f t="shared" si="46"/>
        <v>3.5490196078431371</v>
      </c>
      <c r="BA102" s="327">
        <v>15</v>
      </c>
      <c r="BB102" s="327">
        <v>1</v>
      </c>
      <c r="BC102" s="327">
        <v>2</v>
      </c>
      <c r="BD102" s="327">
        <v>7</v>
      </c>
      <c r="BE102" s="327">
        <v>5</v>
      </c>
      <c r="BF102" s="350">
        <f t="shared" si="47"/>
        <v>4.0666666666666664</v>
      </c>
      <c r="BG102" s="327">
        <v>16</v>
      </c>
      <c r="BH102" s="327"/>
      <c r="BI102" s="327">
        <v>14</v>
      </c>
      <c r="BJ102" s="327">
        <v>2</v>
      </c>
      <c r="BK102" s="327"/>
      <c r="BL102" s="328"/>
      <c r="BM102" s="329">
        <v>47.06</v>
      </c>
      <c r="BN102" s="390">
        <v>31</v>
      </c>
      <c r="BO102" s="390"/>
      <c r="BP102" s="390">
        <v>1</v>
      </c>
      <c r="BQ102" s="390">
        <v>21</v>
      </c>
      <c r="BR102" s="390">
        <v>4</v>
      </c>
      <c r="BS102" s="390">
        <v>5</v>
      </c>
      <c r="BT102" s="390"/>
      <c r="BU102" s="391">
        <v>63.29</v>
      </c>
    </row>
    <row r="103" spans="1:73" s="1" customFormat="1" ht="15" customHeight="1" x14ac:dyDescent="0.25">
      <c r="A103" s="12">
        <v>21</v>
      </c>
      <c r="B103" s="341">
        <v>61410</v>
      </c>
      <c r="C103" s="5" t="s">
        <v>7</v>
      </c>
      <c r="D103" s="486" t="s">
        <v>104</v>
      </c>
      <c r="E103" s="357">
        <v>101</v>
      </c>
      <c r="F103" s="630"/>
      <c r="G103" s="630">
        <v>2.9702970297029703</v>
      </c>
      <c r="H103" s="630">
        <v>35.643564356435647</v>
      </c>
      <c r="I103" s="630">
        <v>61.386138613861384</v>
      </c>
      <c r="J103" s="21">
        <f t="shared" si="36"/>
        <v>4.5841584158415847</v>
      </c>
      <c r="K103" s="617">
        <v>102</v>
      </c>
      <c r="L103" s="619"/>
      <c r="M103" s="619">
        <v>19.607843137254903</v>
      </c>
      <c r="N103" s="619">
        <v>44.117647058823529</v>
      </c>
      <c r="O103" s="630">
        <v>36.274509803921568</v>
      </c>
      <c r="P103" s="21">
        <f t="shared" si="37"/>
        <v>4.166666666666667</v>
      </c>
      <c r="Q103" s="617">
        <v>101</v>
      </c>
      <c r="R103" s="619"/>
      <c r="S103" s="619">
        <v>3.9603960396039604</v>
      </c>
      <c r="T103" s="619">
        <v>47.524752475247524</v>
      </c>
      <c r="U103" s="619">
        <v>48.514851485148512</v>
      </c>
      <c r="V103" s="21">
        <f t="shared" si="38"/>
        <v>4.4455445544554451</v>
      </c>
      <c r="W103" s="589">
        <v>99</v>
      </c>
      <c r="X103" s="590"/>
      <c r="Y103" s="591"/>
      <c r="Z103" s="592"/>
      <c r="AA103" s="591"/>
      <c r="AB103" s="592">
        <v>62</v>
      </c>
      <c r="AC103" s="591">
        <f t="shared" si="41"/>
        <v>62.626262626262623</v>
      </c>
      <c r="AD103" s="592">
        <v>37</v>
      </c>
      <c r="AE103" s="591">
        <f t="shared" si="42"/>
        <v>37.373737373737377</v>
      </c>
      <c r="AF103" s="533">
        <f t="shared" si="33"/>
        <v>100</v>
      </c>
      <c r="AG103" s="572">
        <v>100</v>
      </c>
      <c r="AH103" s="549">
        <v>3</v>
      </c>
      <c r="AI103" s="550">
        <f t="shared" si="50"/>
        <v>3</v>
      </c>
      <c r="AJ103" s="548">
        <v>51</v>
      </c>
      <c r="AK103" s="551">
        <f t="shared" si="44"/>
        <v>51</v>
      </c>
      <c r="AL103" s="548">
        <v>46</v>
      </c>
      <c r="AM103" s="552">
        <f t="shared" si="48"/>
        <v>46</v>
      </c>
      <c r="AN103" s="527">
        <f t="shared" si="35"/>
        <v>97</v>
      </c>
      <c r="AO103" s="495">
        <v>78</v>
      </c>
      <c r="AP103" s="496"/>
      <c r="AQ103" s="496">
        <v>19</v>
      </c>
      <c r="AR103" s="496">
        <v>50</v>
      </c>
      <c r="AS103" s="496">
        <v>9</v>
      </c>
      <c r="AT103" s="113">
        <f t="shared" si="45"/>
        <v>3.8717948717948718</v>
      </c>
      <c r="AU103" s="128">
        <v>78</v>
      </c>
      <c r="AV103" s="53"/>
      <c r="AW103" s="53">
        <v>31</v>
      </c>
      <c r="AX103" s="53">
        <v>28</v>
      </c>
      <c r="AY103" s="53">
        <v>19</v>
      </c>
      <c r="AZ103" s="130">
        <f t="shared" si="46"/>
        <v>3.8461538461538463</v>
      </c>
      <c r="BA103" s="327">
        <v>27</v>
      </c>
      <c r="BB103" s="327"/>
      <c r="BC103" s="327">
        <v>4</v>
      </c>
      <c r="BD103" s="327">
        <v>12</v>
      </c>
      <c r="BE103" s="327">
        <v>11</v>
      </c>
      <c r="BF103" s="350">
        <f t="shared" si="47"/>
        <v>4.2592592592592595</v>
      </c>
      <c r="BG103" s="327">
        <v>24</v>
      </c>
      <c r="BH103" s="327"/>
      <c r="BI103" s="327">
        <v>11</v>
      </c>
      <c r="BJ103" s="327">
        <v>11</v>
      </c>
      <c r="BK103" s="327">
        <v>2</v>
      </c>
      <c r="BL103" s="328"/>
      <c r="BM103" s="329">
        <v>62</v>
      </c>
      <c r="BN103" s="390">
        <v>51</v>
      </c>
      <c r="BO103" s="390"/>
      <c r="BP103" s="390"/>
      <c r="BQ103" s="390">
        <v>29</v>
      </c>
      <c r="BR103" s="390">
        <v>7</v>
      </c>
      <c r="BS103" s="390">
        <v>15</v>
      </c>
      <c r="BT103" s="390"/>
      <c r="BU103" s="391">
        <v>70</v>
      </c>
    </row>
    <row r="104" spans="1:73" s="1" customFormat="1" ht="15" customHeight="1" x14ac:dyDescent="0.25">
      <c r="A104" s="12">
        <v>22</v>
      </c>
      <c r="B104" s="341">
        <v>61430</v>
      </c>
      <c r="C104" s="5" t="s">
        <v>7</v>
      </c>
      <c r="D104" s="486" t="s">
        <v>245</v>
      </c>
      <c r="E104" s="357">
        <v>242</v>
      </c>
      <c r="F104" s="630">
        <v>2.0661157024793386</v>
      </c>
      <c r="G104" s="630">
        <v>9.0909090909090917</v>
      </c>
      <c r="H104" s="630">
        <v>26.033057851239668</v>
      </c>
      <c r="I104" s="630">
        <v>62.809917355371901</v>
      </c>
      <c r="J104" s="21">
        <f t="shared" si="36"/>
        <v>4.4958677685950406</v>
      </c>
      <c r="K104" s="617">
        <v>233</v>
      </c>
      <c r="L104" s="619">
        <v>0.85836909871244638</v>
      </c>
      <c r="M104" s="619">
        <v>14.592274678111588</v>
      </c>
      <c r="N104" s="619">
        <v>40.772532188841204</v>
      </c>
      <c r="O104" s="630">
        <v>43.776824034334766</v>
      </c>
      <c r="P104" s="21">
        <f t="shared" si="37"/>
        <v>4.2746781115879831</v>
      </c>
      <c r="Q104" s="617">
        <v>243</v>
      </c>
      <c r="R104" s="619">
        <v>0.82304526748971196</v>
      </c>
      <c r="S104" s="619">
        <v>10.2880658436214</v>
      </c>
      <c r="T104" s="619">
        <v>42.386831275720162</v>
      </c>
      <c r="U104" s="619">
        <v>46.502057613168724</v>
      </c>
      <c r="V104" s="21">
        <f t="shared" si="38"/>
        <v>4.3456790123456788</v>
      </c>
      <c r="W104" s="589">
        <v>232</v>
      </c>
      <c r="X104" s="590">
        <v>4</v>
      </c>
      <c r="Y104" s="591">
        <f t="shared" si="39"/>
        <v>1.7241379310344827</v>
      </c>
      <c r="Z104" s="592">
        <v>11</v>
      </c>
      <c r="AA104" s="591">
        <f t="shared" si="49"/>
        <v>4.7413793103448274</v>
      </c>
      <c r="AB104" s="592">
        <v>131</v>
      </c>
      <c r="AC104" s="591">
        <f t="shared" si="41"/>
        <v>56.46551724137931</v>
      </c>
      <c r="AD104" s="592">
        <v>86</v>
      </c>
      <c r="AE104" s="591">
        <f t="shared" si="42"/>
        <v>37.068965517241381</v>
      </c>
      <c r="AF104" s="533">
        <f t="shared" si="33"/>
        <v>93.534482758620697</v>
      </c>
      <c r="AG104" s="572">
        <v>246</v>
      </c>
      <c r="AH104" s="549">
        <v>8</v>
      </c>
      <c r="AI104" s="550">
        <f t="shared" si="50"/>
        <v>3.2520325203252032</v>
      </c>
      <c r="AJ104" s="548">
        <v>140</v>
      </c>
      <c r="AK104" s="551">
        <f t="shared" si="44"/>
        <v>56.91056910569106</v>
      </c>
      <c r="AL104" s="548">
        <v>98</v>
      </c>
      <c r="AM104" s="552">
        <f t="shared" si="48"/>
        <v>39.837398373983739</v>
      </c>
      <c r="AN104" s="527">
        <f t="shared" si="35"/>
        <v>96.747967479674799</v>
      </c>
      <c r="AO104" s="495">
        <v>206</v>
      </c>
      <c r="AP104" s="496">
        <v>6</v>
      </c>
      <c r="AQ104" s="496">
        <v>27</v>
      </c>
      <c r="AR104" s="496">
        <v>135</v>
      </c>
      <c r="AS104" s="496">
        <v>38</v>
      </c>
      <c r="AT104" s="113">
        <f t="shared" si="45"/>
        <v>3.9951456310679609</v>
      </c>
      <c r="AU104" s="128">
        <v>206</v>
      </c>
      <c r="AV104" s="141">
        <v>5</v>
      </c>
      <c r="AW104" s="141">
        <v>74</v>
      </c>
      <c r="AX104" s="141">
        <v>71</v>
      </c>
      <c r="AY104" s="141">
        <v>56</v>
      </c>
      <c r="AZ104" s="130">
        <f t="shared" si="46"/>
        <v>3.8640776699029127</v>
      </c>
      <c r="BA104" s="327">
        <v>39</v>
      </c>
      <c r="BB104" s="327">
        <v>1</v>
      </c>
      <c r="BC104" s="327">
        <v>9</v>
      </c>
      <c r="BD104" s="327">
        <v>14</v>
      </c>
      <c r="BE104" s="327">
        <v>15</v>
      </c>
      <c r="BF104" s="350">
        <f t="shared" si="47"/>
        <v>4.1025641025641022</v>
      </c>
      <c r="BG104" s="327">
        <v>78</v>
      </c>
      <c r="BH104" s="327">
        <v>1</v>
      </c>
      <c r="BI104" s="327">
        <v>38</v>
      </c>
      <c r="BJ104" s="327">
        <v>29</v>
      </c>
      <c r="BK104" s="327">
        <v>10</v>
      </c>
      <c r="BL104" s="328"/>
      <c r="BM104" s="329">
        <v>59.18</v>
      </c>
      <c r="BN104" s="390">
        <v>117</v>
      </c>
      <c r="BO104" s="390">
        <v>1</v>
      </c>
      <c r="BP104" s="390"/>
      <c r="BQ104" s="390">
        <v>63</v>
      </c>
      <c r="BR104" s="390">
        <v>27</v>
      </c>
      <c r="BS104" s="390">
        <v>26</v>
      </c>
      <c r="BT104" s="390"/>
      <c r="BU104" s="391">
        <v>69</v>
      </c>
    </row>
    <row r="105" spans="1:73" s="1" customFormat="1" ht="15" customHeight="1" x14ac:dyDescent="0.25">
      <c r="A105" s="12">
        <v>23</v>
      </c>
      <c r="B105" s="341">
        <v>61440</v>
      </c>
      <c r="C105" s="5" t="s">
        <v>7</v>
      </c>
      <c r="D105" s="486" t="s">
        <v>105</v>
      </c>
      <c r="E105" s="357">
        <v>255</v>
      </c>
      <c r="F105" s="630">
        <v>1.1764705882352942</v>
      </c>
      <c r="G105" s="630">
        <v>11.764705882352942</v>
      </c>
      <c r="H105" s="630">
        <v>42.352941176470587</v>
      </c>
      <c r="I105" s="630">
        <v>44.705882352941174</v>
      </c>
      <c r="J105" s="21">
        <f t="shared" si="36"/>
        <v>4.3058823529411763</v>
      </c>
      <c r="K105" s="617">
        <v>252</v>
      </c>
      <c r="L105" s="619">
        <v>1.5873015873015872</v>
      </c>
      <c r="M105" s="619">
        <v>18.253968253968253</v>
      </c>
      <c r="N105" s="619">
        <v>48.412698412698411</v>
      </c>
      <c r="O105" s="630">
        <v>31.746031746031747</v>
      </c>
      <c r="P105" s="21">
        <f t="shared" si="37"/>
        <v>4.1031746031746028</v>
      </c>
      <c r="Q105" s="617">
        <v>251</v>
      </c>
      <c r="R105" s="619">
        <v>0.39840637450199201</v>
      </c>
      <c r="S105" s="619">
        <v>17.529880478087648</v>
      </c>
      <c r="T105" s="619">
        <v>56.972111553784863</v>
      </c>
      <c r="U105" s="619">
        <v>25.099601593625497</v>
      </c>
      <c r="V105" s="21">
        <f t="shared" si="38"/>
        <v>4.0677290836653386</v>
      </c>
      <c r="W105" s="589">
        <v>249</v>
      </c>
      <c r="X105" s="590"/>
      <c r="Y105" s="591"/>
      <c r="Z105" s="592">
        <v>2</v>
      </c>
      <c r="AA105" s="591">
        <f t="shared" si="49"/>
        <v>0.80321285140562249</v>
      </c>
      <c r="AB105" s="592">
        <v>173</v>
      </c>
      <c r="AC105" s="591">
        <f t="shared" si="41"/>
        <v>69.47791164658635</v>
      </c>
      <c r="AD105" s="592">
        <v>74</v>
      </c>
      <c r="AE105" s="591">
        <f t="shared" si="42"/>
        <v>29.718875502008032</v>
      </c>
      <c r="AF105" s="533">
        <f t="shared" si="33"/>
        <v>99.196787148594382</v>
      </c>
      <c r="AG105" s="572">
        <v>247</v>
      </c>
      <c r="AH105" s="549">
        <v>7</v>
      </c>
      <c r="AI105" s="550">
        <f t="shared" si="50"/>
        <v>2.834008097165992</v>
      </c>
      <c r="AJ105" s="548">
        <v>150</v>
      </c>
      <c r="AK105" s="551">
        <f t="shared" si="44"/>
        <v>60.728744939271252</v>
      </c>
      <c r="AL105" s="548">
        <v>90</v>
      </c>
      <c r="AM105" s="552">
        <f t="shared" si="48"/>
        <v>36.43724696356275</v>
      </c>
      <c r="AN105" s="527">
        <f t="shared" si="35"/>
        <v>97.165991902834008</v>
      </c>
      <c r="AO105" s="495">
        <v>168</v>
      </c>
      <c r="AP105" s="496">
        <v>3</v>
      </c>
      <c r="AQ105" s="496">
        <v>22</v>
      </c>
      <c r="AR105" s="496">
        <v>118</v>
      </c>
      <c r="AS105" s="496">
        <v>25</v>
      </c>
      <c r="AT105" s="113">
        <f t="shared" si="45"/>
        <v>3.9821428571428572</v>
      </c>
      <c r="AU105" s="128">
        <v>168</v>
      </c>
      <c r="AV105" s="53">
        <v>2</v>
      </c>
      <c r="AW105" s="53">
        <v>56</v>
      </c>
      <c r="AX105" s="53">
        <v>75</v>
      </c>
      <c r="AY105" s="53">
        <v>35</v>
      </c>
      <c r="AZ105" s="130">
        <f t="shared" si="46"/>
        <v>3.8511904761904763</v>
      </c>
      <c r="BA105" s="327">
        <v>53</v>
      </c>
      <c r="BB105" s="327"/>
      <c r="BC105" s="327">
        <v>3</v>
      </c>
      <c r="BD105" s="327">
        <v>7</v>
      </c>
      <c r="BE105" s="327">
        <v>43</v>
      </c>
      <c r="BF105" s="347">
        <f t="shared" si="47"/>
        <v>4.7547169811320753</v>
      </c>
      <c r="BG105" s="327">
        <v>36</v>
      </c>
      <c r="BH105" s="327"/>
      <c r="BI105" s="327">
        <v>17</v>
      </c>
      <c r="BJ105" s="327">
        <v>17</v>
      </c>
      <c r="BK105" s="327">
        <v>2</v>
      </c>
      <c r="BL105" s="328"/>
      <c r="BM105" s="329">
        <v>61.61</v>
      </c>
      <c r="BN105" s="390">
        <v>89</v>
      </c>
      <c r="BO105" s="390"/>
      <c r="BP105" s="390"/>
      <c r="BQ105" s="390">
        <v>26</v>
      </c>
      <c r="BR105" s="390">
        <v>21</v>
      </c>
      <c r="BS105" s="390">
        <v>41</v>
      </c>
      <c r="BT105" s="390">
        <v>1</v>
      </c>
      <c r="BU105" s="391">
        <v>78</v>
      </c>
    </row>
    <row r="106" spans="1:73" s="1" customFormat="1" ht="15" customHeight="1" x14ac:dyDescent="0.25">
      <c r="A106" s="12">
        <v>24</v>
      </c>
      <c r="B106" s="341">
        <v>61450</v>
      </c>
      <c r="C106" s="5" t="s">
        <v>7</v>
      </c>
      <c r="D106" s="486" t="s">
        <v>244</v>
      </c>
      <c r="E106" s="357">
        <v>154</v>
      </c>
      <c r="F106" s="630"/>
      <c r="G106" s="630">
        <v>7.1428571428571432</v>
      </c>
      <c r="H106" s="630">
        <v>35.714285714285715</v>
      </c>
      <c r="I106" s="630">
        <v>57.142857142857146</v>
      </c>
      <c r="J106" s="21">
        <f t="shared" si="36"/>
        <v>4.5</v>
      </c>
      <c r="K106" s="617">
        <v>151</v>
      </c>
      <c r="L106" s="619">
        <v>1.3245033112582782</v>
      </c>
      <c r="M106" s="619">
        <v>11.258278145695364</v>
      </c>
      <c r="N106" s="619">
        <v>43.70860927152318</v>
      </c>
      <c r="O106" s="630">
        <v>43.70860927152318</v>
      </c>
      <c r="P106" s="21">
        <f t="shared" si="37"/>
        <v>4.298013245033113</v>
      </c>
      <c r="Q106" s="617">
        <v>153</v>
      </c>
      <c r="R106" s="619"/>
      <c r="S106" s="619">
        <v>5.2287581699346406</v>
      </c>
      <c r="T106" s="619">
        <v>30.718954248366014</v>
      </c>
      <c r="U106" s="619">
        <v>64.052287581699346</v>
      </c>
      <c r="V106" s="21">
        <f t="shared" si="38"/>
        <v>4.5882352941176476</v>
      </c>
      <c r="W106" s="589">
        <v>155</v>
      </c>
      <c r="X106" s="590">
        <v>2</v>
      </c>
      <c r="Y106" s="591">
        <f t="shared" si="39"/>
        <v>1.2903225806451613</v>
      </c>
      <c r="Z106" s="592">
        <v>2</v>
      </c>
      <c r="AA106" s="591">
        <f t="shared" si="49"/>
        <v>1.2903225806451613</v>
      </c>
      <c r="AB106" s="592">
        <v>96</v>
      </c>
      <c r="AC106" s="591">
        <f t="shared" si="41"/>
        <v>61.935483870967744</v>
      </c>
      <c r="AD106" s="592">
        <v>55</v>
      </c>
      <c r="AE106" s="591">
        <f t="shared" si="42"/>
        <v>35.483870967741936</v>
      </c>
      <c r="AF106" s="533">
        <f t="shared" si="33"/>
        <v>97.41935483870968</v>
      </c>
      <c r="AG106" s="572">
        <v>143</v>
      </c>
      <c r="AH106" s="549">
        <v>4</v>
      </c>
      <c r="AI106" s="550">
        <f t="shared" si="50"/>
        <v>2.7972027972027971</v>
      </c>
      <c r="AJ106" s="548">
        <v>80</v>
      </c>
      <c r="AK106" s="551">
        <f t="shared" si="44"/>
        <v>55.944055944055947</v>
      </c>
      <c r="AL106" s="548">
        <v>59</v>
      </c>
      <c r="AM106" s="552">
        <f t="shared" si="48"/>
        <v>41.25874125874126</v>
      </c>
      <c r="AN106" s="527">
        <f t="shared" si="35"/>
        <v>97.2027972027972</v>
      </c>
      <c r="AO106" s="495">
        <v>120</v>
      </c>
      <c r="AP106" s="496">
        <v>3</v>
      </c>
      <c r="AQ106" s="496">
        <v>19</v>
      </c>
      <c r="AR106" s="496">
        <v>68</v>
      </c>
      <c r="AS106" s="496">
        <v>30</v>
      </c>
      <c r="AT106" s="113">
        <f t="shared" si="45"/>
        <v>4.041666666666667</v>
      </c>
      <c r="AU106" s="128">
        <v>120</v>
      </c>
      <c r="AV106" s="53"/>
      <c r="AW106" s="53">
        <v>45</v>
      </c>
      <c r="AX106" s="53">
        <v>62</v>
      </c>
      <c r="AY106" s="53">
        <v>13</v>
      </c>
      <c r="AZ106" s="130">
        <f t="shared" si="46"/>
        <v>3.7333333333333334</v>
      </c>
      <c r="BA106" s="327">
        <v>26</v>
      </c>
      <c r="BB106" s="327">
        <v>3</v>
      </c>
      <c r="BC106" s="327">
        <v>6</v>
      </c>
      <c r="BD106" s="327">
        <v>11</v>
      </c>
      <c r="BE106" s="327">
        <v>6</v>
      </c>
      <c r="BF106" s="350">
        <f t="shared" si="47"/>
        <v>3.7692307692307692</v>
      </c>
      <c r="BG106" s="327">
        <v>64</v>
      </c>
      <c r="BH106" s="327"/>
      <c r="BI106" s="327">
        <v>25</v>
      </c>
      <c r="BJ106" s="327">
        <v>25</v>
      </c>
      <c r="BK106" s="327">
        <v>13</v>
      </c>
      <c r="BL106" s="328">
        <v>1</v>
      </c>
      <c r="BM106" s="329">
        <v>64</v>
      </c>
      <c r="BN106" s="390">
        <v>90</v>
      </c>
      <c r="BO106" s="390">
        <v>1</v>
      </c>
      <c r="BP106" s="390">
        <v>1</v>
      </c>
      <c r="BQ106" s="390">
        <v>35</v>
      </c>
      <c r="BR106" s="390">
        <v>24</v>
      </c>
      <c r="BS106" s="390">
        <v>29</v>
      </c>
      <c r="BT106" s="390"/>
      <c r="BU106" s="391">
        <v>71</v>
      </c>
    </row>
    <row r="107" spans="1:73" s="1" customFormat="1" ht="15" customHeight="1" x14ac:dyDescent="0.25">
      <c r="A107" s="12">
        <v>25</v>
      </c>
      <c r="B107" s="341">
        <v>61470</v>
      </c>
      <c r="C107" s="5" t="s">
        <v>7</v>
      </c>
      <c r="D107" s="486" t="s">
        <v>106</v>
      </c>
      <c r="E107" s="357">
        <v>121</v>
      </c>
      <c r="F107" s="630">
        <v>3.3057851239669422</v>
      </c>
      <c r="G107" s="630">
        <v>17.355371900826448</v>
      </c>
      <c r="H107" s="630">
        <v>46.280991735537192</v>
      </c>
      <c r="I107" s="630">
        <v>33.057851239669418</v>
      </c>
      <c r="J107" s="21">
        <f t="shared" si="36"/>
        <v>4.0909090909090908</v>
      </c>
      <c r="K107" s="617">
        <v>120</v>
      </c>
      <c r="L107" s="619">
        <v>3.3333333333333335</v>
      </c>
      <c r="M107" s="619">
        <v>14.166666666666666</v>
      </c>
      <c r="N107" s="619">
        <v>61.666666666666664</v>
      </c>
      <c r="O107" s="630">
        <v>20.833333333333332</v>
      </c>
      <c r="P107" s="21">
        <f t="shared" si="37"/>
        <v>4</v>
      </c>
      <c r="Q107" s="617">
        <v>122</v>
      </c>
      <c r="R107" s="619">
        <v>1.639344262295082</v>
      </c>
      <c r="S107" s="619">
        <v>22.950819672131146</v>
      </c>
      <c r="T107" s="619">
        <v>54.918032786885249</v>
      </c>
      <c r="U107" s="619">
        <v>20.491803278688526</v>
      </c>
      <c r="V107" s="21">
        <f t="shared" si="38"/>
        <v>3.942622950819672</v>
      </c>
      <c r="W107" s="589">
        <v>121</v>
      </c>
      <c r="X107" s="590">
        <v>3</v>
      </c>
      <c r="Y107" s="591">
        <f t="shared" si="39"/>
        <v>2.4793388429752068</v>
      </c>
      <c r="Z107" s="592">
        <v>10</v>
      </c>
      <c r="AA107" s="591">
        <f t="shared" si="49"/>
        <v>8.2644628099173545</v>
      </c>
      <c r="AB107" s="592">
        <v>76</v>
      </c>
      <c r="AC107" s="591">
        <f t="shared" si="41"/>
        <v>62.809917355371901</v>
      </c>
      <c r="AD107" s="592">
        <v>32</v>
      </c>
      <c r="AE107" s="591">
        <f t="shared" si="42"/>
        <v>26.446280991735538</v>
      </c>
      <c r="AF107" s="533">
        <f t="shared" si="33"/>
        <v>89.256198347107443</v>
      </c>
      <c r="AG107" s="572">
        <v>121</v>
      </c>
      <c r="AH107" s="549">
        <v>4</v>
      </c>
      <c r="AI107" s="550">
        <f t="shared" si="50"/>
        <v>3.3057851239669422</v>
      </c>
      <c r="AJ107" s="548">
        <v>71</v>
      </c>
      <c r="AK107" s="551">
        <f t="shared" si="44"/>
        <v>58.67768595041322</v>
      </c>
      <c r="AL107" s="548">
        <v>46</v>
      </c>
      <c r="AM107" s="552">
        <f t="shared" si="48"/>
        <v>38.016528925619838</v>
      </c>
      <c r="AN107" s="527">
        <f t="shared" si="35"/>
        <v>96.694214876033058</v>
      </c>
      <c r="AO107" s="495">
        <v>79</v>
      </c>
      <c r="AP107" s="496"/>
      <c r="AQ107" s="496">
        <v>17</v>
      </c>
      <c r="AR107" s="496">
        <v>47</v>
      </c>
      <c r="AS107" s="496">
        <v>15</v>
      </c>
      <c r="AT107" s="113">
        <f t="shared" si="45"/>
        <v>3.9746835443037973</v>
      </c>
      <c r="AU107" s="128">
        <v>79</v>
      </c>
      <c r="AV107" s="53"/>
      <c r="AW107" s="53">
        <v>29</v>
      </c>
      <c r="AX107" s="53">
        <v>35</v>
      </c>
      <c r="AY107" s="53">
        <v>15</v>
      </c>
      <c r="AZ107" s="130">
        <f t="shared" si="46"/>
        <v>3.8227848101265822</v>
      </c>
      <c r="BA107" s="327">
        <v>31</v>
      </c>
      <c r="BB107" s="327"/>
      <c r="BC107" s="327">
        <v>9</v>
      </c>
      <c r="BD107" s="327">
        <v>11</v>
      </c>
      <c r="BE107" s="327">
        <v>11</v>
      </c>
      <c r="BF107" s="350">
        <f t="shared" si="47"/>
        <v>4.064516129032258</v>
      </c>
      <c r="BG107" s="327">
        <v>37</v>
      </c>
      <c r="BH107" s="327"/>
      <c r="BI107" s="327">
        <v>25</v>
      </c>
      <c r="BJ107" s="327">
        <v>12</v>
      </c>
      <c r="BK107" s="327"/>
      <c r="BL107" s="328"/>
      <c r="BM107" s="329">
        <v>54.6</v>
      </c>
      <c r="BN107" s="390">
        <v>68</v>
      </c>
      <c r="BO107" s="390"/>
      <c r="BP107" s="390">
        <v>1</v>
      </c>
      <c r="BQ107" s="390">
        <v>43</v>
      </c>
      <c r="BR107" s="390">
        <v>10</v>
      </c>
      <c r="BS107" s="390">
        <v>14</v>
      </c>
      <c r="BT107" s="390"/>
      <c r="BU107" s="391">
        <v>64</v>
      </c>
    </row>
    <row r="108" spans="1:73" s="1" customFormat="1" ht="15" customHeight="1" x14ac:dyDescent="0.25">
      <c r="A108" s="12">
        <v>26</v>
      </c>
      <c r="B108" s="341">
        <v>61490</v>
      </c>
      <c r="C108" s="5" t="s">
        <v>7</v>
      </c>
      <c r="D108" s="486" t="s">
        <v>243</v>
      </c>
      <c r="E108" s="357">
        <v>250</v>
      </c>
      <c r="F108" s="630"/>
      <c r="G108" s="630">
        <v>7.2</v>
      </c>
      <c r="H108" s="630">
        <v>35.6</v>
      </c>
      <c r="I108" s="630">
        <v>57.2</v>
      </c>
      <c r="J108" s="21">
        <f t="shared" si="36"/>
        <v>4.5</v>
      </c>
      <c r="K108" s="617">
        <v>250</v>
      </c>
      <c r="L108" s="619">
        <v>0.4</v>
      </c>
      <c r="M108" s="619">
        <v>10</v>
      </c>
      <c r="N108" s="619">
        <v>50.8</v>
      </c>
      <c r="O108" s="630">
        <v>38.799999999999997</v>
      </c>
      <c r="P108" s="21">
        <f t="shared" si="37"/>
        <v>4.28</v>
      </c>
      <c r="Q108" s="617">
        <v>250</v>
      </c>
      <c r="R108" s="619"/>
      <c r="S108" s="619">
        <v>3.2</v>
      </c>
      <c r="T108" s="619">
        <v>48.8</v>
      </c>
      <c r="U108" s="619">
        <v>48</v>
      </c>
      <c r="V108" s="21">
        <f t="shared" si="38"/>
        <v>4.4479999999999995</v>
      </c>
      <c r="W108" s="589">
        <v>247</v>
      </c>
      <c r="X108" s="590"/>
      <c r="Y108" s="591"/>
      <c r="Z108" s="592">
        <v>1</v>
      </c>
      <c r="AA108" s="591">
        <f t="shared" si="49"/>
        <v>0.40485829959514169</v>
      </c>
      <c r="AB108" s="592">
        <v>118</v>
      </c>
      <c r="AC108" s="591">
        <f t="shared" si="41"/>
        <v>47.773279352226723</v>
      </c>
      <c r="AD108" s="592">
        <v>128</v>
      </c>
      <c r="AE108" s="591">
        <f t="shared" si="42"/>
        <v>51.821862348178136</v>
      </c>
      <c r="AF108" s="533">
        <f t="shared" si="33"/>
        <v>99.595141700404866</v>
      </c>
      <c r="AG108" s="572">
        <v>246</v>
      </c>
      <c r="AH108" s="549">
        <v>1</v>
      </c>
      <c r="AI108" s="550">
        <f t="shared" si="50"/>
        <v>0.4065040650406504</v>
      </c>
      <c r="AJ108" s="548">
        <v>98</v>
      </c>
      <c r="AK108" s="551">
        <f t="shared" si="44"/>
        <v>39.837398373983739</v>
      </c>
      <c r="AL108" s="548">
        <v>147</v>
      </c>
      <c r="AM108" s="552">
        <f t="shared" si="48"/>
        <v>59.756097560975611</v>
      </c>
      <c r="AN108" s="527">
        <f t="shared" si="35"/>
        <v>99.59349593495935</v>
      </c>
      <c r="AO108" s="495">
        <v>204</v>
      </c>
      <c r="AP108" s="496">
        <v>2</v>
      </c>
      <c r="AQ108" s="496">
        <v>25</v>
      </c>
      <c r="AR108" s="496">
        <v>131</v>
      </c>
      <c r="AS108" s="496">
        <v>46</v>
      </c>
      <c r="AT108" s="113">
        <f t="shared" si="45"/>
        <v>4.083333333333333</v>
      </c>
      <c r="AU108" s="128">
        <v>202</v>
      </c>
      <c r="AV108" s="53">
        <v>2</v>
      </c>
      <c r="AW108" s="53">
        <v>53</v>
      </c>
      <c r="AX108" s="53">
        <v>90</v>
      </c>
      <c r="AY108" s="53">
        <v>57</v>
      </c>
      <c r="AZ108" s="130">
        <f t="shared" si="46"/>
        <v>4</v>
      </c>
      <c r="BA108" s="327">
        <v>56</v>
      </c>
      <c r="BB108" s="327"/>
      <c r="BC108" s="327">
        <v>5</v>
      </c>
      <c r="BD108" s="327">
        <v>22</v>
      </c>
      <c r="BE108" s="327">
        <v>29</v>
      </c>
      <c r="BF108" s="347">
        <f t="shared" si="47"/>
        <v>4.4285714285714288</v>
      </c>
      <c r="BG108" s="327">
        <v>57</v>
      </c>
      <c r="BH108" s="327"/>
      <c r="BI108" s="327">
        <v>37</v>
      </c>
      <c r="BJ108" s="327">
        <v>17</v>
      </c>
      <c r="BK108" s="327">
        <v>3</v>
      </c>
      <c r="BL108" s="328"/>
      <c r="BM108" s="329">
        <v>55</v>
      </c>
      <c r="BN108" s="390">
        <v>113</v>
      </c>
      <c r="BO108" s="390"/>
      <c r="BP108" s="390"/>
      <c r="BQ108" s="390">
        <v>50</v>
      </c>
      <c r="BR108" s="390">
        <v>25</v>
      </c>
      <c r="BS108" s="390">
        <v>38</v>
      </c>
      <c r="BT108" s="390"/>
      <c r="BU108" s="391">
        <v>72</v>
      </c>
    </row>
    <row r="109" spans="1:73" s="1" customFormat="1" ht="15" customHeight="1" x14ac:dyDescent="0.25">
      <c r="A109" s="12">
        <v>27</v>
      </c>
      <c r="B109" s="341">
        <v>61500</v>
      </c>
      <c r="C109" s="5" t="s">
        <v>7</v>
      </c>
      <c r="D109" s="486" t="s">
        <v>242</v>
      </c>
      <c r="E109" s="357">
        <v>226</v>
      </c>
      <c r="F109" s="630">
        <v>0.88495575221238942</v>
      </c>
      <c r="G109" s="630">
        <v>4.4247787610619467</v>
      </c>
      <c r="H109" s="630">
        <v>29.646017699115045</v>
      </c>
      <c r="I109" s="630">
        <v>65.044247787610615</v>
      </c>
      <c r="J109" s="21">
        <f t="shared" si="36"/>
        <v>4.5884955752212386</v>
      </c>
      <c r="K109" s="617">
        <v>218</v>
      </c>
      <c r="L109" s="619">
        <v>0.45871559633027525</v>
      </c>
      <c r="M109" s="619">
        <v>13.761467889908257</v>
      </c>
      <c r="N109" s="619">
        <v>49.541284403669728</v>
      </c>
      <c r="O109" s="630">
        <v>36.238532110091747</v>
      </c>
      <c r="P109" s="21">
        <f t="shared" si="37"/>
        <v>4.21559633027523</v>
      </c>
      <c r="Q109" s="617">
        <v>225</v>
      </c>
      <c r="R109" s="619">
        <v>0.44444444444444442</v>
      </c>
      <c r="S109" s="619">
        <v>3.1111111111111112</v>
      </c>
      <c r="T109" s="619">
        <v>45.333333333333336</v>
      </c>
      <c r="U109" s="619">
        <v>51.111111111111114</v>
      </c>
      <c r="V109" s="21">
        <f t="shared" si="38"/>
        <v>4.471111111111111</v>
      </c>
      <c r="W109" s="589">
        <v>226</v>
      </c>
      <c r="X109" s="590">
        <v>2</v>
      </c>
      <c r="Y109" s="591">
        <f t="shared" si="39"/>
        <v>0.88495575221238942</v>
      </c>
      <c r="Z109" s="592">
        <v>3</v>
      </c>
      <c r="AA109" s="591">
        <f t="shared" si="49"/>
        <v>1.3274336283185841</v>
      </c>
      <c r="AB109" s="592">
        <v>129</v>
      </c>
      <c r="AC109" s="591">
        <f t="shared" si="41"/>
        <v>57.079646017699112</v>
      </c>
      <c r="AD109" s="592">
        <v>92</v>
      </c>
      <c r="AE109" s="591">
        <f t="shared" si="42"/>
        <v>40.707964601769909</v>
      </c>
      <c r="AF109" s="533">
        <f t="shared" si="33"/>
        <v>97.787610619469021</v>
      </c>
      <c r="AG109" s="572">
        <v>228</v>
      </c>
      <c r="AH109" s="549">
        <v>5</v>
      </c>
      <c r="AI109" s="550">
        <f t="shared" si="50"/>
        <v>2.192982456140351</v>
      </c>
      <c r="AJ109" s="548">
        <v>114</v>
      </c>
      <c r="AK109" s="551">
        <f t="shared" si="44"/>
        <v>50</v>
      </c>
      <c r="AL109" s="548">
        <v>109</v>
      </c>
      <c r="AM109" s="552">
        <f t="shared" si="48"/>
        <v>47.807017543859651</v>
      </c>
      <c r="AN109" s="527">
        <f t="shared" si="35"/>
        <v>97.807017543859644</v>
      </c>
      <c r="AO109" s="495">
        <v>236</v>
      </c>
      <c r="AP109" s="496">
        <v>1</v>
      </c>
      <c r="AQ109" s="496">
        <v>21</v>
      </c>
      <c r="AR109" s="496">
        <v>178</v>
      </c>
      <c r="AS109" s="496">
        <v>36</v>
      </c>
      <c r="AT109" s="113">
        <f t="shared" si="45"/>
        <v>4.0550847457627119</v>
      </c>
      <c r="AU109" s="128">
        <v>236</v>
      </c>
      <c r="AV109" s="53">
        <v>1</v>
      </c>
      <c r="AW109" s="53">
        <v>67</v>
      </c>
      <c r="AX109" s="53">
        <v>100</v>
      </c>
      <c r="AY109" s="53">
        <v>68</v>
      </c>
      <c r="AZ109" s="130">
        <f t="shared" si="46"/>
        <v>3.9957627118644066</v>
      </c>
      <c r="BA109" s="327">
        <v>60</v>
      </c>
      <c r="BB109" s="327"/>
      <c r="BC109" s="327">
        <v>12</v>
      </c>
      <c r="BD109" s="327">
        <v>17</v>
      </c>
      <c r="BE109" s="327">
        <v>31</v>
      </c>
      <c r="BF109" s="347">
        <f t="shared" si="47"/>
        <v>4.3166666666666664</v>
      </c>
      <c r="BG109" s="327">
        <v>86</v>
      </c>
      <c r="BH109" s="327"/>
      <c r="BI109" s="327">
        <v>50</v>
      </c>
      <c r="BJ109" s="327">
        <v>25</v>
      </c>
      <c r="BK109" s="327">
        <v>11</v>
      </c>
      <c r="BL109" s="328"/>
      <c r="BM109" s="329">
        <v>59</v>
      </c>
      <c r="BN109" s="390">
        <v>146</v>
      </c>
      <c r="BO109" s="390"/>
      <c r="BP109" s="390"/>
      <c r="BQ109" s="390">
        <v>80</v>
      </c>
      <c r="BR109" s="390">
        <v>35</v>
      </c>
      <c r="BS109" s="390">
        <v>31</v>
      </c>
      <c r="BT109" s="390"/>
      <c r="BU109" s="391">
        <v>68</v>
      </c>
    </row>
    <row r="110" spans="1:73" s="1" customFormat="1" ht="15" customHeight="1" x14ac:dyDescent="0.25">
      <c r="A110" s="12">
        <v>28</v>
      </c>
      <c r="B110" s="341">
        <v>61510</v>
      </c>
      <c r="C110" s="5" t="s">
        <v>7</v>
      </c>
      <c r="D110" s="486" t="s">
        <v>107</v>
      </c>
      <c r="E110" s="357">
        <v>164</v>
      </c>
      <c r="F110" s="630">
        <v>0.6097560975609756</v>
      </c>
      <c r="G110" s="630">
        <v>2.4390243902439024</v>
      </c>
      <c r="H110" s="630">
        <v>29.26829268292683</v>
      </c>
      <c r="I110" s="630">
        <v>67.682926829268297</v>
      </c>
      <c r="J110" s="21">
        <f t="shared" si="36"/>
        <v>4.6402439024390247</v>
      </c>
      <c r="K110" s="617">
        <v>160</v>
      </c>
      <c r="L110" s="619"/>
      <c r="M110" s="619">
        <v>15.625</v>
      </c>
      <c r="N110" s="619">
        <v>60.625</v>
      </c>
      <c r="O110" s="630">
        <v>23.75</v>
      </c>
      <c r="P110" s="21">
        <f t="shared" si="37"/>
        <v>4.0812499999999998</v>
      </c>
      <c r="Q110" s="617">
        <v>166</v>
      </c>
      <c r="R110" s="619">
        <v>0.60240963855421692</v>
      </c>
      <c r="S110" s="619">
        <v>10.240963855421686</v>
      </c>
      <c r="T110" s="619">
        <v>64.4578313253012</v>
      </c>
      <c r="U110" s="619">
        <v>24.698795180722893</v>
      </c>
      <c r="V110" s="21">
        <f t="shared" si="38"/>
        <v>4.1325301204819276</v>
      </c>
      <c r="W110" s="589">
        <v>167</v>
      </c>
      <c r="X110" s="590">
        <v>3</v>
      </c>
      <c r="Y110" s="591">
        <f t="shared" si="39"/>
        <v>1.7964071856287425</v>
      </c>
      <c r="Z110" s="592">
        <v>2</v>
      </c>
      <c r="AA110" s="591">
        <f t="shared" si="49"/>
        <v>1.1976047904191616</v>
      </c>
      <c r="AB110" s="592">
        <v>93</v>
      </c>
      <c r="AC110" s="591">
        <f t="shared" si="41"/>
        <v>55.688622754491021</v>
      </c>
      <c r="AD110" s="592">
        <v>69</v>
      </c>
      <c r="AE110" s="591">
        <f t="shared" si="42"/>
        <v>41.317365269461078</v>
      </c>
      <c r="AF110" s="533">
        <f t="shared" si="33"/>
        <v>97.005988023952099</v>
      </c>
      <c r="AG110" s="572">
        <v>161</v>
      </c>
      <c r="AH110" s="549">
        <v>5</v>
      </c>
      <c r="AI110" s="550">
        <f t="shared" si="50"/>
        <v>3.1055900621118013</v>
      </c>
      <c r="AJ110" s="548">
        <v>77</v>
      </c>
      <c r="AK110" s="551">
        <f t="shared" si="44"/>
        <v>47.826086956521742</v>
      </c>
      <c r="AL110" s="548">
        <v>79</v>
      </c>
      <c r="AM110" s="552">
        <f t="shared" si="48"/>
        <v>49.068322981366457</v>
      </c>
      <c r="AN110" s="527">
        <f t="shared" si="35"/>
        <v>96.894409937888199</v>
      </c>
      <c r="AO110" s="495">
        <v>161</v>
      </c>
      <c r="AP110" s="496"/>
      <c r="AQ110" s="496">
        <v>13</v>
      </c>
      <c r="AR110" s="496">
        <v>102</v>
      </c>
      <c r="AS110" s="496">
        <v>46</v>
      </c>
      <c r="AT110" s="113">
        <f t="shared" si="45"/>
        <v>4.2049689440993792</v>
      </c>
      <c r="AU110" s="128">
        <v>161</v>
      </c>
      <c r="AV110" s="53"/>
      <c r="AW110" s="53">
        <v>49</v>
      </c>
      <c r="AX110" s="53">
        <v>75</v>
      </c>
      <c r="AY110" s="53">
        <v>37</v>
      </c>
      <c r="AZ110" s="130">
        <f t="shared" si="46"/>
        <v>3.9254658385093166</v>
      </c>
      <c r="BA110" s="327">
        <v>39</v>
      </c>
      <c r="BB110" s="327"/>
      <c r="BC110" s="327">
        <v>6</v>
      </c>
      <c r="BD110" s="327">
        <v>15</v>
      </c>
      <c r="BE110" s="327">
        <v>18</v>
      </c>
      <c r="BF110" s="347">
        <f t="shared" si="47"/>
        <v>4.3076923076923075</v>
      </c>
      <c r="BG110" s="327">
        <v>70</v>
      </c>
      <c r="BH110" s="327">
        <v>1</v>
      </c>
      <c r="BI110" s="327">
        <v>32</v>
      </c>
      <c r="BJ110" s="327">
        <v>31</v>
      </c>
      <c r="BK110" s="327">
        <v>6</v>
      </c>
      <c r="BL110" s="328"/>
      <c r="BM110" s="329">
        <v>62</v>
      </c>
      <c r="BN110" s="390">
        <v>109</v>
      </c>
      <c r="BO110" s="390"/>
      <c r="BP110" s="390">
        <v>1</v>
      </c>
      <c r="BQ110" s="390">
        <v>55</v>
      </c>
      <c r="BR110" s="390">
        <v>29</v>
      </c>
      <c r="BS110" s="390">
        <v>24</v>
      </c>
      <c r="BT110" s="390"/>
      <c r="BU110" s="391">
        <v>69</v>
      </c>
    </row>
    <row r="111" spans="1:73" s="1" customFormat="1" ht="15" customHeight="1" x14ac:dyDescent="0.25">
      <c r="A111" s="12">
        <v>29</v>
      </c>
      <c r="B111" s="341">
        <v>61520</v>
      </c>
      <c r="C111" s="5" t="s">
        <v>7</v>
      </c>
      <c r="D111" s="486" t="s">
        <v>241</v>
      </c>
      <c r="E111" s="357">
        <v>242</v>
      </c>
      <c r="F111" s="630">
        <v>0.41322314049586778</v>
      </c>
      <c r="G111" s="630">
        <v>8.677685950413224</v>
      </c>
      <c r="H111" s="630">
        <v>38.016528925619838</v>
      </c>
      <c r="I111" s="630">
        <v>52.892561983471076</v>
      </c>
      <c r="J111" s="21">
        <f t="shared" si="36"/>
        <v>4.4338842975206614</v>
      </c>
      <c r="K111" s="617">
        <v>239</v>
      </c>
      <c r="L111" s="619">
        <v>1.2552301255230125</v>
      </c>
      <c r="M111" s="619">
        <v>15.899581589958158</v>
      </c>
      <c r="N111" s="619">
        <v>45.188284518828453</v>
      </c>
      <c r="O111" s="630">
        <v>37.656903765690373</v>
      </c>
      <c r="P111" s="21">
        <f t="shared" si="37"/>
        <v>4.1924686192468616</v>
      </c>
      <c r="Q111" s="617">
        <v>239</v>
      </c>
      <c r="R111" s="619">
        <v>0.41841004184100417</v>
      </c>
      <c r="S111" s="619">
        <v>7.531380753138075</v>
      </c>
      <c r="T111" s="619">
        <v>48.953974895397486</v>
      </c>
      <c r="U111" s="619">
        <v>43.096234309623433</v>
      </c>
      <c r="V111" s="21">
        <f t="shared" si="38"/>
        <v>4.3472803347280333</v>
      </c>
      <c r="W111" s="589">
        <v>236</v>
      </c>
      <c r="X111" s="590">
        <v>2</v>
      </c>
      <c r="Y111" s="591">
        <f t="shared" si="39"/>
        <v>0.84745762711864403</v>
      </c>
      <c r="Z111" s="592">
        <v>4</v>
      </c>
      <c r="AA111" s="591">
        <f t="shared" si="49"/>
        <v>1.6949152542372881</v>
      </c>
      <c r="AB111" s="592">
        <v>122</v>
      </c>
      <c r="AC111" s="591">
        <f t="shared" si="41"/>
        <v>51.694915254237287</v>
      </c>
      <c r="AD111" s="592">
        <v>108</v>
      </c>
      <c r="AE111" s="591">
        <f t="shared" si="42"/>
        <v>45.762711864406782</v>
      </c>
      <c r="AF111" s="533">
        <f t="shared" si="33"/>
        <v>97.457627118644069</v>
      </c>
      <c r="AG111" s="572">
        <v>230</v>
      </c>
      <c r="AH111" s="549">
        <v>5</v>
      </c>
      <c r="AI111" s="550">
        <f t="shared" si="50"/>
        <v>2.1739130434782608</v>
      </c>
      <c r="AJ111" s="548">
        <v>117</v>
      </c>
      <c r="AK111" s="551">
        <f t="shared" si="44"/>
        <v>50.869565217391305</v>
      </c>
      <c r="AL111" s="548">
        <v>108</v>
      </c>
      <c r="AM111" s="552">
        <f t="shared" si="48"/>
        <v>46.956521739130437</v>
      </c>
      <c r="AN111" s="527">
        <f t="shared" si="35"/>
        <v>97.826086956521735</v>
      </c>
      <c r="AO111" s="495">
        <v>127</v>
      </c>
      <c r="AP111" s="496"/>
      <c r="AQ111" s="496">
        <v>18</v>
      </c>
      <c r="AR111" s="496">
        <v>61</v>
      </c>
      <c r="AS111" s="496">
        <v>48</v>
      </c>
      <c r="AT111" s="113">
        <f t="shared" si="45"/>
        <v>4.2362204724409445</v>
      </c>
      <c r="AU111" s="128">
        <v>127</v>
      </c>
      <c r="AV111" s="53"/>
      <c r="AW111" s="53">
        <v>26</v>
      </c>
      <c r="AX111" s="53">
        <v>56</v>
      </c>
      <c r="AY111" s="53">
        <v>45</v>
      </c>
      <c r="AZ111" s="144">
        <f t="shared" si="46"/>
        <v>4.1496062992125982</v>
      </c>
      <c r="BA111" s="327">
        <v>34</v>
      </c>
      <c r="BB111" s="327"/>
      <c r="BC111" s="327"/>
      <c r="BD111" s="327">
        <v>11</v>
      </c>
      <c r="BE111" s="327">
        <v>23</v>
      </c>
      <c r="BF111" s="347">
        <f t="shared" si="47"/>
        <v>4.6764705882352944</v>
      </c>
      <c r="BG111" s="327">
        <v>44</v>
      </c>
      <c r="BH111" s="327"/>
      <c r="BI111" s="327">
        <v>14</v>
      </c>
      <c r="BJ111" s="327">
        <v>25</v>
      </c>
      <c r="BK111" s="327">
        <v>5</v>
      </c>
      <c r="BL111" s="328"/>
      <c r="BM111" s="329">
        <v>68</v>
      </c>
      <c r="BN111" s="390">
        <v>78</v>
      </c>
      <c r="BO111" s="390"/>
      <c r="BP111" s="390"/>
      <c r="BQ111" s="390">
        <v>29</v>
      </c>
      <c r="BR111" s="390">
        <v>23</v>
      </c>
      <c r="BS111" s="390">
        <v>26</v>
      </c>
      <c r="BT111" s="390"/>
      <c r="BU111" s="391">
        <v>72</v>
      </c>
    </row>
    <row r="112" spans="1:73" s="1" customFormat="1" ht="15" customHeight="1" thickBot="1" x14ac:dyDescent="0.3">
      <c r="A112" s="402">
        <v>30</v>
      </c>
      <c r="B112" s="404">
        <v>61540</v>
      </c>
      <c r="C112" s="403" t="s">
        <v>7</v>
      </c>
      <c r="D112" s="490" t="s">
        <v>222</v>
      </c>
      <c r="E112" s="357">
        <v>96</v>
      </c>
      <c r="F112" s="630"/>
      <c r="G112" s="630">
        <v>5.208333333333333</v>
      </c>
      <c r="H112" s="630">
        <v>50</v>
      </c>
      <c r="I112" s="630">
        <v>57.4</v>
      </c>
      <c r="J112" s="21">
        <f t="shared" si="36"/>
        <v>5.0262500000000001</v>
      </c>
      <c r="K112" s="617">
        <v>98</v>
      </c>
      <c r="L112" s="619">
        <v>2.0408163265306123</v>
      </c>
      <c r="M112" s="619">
        <v>19.387755102040817</v>
      </c>
      <c r="N112" s="619">
        <v>51.020408163265309</v>
      </c>
      <c r="O112" s="630">
        <v>27.551020408163264</v>
      </c>
      <c r="P112" s="405">
        <f t="shared" si="37"/>
        <v>4.0408163265306127</v>
      </c>
      <c r="Q112" s="617">
        <v>98</v>
      </c>
      <c r="R112" s="619"/>
      <c r="S112" s="619">
        <v>16.326530612244898</v>
      </c>
      <c r="T112" s="619">
        <v>62.244897959183675</v>
      </c>
      <c r="U112" s="619">
        <v>21.428571428571427</v>
      </c>
      <c r="V112" s="405">
        <f t="shared" si="38"/>
        <v>4.0510204081632653</v>
      </c>
      <c r="W112" s="609">
        <v>101</v>
      </c>
      <c r="X112" s="610"/>
      <c r="Y112" s="599"/>
      <c r="Z112" s="578"/>
      <c r="AA112" s="581"/>
      <c r="AB112" s="578">
        <v>64</v>
      </c>
      <c r="AC112" s="581">
        <f t="shared" si="41"/>
        <v>63.366336633663366</v>
      </c>
      <c r="AD112" s="578">
        <v>37</v>
      </c>
      <c r="AE112" s="581">
        <f t="shared" si="42"/>
        <v>36.633663366336634</v>
      </c>
      <c r="AF112" s="537">
        <f t="shared" si="33"/>
        <v>100</v>
      </c>
      <c r="AG112" s="573">
        <v>96</v>
      </c>
      <c r="AH112" s="574"/>
      <c r="AI112" s="575"/>
      <c r="AJ112" s="576">
        <v>44</v>
      </c>
      <c r="AK112" s="551">
        <f t="shared" si="44"/>
        <v>45.833333333333336</v>
      </c>
      <c r="AL112" s="576">
        <v>52</v>
      </c>
      <c r="AM112" s="577">
        <f t="shared" si="48"/>
        <v>54.166666666666664</v>
      </c>
      <c r="AN112" s="527">
        <f t="shared" si="35"/>
        <v>100</v>
      </c>
      <c r="AO112" s="505">
        <v>57</v>
      </c>
      <c r="AP112" s="506">
        <v>1</v>
      </c>
      <c r="AQ112" s="506">
        <v>7</v>
      </c>
      <c r="AR112" s="506">
        <v>43</v>
      </c>
      <c r="AS112" s="506">
        <v>6</v>
      </c>
      <c r="AT112" s="406"/>
      <c r="AU112" s="407">
        <v>57</v>
      </c>
      <c r="AV112" s="408"/>
      <c r="AW112" s="408">
        <v>27</v>
      </c>
      <c r="AX112" s="408">
        <v>22</v>
      </c>
      <c r="AY112" s="408">
        <v>8</v>
      </c>
      <c r="AZ112" s="409"/>
      <c r="BA112" s="410"/>
      <c r="BB112" s="410"/>
      <c r="BC112" s="410"/>
      <c r="BD112" s="410"/>
      <c r="BE112" s="410"/>
      <c r="BF112" s="411"/>
      <c r="BG112" s="410"/>
      <c r="BH112" s="410"/>
      <c r="BI112" s="410"/>
      <c r="BJ112" s="410"/>
      <c r="BK112" s="410"/>
      <c r="BL112" s="412"/>
      <c r="BM112" s="413"/>
      <c r="BN112" s="414"/>
      <c r="BO112" s="414"/>
      <c r="BP112" s="414"/>
      <c r="BQ112" s="414"/>
      <c r="BR112" s="414"/>
      <c r="BS112" s="414"/>
      <c r="BT112" s="414"/>
      <c r="BU112" s="415"/>
    </row>
    <row r="113" spans="1:73" s="1" customFormat="1" ht="15" customHeight="1" x14ac:dyDescent="0.25">
      <c r="A113" s="10">
        <v>1</v>
      </c>
      <c r="B113" s="340">
        <v>70020</v>
      </c>
      <c r="C113" s="11" t="s">
        <v>2</v>
      </c>
      <c r="D113" s="484" t="s">
        <v>108</v>
      </c>
      <c r="E113" s="340">
        <v>106</v>
      </c>
      <c r="F113" s="613"/>
      <c r="G113" s="613">
        <v>2.83</v>
      </c>
      <c r="H113" s="613">
        <v>23.58</v>
      </c>
      <c r="I113" s="613">
        <v>73.58</v>
      </c>
      <c r="J113" s="20">
        <f t="shared" si="36"/>
        <v>4.7070999999999996</v>
      </c>
      <c r="K113" s="340">
        <v>105</v>
      </c>
      <c r="L113" s="613"/>
      <c r="M113" s="613">
        <v>8.57</v>
      </c>
      <c r="N113" s="613">
        <v>35.24</v>
      </c>
      <c r="O113" s="613">
        <v>56.19</v>
      </c>
      <c r="P113" s="20">
        <f t="shared" si="37"/>
        <v>4.4762000000000004</v>
      </c>
      <c r="Q113" s="340">
        <v>106</v>
      </c>
      <c r="R113" s="613"/>
      <c r="S113" s="613">
        <v>4.72</v>
      </c>
      <c r="T113" s="613">
        <v>42.45</v>
      </c>
      <c r="U113" s="613">
        <v>52.83</v>
      </c>
      <c r="V113" s="20">
        <f t="shared" si="38"/>
        <v>4.4811000000000005</v>
      </c>
      <c r="W113" s="587">
        <v>107</v>
      </c>
      <c r="X113" s="606"/>
      <c r="Y113" s="602"/>
      <c r="Z113" s="606"/>
      <c r="AA113" s="602"/>
      <c r="AB113" s="606">
        <v>23</v>
      </c>
      <c r="AC113" s="602">
        <f t="shared" ref="AC113:AC118" si="51">AB113*100/W113</f>
        <v>21.495327102803738</v>
      </c>
      <c r="AD113" s="606">
        <v>84</v>
      </c>
      <c r="AE113" s="602">
        <f t="shared" ref="AE113:AE118" si="52">AD113*100/W113</f>
        <v>78.504672897196258</v>
      </c>
      <c r="AF113" s="536">
        <f t="shared" ref="AF113:AF118" si="53">AE113+AC113</f>
        <v>100</v>
      </c>
      <c r="AG113" s="543">
        <v>105</v>
      </c>
      <c r="AH113" s="544"/>
      <c r="AI113" s="545"/>
      <c r="AJ113" s="543">
        <v>11</v>
      </c>
      <c r="AK113" s="546">
        <f t="shared" ref="AK113:AK116" si="54">AJ113*100/AG113</f>
        <v>10.476190476190476</v>
      </c>
      <c r="AL113" s="543">
        <v>94</v>
      </c>
      <c r="AM113" s="547">
        <f t="shared" ref="AM113:AM116" si="55">AL113*100/AG113</f>
        <v>89.523809523809518</v>
      </c>
      <c r="AN113" s="526">
        <f t="shared" ref="AN113:AN116" si="56">(AJ113+AL113)*100/AG113</f>
        <v>100</v>
      </c>
      <c r="AO113" s="115">
        <v>88</v>
      </c>
      <c r="AP113" s="507"/>
      <c r="AQ113" s="507">
        <v>1</v>
      </c>
      <c r="AR113" s="507">
        <v>48</v>
      </c>
      <c r="AS113" s="507">
        <v>39</v>
      </c>
      <c r="AT113" s="116">
        <f t="shared" si="45"/>
        <v>4.4318181818181817</v>
      </c>
      <c r="AU113" s="134">
        <v>88</v>
      </c>
      <c r="AV113" s="301"/>
      <c r="AW113" s="301">
        <v>3</v>
      </c>
      <c r="AX113" s="301">
        <v>36</v>
      </c>
      <c r="AY113" s="301">
        <v>49</v>
      </c>
      <c r="AZ113" s="139">
        <f t="shared" si="46"/>
        <v>4.5227272727272725</v>
      </c>
      <c r="BA113" s="324">
        <v>45</v>
      </c>
      <c r="BB113" s="324"/>
      <c r="BC113" s="324">
        <v>2</v>
      </c>
      <c r="BD113" s="324">
        <v>9</v>
      </c>
      <c r="BE113" s="324">
        <v>34</v>
      </c>
      <c r="BF113" s="346">
        <f t="shared" si="47"/>
        <v>4.7111111111111112</v>
      </c>
      <c r="BG113" s="324">
        <v>36</v>
      </c>
      <c r="BH113" s="324"/>
      <c r="BI113" s="324">
        <v>13</v>
      </c>
      <c r="BJ113" s="324">
        <v>13</v>
      </c>
      <c r="BK113" s="324">
        <v>10</v>
      </c>
      <c r="BL113" s="325"/>
      <c r="BM113" s="326">
        <v>65.86</v>
      </c>
      <c r="BN113" s="388">
        <v>81</v>
      </c>
      <c r="BO113" s="388"/>
      <c r="BP113" s="388">
        <v>0</v>
      </c>
      <c r="BQ113" s="388">
        <v>9</v>
      </c>
      <c r="BR113" s="388">
        <v>20</v>
      </c>
      <c r="BS113" s="388">
        <v>51</v>
      </c>
      <c r="BT113" s="388">
        <v>1</v>
      </c>
      <c r="BU113" s="389">
        <v>80.790123456790127</v>
      </c>
    </row>
    <row r="114" spans="1:73" s="1" customFormat="1" ht="15" customHeight="1" x14ac:dyDescent="0.25">
      <c r="A114" s="12">
        <v>2</v>
      </c>
      <c r="B114" s="341">
        <v>70110</v>
      </c>
      <c r="C114" s="5" t="s">
        <v>2</v>
      </c>
      <c r="D114" s="486" t="s">
        <v>111</v>
      </c>
      <c r="E114" s="341">
        <v>76</v>
      </c>
      <c r="F114" s="616"/>
      <c r="G114" s="616">
        <v>6.58</v>
      </c>
      <c r="H114" s="616">
        <v>23.68</v>
      </c>
      <c r="I114" s="616">
        <v>69.739999999999995</v>
      </c>
      <c r="J114" s="21">
        <f>(2*F114+3*G114+4*H114+5*I114)/100</f>
        <v>4.6315999999999997</v>
      </c>
      <c r="K114" s="341">
        <v>72</v>
      </c>
      <c r="L114" s="616">
        <v>1.3</v>
      </c>
      <c r="M114" s="616">
        <v>24.68</v>
      </c>
      <c r="N114" s="616">
        <v>50.65</v>
      </c>
      <c r="O114" s="616">
        <v>23.28</v>
      </c>
      <c r="P114" s="21">
        <f>(2*L114+3*M114+4*N114+5*O114)/100</f>
        <v>3.9563999999999999</v>
      </c>
      <c r="Q114" s="341">
        <v>77</v>
      </c>
      <c r="R114" s="616"/>
      <c r="S114" s="616">
        <v>6.49</v>
      </c>
      <c r="T114" s="616">
        <v>48.05</v>
      </c>
      <c r="U114" s="616">
        <v>45.45</v>
      </c>
      <c r="V114" s="23">
        <f t="shared" si="38"/>
        <v>4.3891999999999998</v>
      </c>
      <c r="W114" s="592">
        <v>80</v>
      </c>
      <c r="X114" s="592"/>
      <c r="Y114" s="591"/>
      <c r="Z114" s="592"/>
      <c r="AA114" s="591"/>
      <c r="AB114" s="592">
        <v>43</v>
      </c>
      <c r="AC114" s="591">
        <f>AB114*100/W114</f>
        <v>53.75</v>
      </c>
      <c r="AD114" s="592">
        <v>37</v>
      </c>
      <c r="AE114" s="591">
        <f>AD114*100/W114</f>
        <v>46.25</v>
      </c>
      <c r="AF114" s="533">
        <f>AE114+AC114</f>
        <v>100</v>
      </c>
      <c r="AG114" s="357">
        <v>77</v>
      </c>
      <c r="AH114" s="357">
        <v>2</v>
      </c>
      <c r="AI114" s="550">
        <f>AH114*100/AG114</f>
        <v>2.5974025974025974</v>
      </c>
      <c r="AJ114" s="548">
        <v>43</v>
      </c>
      <c r="AK114" s="551">
        <f>AJ114*100/AG114</f>
        <v>55.844155844155843</v>
      </c>
      <c r="AL114" s="548">
        <v>32</v>
      </c>
      <c r="AM114" s="552">
        <f>AL114*100/AG114</f>
        <v>41.558441558441558</v>
      </c>
      <c r="AN114" s="527">
        <f>(AJ114+AL114)*100/AG114</f>
        <v>97.402597402597408</v>
      </c>
      <c r="AO114" s="495">
        <v>97</v>
      </c>
      <c r="AP114" s="496">
        <v>1</v>
      </c>
      <c r="AQ114" s="496">
        <v>12</v>
      </c>
      <c r="AR114" s="496">
        <v>71</v>
      </c>
      <c r="AS114" s="496">
        <v>13</v>
      </c>
      <c r="AT114" s="113">
        <f t="shared" si="45"/>
        <v>3.9896907216494846</v>
      </c>
      <c r="AU114" s="128">
        <v>97</v>
      </c>
      <c r="AV114" s="53"/>
      <c r="AW114" s="53">
        <v>19</v>
      </c>
      <c r="AX114" s="53">
        <v>52</v>
      </c>
      <c r="AY114" s="53">
        <v>26</v>
      </c>
      <c r="AZ114" s="130">
        <f t="shared" si="46"/>
        <v>4.072164948453608</v>
      </c>
      <c r="BA114" s="327">
        <v>25</v>
      </c>
      <c r="BB114" s="327"/>
      <c r="BC114" s="327">
        <v>5</v>
      </c>
      <c r="BD114" s="327">
        <v>8</v>
      </c>
      <c r="BE114" s="327">
        <v>12</v>
      </c>
      <c r="BF114" s="347">
        <f t="shared" si="47"/>
        <v>4.28</v>
      </c>
      <c r="BG114" s="327">
        <v>30</v>
      </c>
      <c r="BH114" s="327"/>
      <c r="BI114" s="327">
        <v>15</v>
      </c>
      <c r="BJ114" s="327">
        <v>13</v>
      </c>
      <c r="BK114" s="327">
        <v>2</v>
      </c>
      <c r="BL114" s="328"/>
      <c r="BM114" s="329">
        <v>58.28</v>
      </c>
      <c r="BN114" s="390">
        <v>55</v>
      </c>
      <c r="BO114" s="390"/>
      <c r="BP114" s="390">
        <v>1</v>
      </c>
      <c r="BQ114" s="390">
        <v>27</v>
      </c>
      <c r="BR114" s="390">
        <v>13</v>
      </c>
      <c r="BS114" s="390">
        <v>13</v>
      </c>
      <c r="BT114" s="390">
        <v>1</v>
      </c>
      <c r="BU114" s="391">
        <v>69.8</v>
      </c>
    </row>
    <row r="115" spans="1:73" s="1" customFormat="1" ht="15" customHeight="1" x14ac:dyDescent="0.25">
      <c r="A115" s="12">
        <v>3</v>
      </c>
      <c r="B115" s="341">
        <v>70021</v>
      </c>
      <c r="C115" s="5" t="s">
        <v>2</v>
      </c>
      <c r="D115" s="486" t="s">
        <v>109</v>
      </c>
      <c r="E115" s="341">
        <v>53</v>
      </c>
      <c r="F115" s="616"/>
      <c r="G115" s="616">
        <v>1.89</v>
      </c>
      <c r="H115" s="616">
        <v>43.4</v>
      </c>
      <c r="I115" s="616">
        <v>54.72</v>
      </c>
      <c r="J115" s="21">
        <f t="shared" si="36"/>
        <v>4.5286999999999997</v>
      </c>
      <c r="K115" s="341">
        <v>52</v>
      </c>
      <c r="L115" s="616"/>
      <c r="M115" s="616">
        <v>13.46</v>
      </c>
      <c r="N115" s="616">
        <v>46.15</v>
      </c>
      <c r="O115" s="616">
        <v>40.380000000000003</v>
      </c>
      <c r="P115" s="21">
        <f t="shared" si="37"/>
        <v>4.2687999999999997</v>
      </c>
      <c r="Q115" s="341">
        <v>51</v>
      </c>
      <c r="R115" s="616"/>
      <c r="S115" s="616">
        <v>5.88</v>
      </c>
      <c r="T115" s="616">
        <v>47.06</v>
      </c>
      <c r="U115" s="616">
        <v>47.06</v>
      </c>
      <c r="V115" s="21">
        <f t="shared" si="38"/>
        <v>4.4118000000000004</v>
      </c>
      <c r="W115" s="592">
        <v>50</v>
      </c>
      <c r="X115" s="592"/>
      <c r="Y115" s="591"/>
      <c r="Z115" s="592"/>
      <c r="AA115" s="591"/>
      <c r="AB115" s="592">
        <v>31</v>
      </c>
      <c r="AC115" s="591">
        <f>AB115*100/W115</f>
        <v>62</v>
      </c>
      <c r="AD115" s="592">
        <v>19</v>
      </c>
      <c r="AE115" s="591">
        <f t="shared" si="52"/>
        <v>38</v>
      </c>
      <c r="AF115" s="533">
        <f t="shared" si="53"/>
        <v>100</v>
      </c>
      <c r="AG115" s="548">
        <v>50</v>
      </c>
      <c r="AH115" s="549">
        <v>1</v>
      </c>
      <c r="AI115" s="550">
        <f t="shared" ref="AI115:AI118" si="57">AH115*100/AG115</f>
        <v>2</v>
      </c>
      <c r="AJ115" s="548">
        <v>24</v>
      </c>
      <c r="AK115" s="551">
        <f t="shared" si="54"/>
        <v>48</v>
      </c>
      <c r="AL115" s="548">
        <v>25</v>
      </c>
      <c r="AM115" s="552">
        <f t="shared" si="55"/>
        <v>50</v>
      </c>
      <c r="AN115" s="527">
        <f t="shared" si="56"/>
        <v>98</v>
      </c>
      <c r="AO115" s="495">
        <v>92</v>
      </c>
      <c r="AP115" s="496"/>
      <c r="AQ115" s="496">
        <v>11</v>
      </c>
      <c r="AR115" s="496">
        <v>50</v>
      </c>
      <c r="AS115" s="496">
        <v>31</v>
      </c>
      <c r="AT115" s="113">
        <f t="shared" si="45"/>
        <v>4.2173913043478262</v>
      </c>
      <c r="AU115" s="128">
        <v>92</v>
      </c>
      <c r="AV115" s="53"/>
      <c r="AW115" s="53">
        <v>23</v>
      </c>
      <c r="AX115" s="53">
        <v>30</v>
      </c>
      <c r="AY115" s="53">
        <v>39</v>
      </c>
      <c r="AZ115" s="130">
        <f t="shared" si="46"/>
        <v>4.1739130434782608</v>
      </c>
      <c r="BA115" s="327">
        <v>30</v>
      </c>
      <c r="BB115" s="327"/>
      <c r="BC115" s="327">
        <v>3</v>
      </c>
      <c r="BD115" s="327">
        <v>3</v>
      </c>
      <c r="BE115" s="327">
        <v>24</v>
      </c>
      <c r="BF115" s="347">
        <f t="shared" si="47"/>
        <v>4.7</v>
      </c>
      <c r="BG115" s="327">
        <v>44</v>
      </c>
      <c r="BH115" s="327">
        <v>1</v>
      </c>
      <c r="BI115" s="327">
        <v>21</v>
      </c>
      <c r="BJ115" s="327">
        <v>13</v>
      </c>
      <c r="BK115" s="327">
        <v>9</v>
      </c>
      <c r="BL115" s="328"/>
      <c r="BM115" s="329">
        <v>63.36</v>
      </c>
      <c r="BN115" s="390">
        <v>74</v>
      </c>
      <c r="BO115" s="390"/>
      <c r="BP115" s="390"/>
      <c r="BQ115" s="390">
        <v>22</v>
      </c>
      <c r="BR115" s="390">
        <v>18</v>
      </c>
      <c r="BS115" s="390">
        <v>34</v>
      </c>
      <c r="BT115" s="390"/>
      <c r="BU115" s="391">
        <v>76.040540540540547</v>
      </c>
    </row>
    <row r="116" spans="1:73" s="1" customFormat="1" ht="15" customHeight="1" x14ac:dyDescent="0.25">
      <c r="A116" s="12">
        <v>4</v>
      </c>
      <c r="B116" s="341">
        <v>70040</v>
      </c>
      <c r="C116" s="5" t="s">
        <v>2</v>
      </c>
      <c r="D116" s="486" t="s">
        <v>110</v>
      </c>
      <c r="E116" s="341">
        <v>56</v>
      </c>
      <c r="F116" s="616"/>
      <c r="G116" s="616">
        <v>5.36</v>
      </c>
      <c r="H116" s="616">
        <v>41.07</v>
      </c>
      <c r="I116" s="616">
        <v>53.57</v>
      </c>
      <c r="J116" s="21">
        <f t="shared" si="36"/>
        <v>4.4821</v>
      </c>
      <c r="K116" s="341">
        <v>54</v>
      </c>
      <c r="L116" s="616"/>
      <c r="M116" s="616">
        <v>20.37</v>
      </c>
      <c r="N116" s="616">
        <v>50</v>
      </c>
      <c r="O116" s="616">
        <v>29.63</v>
      </c>
      <c r="P116" s="21">
        <f t="shared" si="37"/>
        <v>4.0926</v>
      </c>
      <c r="Q116" s="341">
        <v>56</v>
      </c>
      <c r="R116" s="616"/>
      <c r="S116" s="616">
        <v>8.93</v>
      </c>
      <c r="T116" s="616">
        <v>51.79</v>
      </c>
      <c r="U116" s="616">
        <v>39.29</v>
      </c>
      <c r="V116" s="21">
        <f t="shared" si="38"/>
        <v>4.3039999999999994</v>
      </c>
      <c r="W116" s="592">
        <v>56</v>
      </c>
      <c r="X116" s="592"/>
      <c r="Y116" s="591"/>
      <c r="Z116" s="592"/>
      <c r="AA116" s="591"/>
      <c r="AB116" s="592">
        <v>21</v>
      </c>
      <c r="AC116" s="591">
        <f t="shared" si="51"/>
        <v>37.5</v>
      </c>
      <c r="AD116" s="592">
        <v>35</v>
      </c>
      <c r="AE116" s="591">
        <f t="shared" si="52"/>
        <v>62.5</v>
      </c>
      <c r="AF116" s="533">
        <f t="shared" si="53"/>
        <v>100</v>
      </c>
      <c r="AG116" s="548">
        <v>56</v>
      </c>
      <c r="AH116" s="549"/>
      <c r="AI116" s="550"/>
      <c r="AJ116" s="548">
        <v>18</v>
      </c>
      <c r="AK116" s="551">
        <f t="shared" si="54"/>
        <v>32.142857142857146</v>
      </c>
      <c r="AL116" s="548">
        <v>38</v>
      </c>
      <c r="AM116" s="552">
        <f t="shared" si="55"/>
        <v>67.857142857142861</v>
      </c>
      <c r="AN116" s="527">
        <f t="shared" si="56"/>
        <v>100</v>
      </c>
      <c r="AO116" s="495">
        <v>47</v>
      </c>
      <c r="AP116" s="496">
        <v>2</v>
      </c>
      <c r="AQ116" s="496">
        <v>12</v>
      </c>
      <c r="AR116" s="496">
        <v>27</v>
      </c>
      <c r="AS116" s="496">
        <v>6</v>
      </c>
      <c r="AT116" s="113">
        <f t="shared" si="45"/>
        <v>3.7872340425531914</v>
      </c>
      <c r="AU116" s="128">
        <v>47</v>
      </c>
      <c r="AV116" s="53">
        <v>4</v>
      </c>
      <c r="AW116" s="53">
        <v>13</v>
      </c>
      <c r="AX116" s="53">
        <v>21</v>
      </c>
      <c r="AY116" s="53">
        <v>9</v>
      </c>
      <c r="AZ116" s="130">
        <f t="shared" si="46"/>
        <v>3.7446808510638299</v>
      </c>
      <c r="BA116" s="327">
        <v>10</v>
      </c>
      <c r="BB116" s="327"/>
      <c r="BC116" s="327">
        <v>3</v>
      </c>
      <c r="BD116" s="327">
        <v>5</v>
      </c>
      <c r="BE116" s="327">
        <v>2</v>
      </c>
      <c r="BF116" s="350">
        <f t="shared" si="47"/>
        <v>3.9</v>
      </c>
      <c r="BG116" s="327">
        <v>11</v>
      </c>
      <c r="BH116" s="327"/>
      <c r="BI116" s="327">
        <v>8</v>
      </c>
      <c r="BJ116" s="327">
        <v>3</v>
      </c>
      <c r="BK116" s="327"/>
      <c r="BL116" s="328"/>
      <c r="BM116" s="329">
        <v>46.83</v>
      </c>
      <c r="BN116" s="390">
        <v>21</v>
      </c>
      <c r="BO116" s="390"/>
      <c r="BP116" s="390"/>
      <c r="BQ116" s="390">
        <v>13</v>
      </c>
      <c r="BR116" s="390">
        <v>5</v>
      </c>
      <c r="BS116" s="390">
        <v>3</v>
      </c>
      <c r="BT116" s="390"/>
      <c r="BU116" s="391">
        <v>67.904761904761898</v>
      </c>
    </row>
    <row r="117" spans="1:73" s="1" customFormat="1" ht="15" customHeight="1" x14ac:dyDescent="0.25">
      <c r="A117" s="12">
        <v>5</v>
      </c>
      <c r="B117" s="341">
        <v>70100</v>
      </c>
      <c r="C117" s="5" t="s">
        <v>2</v>
      </c>
      <c r="D117" s="486" t="s">
        <v>234</v>
      </c>
      <c r="E117" s="341">
        <v>96</v>
      </c>
      <c r="F117" s="616"/>
      <c r="G117" s="616">
        <v>5.21</v>
      </c>
      <c r="H117" s="616">
        <v>44.79</v>
      </c>
      <c r="I117" s="616">
        <v>50</v>
      </c>
      <c r="J117" s="21">
        <f t="shared" si="36"/>
        <v>4.4478999999999997</v>
      </c>
      <c r="K117" s="341">
        <v>96</v>
      </c>
      <c r="L117" s="616"/>
      <c r="M117" s="616">
        <v>25</v>
      </c>
      <c r="N117" s="616">
        <v>63.54</v>
      </c>
      <c r="O117" s="616">
        <v>11.46</v>
      </c>
      <c r="P117" s="21">
        <f t="shared" si="37"/>
        <v>3.8645999999999998</v>
      </c>
      <c r="Q117" s="341">
        <v>95</v>
      </c>
      <c r="R117" s="616"/>
      <c r="S117" s="616">
        <v>7.37</v>
      </c>
      <c r="T117" s="616">
        <v>66.319999999999993</v>
      </c>
      <c r="U117" s="616">
        <v>26.32</v>
      </c>
      <c r="V117" s="21">
        <f t="shared" si="38"/>
        <v>4.1898999999999997</v>
      </c>
      <c r="W117" s="592">
        <v>94</v>
      </c>
      <c r="X117" s="592"/>
      <c r="Y117" s="591"/>
      <c r="Z117" s="592"/>
      <c r="AA117" s="591"/>
      <c r="AB117" s="592">
        <v>45</v>
      </c>
      <c r="AC117" s="591">
        <f t="shared" si="51"/>
        <v>47.872340425531917</v>
      </c>
      <c r="AD117" s="592">
        <v>49</v>
      </c>
      <c r="AE117" s="591">
        <f t="shared" si="52"/>
        <v>52.127659574468083</v>
      </c>
      <c r="AF117" s="533">
        <f t="shared" si="53"/>
        <v>100</v>
      </c>
      <c r="AG117" s="548">
        <v>97</v>
      </c>
      <c r="AH117" s="549"/>
      <c r="AI117" s="550"/>
      <c r="AJ117" s="548">
        <v>49</v>
      </c>
      <c r="AK117" s="551">
        <f>AJ117*100/AG117</f>
        <v>50.515463917525771</v>
      </c>
      <c r="AL117" s="548">
        <v>48</v>
      </c>
      <c r="AM117" s="552">
        <f>AL117*100/AG117</f>
        <v>49.484536082474229</v>
      </c>
      <c r="AN117" s="527">
        <f>(AJ117+AL117)*100/AG117</f>
        <v>100</v>
      </c>
      <c r="AO117" s="495">
        <v>80</v>
      </c>
      <c r="AP117" s="496"/>
      <c r="AQ117" s="496">
        <v>12</v>
      </c>
      <c r="AR117" s="496">
        <v>39</v>
      </c>
      <c r="AS117" s="496">
        <v>29</v>
      </c>
      <c r="AT117" s="113">
        <f t="shared" si="45"/>
        <v>4.2125000000000004</v>
      </c>
      <c r="AU117" s="128">
        <v>80</v>
      </c>
      <c r="AV117" s="53"/>
      <c r="AW117" s="53">
        <v>11</v>
      </c>
      <c r="AX117" s="53">
        <v>36</v>
      </c>
      <c r="AY117" s="53">
        <v>33</v>
      </c>
      <c r="AZ117" s="130">
        <f t="shared" si="46"/>
        <v>4.2750000000000004</v>
      </c>
      <c r="BA117" s="327">
        <v>30</v>
      </c>
      <c r="BB117" s="327"/>
      <c r="BC117" s="327"/>
      <c r="BD117" s="327">
        <v>6</v>
      </c>
      <c r="BE117" s="327">
        <v>24</v>
      </c>
      <c r="BF117" s="348">
        <f t="shared" si="47"/>
        <v>4.8</v>
      </c>
      <c r="BG117" s="327">
        <v>60</v>
      </c>
      <c r="BH117" s="327"/>
      <c r="BI117" s="327">
        <v>20</v>
      </c>
      <c r="BJ117" s="327">
        <v>22</v>
      </c>
      <c r="BK117" s="327">
        <v>18</v>
      </c>
      <c r="BL117" s="328"/>
      <c r="BM117" s="329">
        <v>66.69</v>
      </c>
      <c r="BN117" s="390">
        <v>90</v>
      </c>
      <c r="BO117" s="390"/>
      <c r="BP117" s="390"/>
      <c r="BQ117" s="390">
        <v>21</v>
      </c>
      <c r="BR117" s="390">
        <v>21</v>
      </c>
      <c r="BS117" s="390">
        <v>45</v>
      </c>
      <c r="BT117" s="390">
        <v>3</v>
      </c>
      <c r="BU117" s="391">
        <v>78.86666666666666</v>
      </c>
    </row>
    <row r="118" spans="1:73" s="1" customFormat="1" ht="15" customHeight="1" x14ac:dyDescent="0.25">
      <c r="A118" s="12">
        <v>6</v>
      </c>
      <c r="B118" s="341">
        <v>70270</v>
      </c>
      <c r="C118" s="5" t="s">
        <v>2</v>
      </c>
      <c r="D118" s="486" t="s">
        <v>112</v>
      </c>
      <c r="E118" s="341">
        <v>67</v>
      </c>
      <c r="F118" s="616">
        <v>8.9600000000000009</v>
      </c>
      <c r="G118" s="616">
        <v>25.37</v>
      </c>
      <c r="H118" s="616">
        <v>37.31</v>
      </c>
      <c r="I118" s="616">
        <v>28.36</v>
      </c>
      <c r="J118" s="21">
        <f t="shared" si="36"/>
        <v>3.8507000000000007</v>
      </c>
      <c r="K118" s="341">
        <v>67</v>
      </c>
      <c r="L118" s="616">
        <v>25.37</v>
      </c>
      <c r="M118" s="616">
        <v>26.87</v>
      </c>
      <c r="N118" s="616">
        <v>32.840000000000003</v>
      </c>
      <c r="O118" s="616">
        <v>14.93</v>
      </c>
      <c r="P118" s="21">
        <f t="shared" si="37"/>
        <v>3.3736000000000002</v>
      </c>
      <c r="Q118" s="341">
        <v>68</v>
      </c>
      <c r="R118" s="616">
        <v>1.47</v>
      </c>
      <c r="S118" s="616">
        <v>25</v>
      </c>
      <c r="T118" s="616">
        <v>51.47</v>
      </c>
      <c r="U118" s="616">
        <v>22.06</v>
      </c>
      <c r="V118" s="21">
        <f t="shared" si="38"/>
        <v>3.9412000000000003</v>
      </c>
      <c r="W118" s="592">
        <v>69</v>
      </c>
      <c r="X118" s="592">
        <v>6</v>
      </c>
      <c r="Y118" s="591">
        <f t="shared" si="39"/>
        <v>8.695652173913043</v>
      </c>
      <c r="Z118" s="592">
        <v>9</v>
      </c>
      <c r="AA118" s="591">
        <f t="shared" ref="AA118:AA120" si="58">Z118*100/W118</f>
        <v>13.043478260869565</v>
      </c>
      <c r="AB118" s="592">
        <v>38</v>
      </c>
      <c r="AC118" s="591">
        <f t="shared" si="51"/>
        <v>55.072463768115945</v>
      </c>
      <c r="AD118" s="592">
        <v>16</v>
      </c>
      <c r="AE118" s="591">
        <f t="shared" si="52"/>
        <v>23.188405797101449</v>
      </c>
      <c r="AF118" s="533">
        <f t="shared" si="53"/>
        <v>78.260869565217391</v>
      </c>
      <c r="AG118" s="548">
        <v>62</v>
      </c>
      <c r="AH118" s="549">
        <v>11</v>
      </c>
      <c r="AI118" s="550">
        <f t="shared" si="57"/>
        <v>17.741935483870968</v>
      </c>
      <c r="AJ118" s="548">
        <v>31</v>
      </c>
      <c r="AK118" s="551">
        <f>AJ118*100/AG118</f>
        <v>50</v>
      </c>
      <c r="AL118" s="548">
        <v>20</v>
      </c>
      <c r="AM118" s="552">
        <f>AL118*100/AG118</f>
        <v>32.258064516129032</v>
      </c>
      <c r="AN118" s="527">
        <f>(AJ118+AL118)*100/AG118</f>
        <v>82.258064516129039</v>
      </c>
      <c r="AO118" s="495">
        <v>59</v>
      </c>
      <c r="AP118" s="496">
        <v>3</v>
      </c>
      <c r="AQ118" s="496">
        <v>12</v>
      </c>
      <c r="AR118" s="496">
        <v>35</v>
      </c>
      <c r="AS118" s="496">
        <v>9</v>
      </c>
      <c r="AT118" s="113">
        <f t="shared" si="45"/>
        <v>3.847457627118644</v>
      </c>
      <c r="AU118" s="128">
        <v>59</v>
      </c>
      <c r="AV118" s="53"/>
      <c r="AW118" s="53">
        <v>33</v>
      </c>
      <c r="AX118" s="53">
        <v>20</v>
      </c>
      <c r="AY118" s="53">
        <v>6</v>
      </c>
      <c r="AZ118" s="130">
        <f t="shared" si="46"/>
        <v>3.5423728813559321</v>
      </c>
      <c r="BA118" s="327">
        <v>23</v>
      </c>
      <c r="BB118" s="327"/>
      <c r="BC118" s="327">
        <v>7</v>
      </c>
      <c r="BD118" s="327">
        <v>10</v>
      </c>
      <c r="BE118" s="327">
        <v>6</v>
      </c>
      <c r="BF118" s="350">
        <f t="shared" si="47"/>
        <v>3.9565217391304346</v>
      </c>
      <c r="BG118" s="327">
        <v>21</v>
      </c>
      <c r="BH118" s="327">
        <v>1</v>
      </c>
      <c r="BI118" s="327">
        <v>12</v>
      </c>
      <c r="BJ118" s="327">
        <v>7</v>
      </c>
      <c r="BK118" s="327">
        <v>1</v>
      </c>
      <c r="BL118" s="328"/>
      <c r="BM118" s="329">
        <v>51.63</v>
      </c>
      <c r="BN118" s="390">
        <v>44</v>
      </c>
      <c r="BO118" s="390"/>
      <c r="BP118" s="390"/>
      <c r="BQ118" s="390">
        <v>27</v>
      </c>
      <c r="BR118" s="390">
        <v>11</v>
      </c>
      <c r="BS118" s="390">
        <v>6</v>
      </c>
      <c r="BT118" s="390"/>
      <c r="BU118" s="391">
        <v>64.955555555555549</v>
      </c>
    </row>
    <row r="119" spans="1:73" s="1" customFormat="1" ht="15" customHeight="1" x14ac:dyDescent="0.25">
      <c r="A119" s="12">
        <v>7</v>
      </c>
      <c r="B119" s="341">
        <v>70510</v>
      </c>
      <c r="C119" s="5" t="s">
        <v>2</v>
      </c>
      <c r="D119" s="486" t="s">
        <v>113</v>
      </c>
      <c r="E119" s="341">
        <v>47</v>
      </c>
      <c r="F119" s="616">
        <v>2.13</v>
      </c>
      <c r="G119" s="616">
        <v>19.149999999999999</v>
      </c>
      <c r="H119" s="616">
        <v>48.94</v>
      </c>
      <c r="I119" s="616">
        <v>29.79</v>
      </c>
      <c r="J119" s="21">
        <f t="shared" si="36"/>
        <v>4.0641999999999996</v>
      </c>
      <c r="K119" s="341">
        <v>47</v>
      </c>
      <c r="L119" s="616">
        <v>6.38</v>
      </c>
      <c r="M119" s="616">
        <v>25.53</v>
      </c>
      <c r="N119" s="616">
        <v>63.83</v>
      </c>
      <c r="O119" s="616">
        <v>4.26</v>
      </c>
      <c r="P119" s="21">
        <f t="shared" si="37"/>
        <v>3.6597000000000004</v>
      </c>
      <c r="Q119" s="341">
        <v>47</v>
      </c>
      <c r="R119" s="616"/>
      <c r="S119" s="616">
        <v>17.02</v>
      </c>
      <c r="T119" s="616">
        <v>61.7</v>
      </c>
      <c r="U119" s="616">
        <v>21.28</v>
      </c>
      <c r="V119" s="21">
        <f t="shared" si="38"/>
        <v>4.0426000000000002</v>
      </c>
      <c r="W119" s="592">
        <v>48</v>
      </c>
      <c r="X119" s="592">
        <v>4</v>
      </c>
      <c r="Y119" s="591">
        <f t="shared" si="39"/>
        <v>8.3333333333333339</v>
      </c>
      <c r="Z119" s="592"/>
      <c r="AA119" s="591"/>
      <c r="AB119" s="592">
        <v>37</v>
      </c>
      <c r="AC119" s="591">
        <f>AB119*100/W119</f>
        <v>77.083333333333329</v>
      </c>
      <c r="AD119" s="592">
        <v>7</v>
      </c>
      <c r="AE119" s="591">
        <f>AD119*100/W119</f>
        <v>14.583333333333334</v>
      </c>
      <c r="AF119" s="533">
        <f>AE119+AC119</f>
        <v>91.666666666666657</v>
      </c>
      <c r="AG119" s="548">
        <v>45</v>
      </c>
      <c r="AH119" s="549"/>
      <c r="AI119" s="550"/>
      <c r="AJ119" s="548">
        <v>19</v>
      </c>
      <c r="AK119" s="551">
        <f>AJ119*100/AG119</f>
        <v>42.222222222222221</v>
      </c>
      <c r="AL119" s="548">
        <v>26</v>
      </c>
      <c r="AM119" s="552">
        <f>AL119*100/AG119</f>
        <v>57.777777777777779</v>
      </c>
      <c r="AN119" s="527">
        <f>(AJ119+AL119)*100/AG119</f>
        <v>100</v>
      </c>
      <c r="AO119" s="495">
        <v>38</v>
      </c>
      <c r="AP119" s="496">
        <v>3</v>
      </c>
      <c r="AQ119" s="496">
        <v>25</v>
      </c>
      <c r="AR119" s="496">
        <v>9</v>
      </c>
      <c r="AS119" s="496">
        <v>1</v>
      </c>
      <c r="AT119" s="113">
        <f t="shared" si="45"/>
        <v>3.2105263157894739</v>
      </c>
      <c r="AU119" s="128">
        <v>38</v>
      </c>
      <c r="AV119" s="53">
        <v>3</v>
      </c>
      <c r="AW119" s="53">
        <v>26</v>
      </c>
      <c r="AX119" s="53">
        <v>6</v>
      </c>
      <c r="AY119" s="53">
        <v>3</v>
      </c>
      <c r="AZ119" s="144">
        <f t="shared" si="46"/>
        <v>3.236842105263158</v>
      </c>
      <c r="BA119" s="327">
        <v>9</v>
      </c>
      <c r="BB119" s="327">
        <v>1</v>
      </c>
      <c r="BC119" s="327">
        <v>4</v>
      </c>
      <c r="BD119" s="327">
        <v>4</v>
      </c>
      <c r="BE119" s="327"/>
      <c r="BF119" s="350">
        <f t="shared" si="47"/>
        <v>3.3333333333333335</v>
      </c>
      <c r="BG119" s="327">
        <v>8</v>
      </c>
      <c r="BH119" s="327"/>
      <c r="BI119" s="327">
        <v>6</v>
      </c>
      <c r="BJ119" s="327">
        <v>2</v>
      </c>
      <c r="BK119" s="327"/>
      <c r="BL119" s="328"/>
      <c r="BM119" s="329">
        <v>53.25</v>
      </c>
      <c r="BN119" s="390">
        <v>17</v>
      </c>
      <c r="BO119" s="390"/>
      <c r="BP119" s="390">
        <v>2</v>
      </c>
      <c r="BQ119" s="390">
        <v>11</v>
      </c>
      <c r="BR119" s="390">
        <v>4</v>
      </c>
      <c r="BS119" s="390"/>
      <c r="BT119" s="390"/>
      <c r="BU119" s="391">
        <v>57.588235294117645</v>
      </c>
    </row>
    <row r="120" spans="1:73" s="1" customFormat="1" ht="15" customHeight="1" thickBot="1" x14ac:dyDescent="0.3">
      <c r="A120" s="13">
        <v>8</v>
      </c>
      <c r="B120" s="342">
        <v>10880</v>
      </c>
      <c r="C120" s="14" t="s">
        <v>2</v>
      </c>
      <c r="D120" s="487" t="s">
        <v>246</v>
      </c>
      <c r="E120" s="342">
        <v>417</v>
      </c>
      <c r="F120" s="618">
        <v>1.92</v>
      </c>
      <c r="G120" s="618">
        <v>14.63</v>
      </c>
      <c r="H120" s="618">
        <v>34.049999999999997</v>
      </c>
      <c r="I120" s="618">
        <v>49.4</v>
      </c>
      <c r="J120" s="22">
        <f>(2*F120+3*G120+4*H120+5*I120)/100</f>
        <v>4.3093000000000004</v>
      </c>
      <c r="K120" s="342">
        <v>388</v>
      </c>
      <c r="L120" s="618">
        <v>2.58</v>
      </c>
      <c r="M120" s="618">
        <v>24.74</v>
      </c>
      <c r="N120" s="618">
        <v>51.8</v>
      </c>
      <c r="O120" s="618">
        <v>20.88</v>
      </c>
      <c r="P120" s="22">
        <f>(2*L120+3*M120+4*N120+5*O120)/100</f>
        <v>3.9097999999999997</v>
      </c>
      <c r="Q120" s="624">
        <v>416</v>
      </c>
      <c r="R120" s="625">
        <v>0.48</v>
      </c>
      <c r="S120" s="625">
        <v>14.42</v>
      </c>
      <c r="T120" s="625">
        <v>55.29</v>
      </c>
      <c r="U120" s="625">
        <v>29.81</v>
      </c>
      <c r="V120" s="102">
        <f t="shared" si="38"/>
        <v>4.1442999999999994</v>
      </c>
      <c r="W120" s="600">
        <v>400</v>
      </c>
      <c r="X120" s="600">
        <v>12</v>
      </c>
      <c r="Y120" s="591">
        <f t="shared" si="39"/>
        <v>3</v>
      </c>
      <c r="Z120" s="600">
        <v>11</v>
      </c>
      <c r="AA120" s="591">
        <f t="shared" si="58"/>
        <v>2.75</v>
      </c>
      <c r="AB120" s="600">
        <v>216</v>
      </c>
      <c r="AC120" s="599">
        <f>AB120*100/W120</f>
        <v>54</v>
      </c>
      <c r="AD120" s="600">
        <v>161</v>
      </c>
      <c r="AE120" s="599">
        <f>AD120*100/W120</f>
        <v>40.25</v>
      </c>
      <c r="AF120" s="535">
        <f>AE120+AC120</f>
        <v>94.25</v>
      </c>
      <c r="AG120" s="578">
        <v>405</v>
      </c>
      <c r="AH120" s="579">
        <v>16</v>
      </c>
      <c r="AI120" s="580">
        <f>AH120*100/AG120</f>
        <v>3.9506172839506171</v>
      </c>
      <c r="AJ120" s="578">
        <v>218</v>
      </c>
      <c r="AK120" s="581">
        <f>AJ120*100/AG120</f>
        <v>53.827160493827158</v>
      </c>
      <c r="AL120" s="578">
        <v>171</v>
      </c>
      <c r="AM120" s="582">
        <f>AL120*100/AG120</f>
        <v>42.222222222222221</v>
      </c>
      <c r="AN120" s="339">
        <f>(AJ120+AL120)*100/AG120</f>
        <v>96.049382716049379</v>
      </c>
      <c r="AO120" s="491">
        <v>215</v>
      </c>
      <c r="AP120" s="492">
        <v>11</v>
      </c>
      <c r="AQ120" s="492">
        <v>51</v>
      </c>
      <c r="AR120" s="492">
        <v>125</v>
      </c>
      <c r="AS120" s="492">
        <v>28</v>
      </c>
      <c r="AT120" s="22">
        <f t="shared" si="45"/>
        <v>3.7906976744186047</v>
      </c>
      <c r="AU120" s="149">
        <v>215</v>
      </c>
      <c r="AV120" s="150"/>
      <c r="AW120" s="150">
        <v>91</v>
      </c>
      <c r="AX120" s="150">
        <v>81</v>
      </c>
      <c r="AY120" s="150">
        <v>43</v>
      </c>
      <c r="AZ120" s="147">
        <f t="shared" si="46"/>
        <v>3.7767441860465114</v>
      </c>
      <c r="BA120" s="321">
        <v>64</v>
      </c>
      <c r="BB120" s="321"/>
      <c r="BC120" s="321">
        <v>14</v>
      </c>
      <c r="BD120" s="321">
        <v>19</v>
      </c>
      <c r="BE120" s="321">
        <v>31</v>
      </c>
      <c r="BF120" s="359">
        <f t="shared" si="47"/>
        <v>4.265625</v>
      </c>
      <c r="BG120" s="321">
        <v>32</v>
      </c>
      <c r="BH120" s="321"/>
      <c r="BI120" s="321">
        <v>23</v>
      </c>
      <c r="BJ120" s="321">
        <v>7</v>
      </c>
      <c r="BK120" s="321">
        <v>2</v>
      </c>
      <c r="BL120" s="322"/>
      <c r="BM120" s="339">
        <v>49.97</v>
      </c>
      <c r="BN120" s="386">
        <v>96</v>
      </c>
      <c r="BO120" s="386"/>
      <c r="BP120" s="386">
        <v>1</v>
      </c>
      <c r="BQ120" s="386">
        <v>48</v>
      </c>
      <c r="BR120" s="386">
        <v>24</v>
      </c>
      <c r="BS120" s="386">
        <v>22</v>
      </c>
      <c r="BT120" s="386">
        <v>1</v>
      </c>
      <c r="BU120" s="339">
        <v>68.77</v>
      </c>
    </row>
    <row r="121" spans="1:73" s="1" customFormat="1" ht="15" customHeight="1" thickBot="1" x14ac:dyDescent="0.3">
      <c r="A121" s="8"/>
      <c r="B121" s="8"/>
      <c r="C121" s="8"/>
      <c r="D121" s="306" t="s">
        <v>114</v>
      </c>
      <c r="E121" s="343">
        <f>SUM(E7:E120)</f>
        <v>11425</v>
      </c>
      <c r="F121" s="483">
        <v>1.4</v>
      </c>
      <c r="G121" s="483">
        <v>12.7</v>
      </c>
      <c r="H121" s="483">
        <v>40.200000000000003</v>
      </c>
      <c r="I121" s="483">
        <v>45.6</v>
      </c>
      <c r="J121" s="649">
        <f t="shared" si="36"/>
        <v>4.2969999999999997</v>
      </c>
      <c r="K121" s="416">
        <f>SUM(K7:K120)</f>
        <v>11250</v>
      </c>
      <c r="L121" s="483">
        <v>3.3</v>
      </c>
      <c r="M121" s="483">
        <v>20.7</v>
      </c>
      <c r="N121" s="483">
        <v>47.7</v>
      </c>
      <c r="O121" s="483">
        <v>28.3</v>
      </c>
      <c r="P121" s="649">
        <f>(2*L121+3*M121+4*N121+5*O121)/100</f>
        <v>4.01</v>
      </c>
      <c r="Q121" s="343">
        <f>SUM(Q7:Q120)</f>
        <v>11374</v>
      </c>
      <c r="R121" s="307">
        <v>0.5</v>
      </c>
      <c r="S121" s="307">
        <v>13.6</v>
      </c>
      <c r="T121" s="307">
        <v>54</v>
      </c>
      <c r="U121" s="307">
        <v>31.9</v>
      </c>
      <c r="V121" s="650">
        <f t="shared" si="38"/>
        <v>4.173</v>
      </c>
      <c r="W121" s="308">
        <f>SUM(W7:W120)</f>
        <v>11344</v>
      </c>
      <c r="X121" s="308">
        <f>SUM(X7:X120)</f>
        <v>157</v>
      </c>
      <c r="Y121" s="656">
        <f>X121*100/W121</f>
        <v>1.3839915373765868</v>
      </c>
      <c r="Z121" s="308">
        <f>SUM(Z7:Z120)</f>
        <v>279</v>
      </c>
      <c r="AA121" s="656">
        <f>Z121*100/W121</f>
        <v>2.4594499294781382</v>
      </c>
      <c r="AB121" s="655">
        <f>SUM(AB7:AB120)</f>
        <v>6744</v>
      </c>
      <c r="AC121" s="656">
        <f t="shared" ref="AC121" si="59">AB121*100/W121</f>
        <v>59.449929478138223</v>
      </c>
      <c r="AD121" s="657">
        <f>SUM(AD7:AD120)</f>
        <v>4164</v>
      </c>
      <c r="AE121" s="658">
        <f>AD121*100/W121</f>
        <v>36.706629055007049</v>
      </c>
      <c r="AF121" s="652">
        <f t="shared" ref="AF121" si="60">AE121+AC121</f>
        <v>96.156558533145272</v>
      </c>
      <c r="AG121" s="309">
        <f>SUM(AG7:AG120)</f>
        <v>11155</v>
      </c>
      <c r="AH121" s="309">
        <f>SUM(AH7:AH120)</f>
        <v>338</v>
      </c>
      <c r="AI121" s="659">
        <f t="shared" ref="AI121" si="61">AH121*100/AG121</f>
        <v>3.030031376064545</v>
      </c>
      <c r="AJ121" s="660">
        <f>SUM(AJ7:AJ120)</f>
        <v>5542</v>
      </c>
      <c r="AK121" s="661">
        <f t="shared" ref="AK121" si="62">AJ121*100/AG121</f>
        <v>49.681757059614526</v>
      </c>
      <c r="AL121" s="660">
        <f>SUM(AL7:AL120)</f>
        <v>5275</v>
      </c>
      <c r="AM121" s="661">
        <f t="shared" ref="AM121" si="63">AL121*100/AG121</f>
        <v>47.288211564320932</v>
      </c>
      <c r="AN121" s="651">
        <f>(AJ121+AL121)*100/AG121</f>
        <v>96.969968623935458</v>
      </c>
      <c r="AO121" s="509">
        <f>SUM(AO7:AO120)</f>
        <v>9644</v>
      </c>
      <c r="AP121" s="310">
        <f>SUM(AP7:AP120)</f>
        <v>143</v>
      </c>
      <c r="AQ121" s="310">
        <f>SUM(AQ7:AQ120)</f>
        <v>2085</v>
      </c>
      <c r="AR121" s="310">
        <f>SUM(AR7:AR120)</f>
        <v>5892</v>
      </c>
      <c r="AS121" s="310">
        <f>SUM(AS7:AS120)</f>
        <v>1524</v>
      </c>
      <c r="AT121" s="311"/>
      <c r="AU121" s="312">
        <f>SUM(AU7:AU120)</f>
        <v>9635</v>
      </c>
      <c r="AV121" s="312">
        <f>SUM(AV7:AV120)</f>
        <v>113</v>
      </c>
      <c r="AW121" s="312">
        <f>SUM(AW7:AW120)</f>
        <v>3445</v>
      </c>
      <c r="AX121" s="312">
        <f>SUM(AX7:AX120)</f>
        <v>3846</v>
      </c>
      <c r="AY121" s="312">
        <f>SUM(AY7:AY120)</f>
        <v>2231</v>
      </c>
      <c r="AZ121" s="313"/>
      <c r="BA121" s="308">
        <f>SUM(BA7:BA120)</f>
        <v>2221</v>
      </c>
      <c r="BB121" s="308">
        <f>SUM(BB7:BB120)</f>
        <v>28</v>
      </c>
      <c r="BC121" s="308">
        <f>SUM(BC7:BC120)</f>
        <v>433</v>
      </c>
      <c r="BD121" s="308">
        <f>SUM(BD7:BD120)</f>
        <v>767</v>
      </c>
      <c r="BE121" s="308">
        <f>SUM(BE7:BE120)</f>
        <v>993</v>
      </c>
      <c r="BF121" s="360"/>
      <c r="BG121" s="308">
        <f>SUM(BG7:BG120)</f>
        <v>2763</v>
      </c>
      <c r="BH121" s="308">
        <f t="shared" ref="BH121:BT121" si="64">SUM(BH7:BH120)</f>
        <v>16</v>
      </c>
      <c r="BI121" s="308">
        <f t="shared" si="64"/>
        <v>1523</v>
      </c>
      <c r="BJ121" s="308">
        <f t="shared" si="64"/>
        <v>966</v>
      </c>
      <c r="BK121" s="308">
        <f t="shared" si="64"/>
        <v>253</v>
      </c>
      <c r="BL121" s="308">
        <f t="shared" si="64"/>
        <v>5</v>
      </c>
      <c r="BM121" s="314"/>
      <c r="BN121" s="308">
        <f t="shared" si="64"/>
        <v>4984</v>
      </c>
      <c r="BO121" s="308">
        <f t="shared" si="64"/>
        <v>6</v>
      </c>
      <c r="BP121" s="308">
        <f t="shared" si="64"/>
        <v>33</v>
      </c>
      <c r="BQ121" s="308">
        <f t="shared" si="64"/>
        <v>2472</v>
      </c>
      <c r="BR121" s="308">
        <f t="shared" si="64"/>
        <v>1200</v>
      </c>
      <c r="BS121" s="308">
        <f t="shared" si="64"/>
        <v>1249</v>
      </c>
      <c r="BT121" s="308">
        <f t="shared" si="64"/>
        <v>24</v>
      </c>
      <c r="BU121" s="398"/>
    </row>
    <row r="122" spans="1:73" ht="15" customHeight="1" x14ac:dyDescent="0.25">
      <c r="A122" s="6"/>
      <c r="B122" s="6"/>
      <c r="C122" s="6"/>
      <c r="D122" s="6"/>
      <c r="E122" s="702" t="s">
        <v>116</v>
      </c>
      <c r="F122" s="702"/>
      <c r="G122" s="702"/>
      <c r="H122" s="702"/>
      <c r="I122" s="702"/>
      <c r="J122" s="302">
        <f>AVERAGE(J7:J120)</f>
        <v>4.2683656150233089</v>
      </c>
      <c r="K122" s="702"/>
      <c r="L122" s="702"/>
      <c r="M122" s="702"/>
      <c r="N122" s="702"/>
      <c r="O122" s="702"/>
      <c r="P122" s="302">
        <f>AVERAGE(P7:P120)</f>
        <v>3.9594834501408487</v>
      </c>
      <c r="Q122" s="702"/>
      <c r="R122" s="702"/>
      <c r="S122" s="702"/>
      <c r="T122" s="702"/>
      <c r="U122" s="702"/>
      <c r="V122" s="302">
        <f>AVERAGE(V7:V120)</f>
        <v>4.1474695940254787</v>
      </c>
      <c r="W122" s="709"/>
      <c r="X122" s="709"/>
      <c r="Y122" s="709"/>
      <c r="Z122" s="709"/>
      <c r="AA122" s="709"/>
      <c r="AB122" s="709"/>
      <c r="AC122" s="709"/>
      <c r="AD122" s="709"/>
      <c r="AE122" s="103"/>
      <c r="AF122" s="104">
        <f>AVERAGE(AF7:AF120)</f>
        <v>95.428128225627887</v>
      </c>
      <c r="AG122" s="709"/>
      <c r="AH122" s="709"/>
      <c r="AI122" s="709"/>
      <c r="AJ122" s="709"/>
      <c r="AK122" s="709"/>
      <c r="AL122" s="709"/>
      <c r="AM122" s="28"/>
      <c r="AN122" s="104">
        <f>AVERAGE(AN7:AN120)</f>
        <v>96.95202942745334</v>
      </c>
      <c r="AO122" s="702" t="s">
        <v>116</v>
      </c>
      <c r="AP122" s="702"/>
      <c r="AQ122" s="702"/>
      <c r="AR122" s="702"/>
      <c r="AS122" s="702"/>
      <c r="AT122" s="303">
        <f>AVERAGE(AT7:AT120)</f>
        <v>3.8613674363651209</v>
      </c>
      <c r="AU122" s="709"/>
      <c r="AV122" s="709"/>
      <c r="AW122" s="709"/>
      <c r="AX122" s="709"/>
      <c r="AY122" s="709"/>
      <c r="AZ122" s="304">
        <f>AVERAGE(AZ7:AZ120)</f>
        <v>3.8099234466723031</v>
      </c>
      <c r="BA122" s="702" t="s">
        <v>116</v>
      </c>
      <c r="BB122" s="702"/>
      <c r="BC122" s="702"/>
      <c r="BD122" s="702"/>
      <c r="BE122" s="702"/>
      <c r="BF122" s="305">
        <f>AVERAGE(BF7:BF120)</f>
        <v>4.1593264137819608</v>
      </c>
      <c r="BG122" s="689"/>
      <c r="BH122" s="689"/>
      <c r="BI122" s="689"/>
      <c r="BJ122" s="689"/>
      <c r="BK122" s="689"/>
      <c r="BL122" s="689"/>
      <c r="BM122" s="305">
        <f>AVERAGE(BM7:BM120)</f>
        <v>55.088657407407396</v>
      </c>
      <c r="BN122" s="689"/>
      <c r="BO122" s="689"/>
      <c r="BP122" s="689"/>
      <c r="BQ122" s="689"/>
      <c r="BR122" s="689"/>
      <c r="BS122" s="689"/>
      <c r="BT122" s="689"/>
      <c r="BU122" s="305">
        <f>AVERAGE(BU7:BU120)</f>
        <v>67.429912373502958</v>
      </c>
    </row>
    <row r="123" spans="1:73" ht="15" customHeight="1" x14ac:dyDescent="0.25">
      <c r="A123" s="6"/>
      <c r="B123" s="6"/>
      <c r="C123" s="6"/>
      <c r="D123" s="6"/>
      <c r="E123" s="703" t="s">
        <v>117</v>
      </c>
      <c r="F123" s="703"/>
      <c r="G123" s="703"/>
      <c r="H123" s="703"/>
      <c r="I123" s="703"/>
      <c r="J123" s="25">
        <v>4.2969999999999997</v>
      </c>
      <c r="K123" s="703"/>
      <c r="L123" s="703"/>
      <c r="M123" s="703"/>
      <c r="N123" s="703"/>
      <c r="O123" s="703"/>
      <c r="P123" s="25">
        <v>4.01</v>
      </c>
      <c r="Q123" s="703"/>
      <c r="R123" s="703"/>
      <c r="S123" s="703"/>
      <c r="T123" s="703"/>
      <c r="U123" s="703"/>
      <c r="V123" s="25">
        <v>4.173</v>
      </c>
      <c r="W123" s="710"/>
      <c r="X123" s="710"/>
      <c r="Y123" s="710"/>
      <c r="Z123" s="710"/>
      <c r="AA123" s="710"/>
      <c r="AB123" s="710"/>
      <c r="AC123" s="710"/>
      <c r="AD123" s="710"/>
      <c r="AE123" s="28"/>
      <c r="AF123" s="105">
        <v>96.28</v>
      </c>
      <c r="AG123" s="710"/>
      <c r="AH123" s="710"/>
      <c r="AI123" s="710"/>
      <c r="AJ123" s="710"/>
      <c r="AK123" s="710"/>
      <c r="AL123" s="710"/>
      <c r="AM123" s="28"/>
      <c r="AN123" s="107">
        <v>96.99</v>
      </c>
      <c r="AO123" s="703" t="s">
        <v>117</v>
      </c>
      <c r="AP123" s="703"/>
      <c r="AQ123" s="703"/>
      <c r="AR123" s="703"/>
      <c r="AS123" s="703"/>
      <c r="AT123" s="126">
        <v>3.91</v>
      </c>
      <c r="AU123" s="710"/>
      <c r="AV123" s="710"/>
      <c r="AW123" s="710"/>
      <c r="AX123" s="710"/>
      <c r="AY123" s="694"/>
      <c r="AZ123" s="151">
        <v>3.85</v>
      </c>
      <c r="BA123" s="703" t="s">
        <v>117</v>
      </c>
      <c r="BB123" s="703"/>
      <c r="BC123" s="703"/>
      <c r="BD123" s="703"/>
      <c r="BE123" s="703"/>
      <c r="BF123" s="152">
        <v>4.17</v>
      </c>
      <c r="BG123" s="694"/>
      <c r="BH123" s="694"/>
      <c r="BI123" s="694"/>
      <c r="BJ123" s="694"/>
      <c r="BK123" s="694"/>
      <c r="BL123" s="694"/>
      <c r="BM123" s="508">
        <v>58.13</v>
      </c>
      <c r="BN123" s="690"/>
      <c r="BO123" s="690"/>
      <c r="BP123" s="690"/>
      <c r="BQ123" s="690"/>
      <c r="BR123" s="690"/>
      <c r="BS123" s="690"/>
      <c r="BT123" s="690"/>
      <c r="BU123" s="153">
        <v>69.290000000000006</v>
      </c>
    </row>
    <row r="124" spans="1:73" ht="15" customHeight="1" x14ac:dyDescent="0.25">
      <c r="A124" s="6"/>
      <c r="B124" s="6"/>
      <c r="C124" s="6"/>
      <c r="D124" s="6"/>
      <c r="E124" s="9"/>
      <c r="F124" s="400"/>
      <c r="G124" s="6"/>
      <c r="H124" s="6"/>
      <c r="I124" s="401"/>
      <c r="Y124" s="401"/>
    </row>
  </sheetData>
  <mergeCells count="62">
    <mergeCell ref="AO122:AS122"/>
    <mergeCell ref="AO123:AS123"/>
    <mergeCell ref="AU122:AY122"/>
    <mergeCell ref="AU123:AY123"/>
    <mergeCell ref="AO5:AO6"/>
    <mergeCell ref="AP5:AS5"/>
    <mergeCell ref="AT5:AT6"/>
    <mergeCell ref="AU5:AU6"/>
    <mergeCell ref="AV5:AY5"/>
    <mergeCell ref="A5:A6"/>
    <mergeCell ref="B5:B6"/>
    <mergeCell ref="C5:C6"/>
    <mergeCell ref="F5:I5"/>
    <mergeCell ref="V5:V6"/>
    <mergeCell ref="R5:U5"/>
    <mergeCell ref="Q5:Q6"/>
    <mergeCell ref="J5:J6"/>
    <mergeCell ref="D5:D6"/>
    <mergeCell ref="K5:K6"/>
    <mergeCell ref="L5:O5"/>
    <mergeCell ref="P5:P6"/>
    <mergeCell ref="E122:I122"/>
    <mergeCell ref="E123:I123"/>
    <mergeCell ref="AZ5:AZ6"/>
    <mergeCell ref="E5:E6"/>
    <mergeCell ref="W122:AD122"/>
    <mergeCell ref="W123:AD123"/>
    <mergeCell ref="AG122:AL122"/>
    <mergeCell ref="AG123:AL123"/>
    <mergeCell ref="W5:W6"/>
    <mergeCell ref="Q122:U122"/>
    <mergeCell ref="Q123:U123"/>
    <mergeCell ref="AG5:AG6"/>
    <mergeCell ref="AH5:AN5"/>
    <mergeCell ref="X5:AF5"/>
    <mergeCell ref="K122:O122"/>
    <mergeCell ref="K123:O123"/>
    <mergeCell ref="BG122:BL122"/>
    <mergeCell ref="BG123:BL123"/>
    <mergeCell ref="BA5:BA6"/>
    <mergeCell ref="BB5:BE5"/>
    <mergeCell ref="BF5:BF6"/>
    <mergeCell ref="BG5:BG6"/>
    <mergeCell ref="BA122:BE122"/>
    <mergeCell ref="BA123:BE123"/>
    <mergeCell ref="BH5:BL5"/>
    <mergeCell ref="BM5:BM6"/>
    <mergeCell ref="BU5:BU6"/>
    <mergeCell ref="BN122:BT122"/>
    <mergeCell ref="BN123:BT123"/>
    <mergeCell ref="BN5:BN6"/>
    <mergeCell ref="BO5:BT5"/>
    <mergeCell ref="K4:O4"/>
    <mergeCell ref="E4:I4"/>
    <mergeCell ref="Q4:U4"/>
    <mergeCell ref="W4:AE4"/>
    <mergeCell ref="AG4:AM4"/>
    <mergeCell ref="AO4:AS4"/>
    <mergeCell ref="AU4:AY4"/>
    <mergeCell ref="BA4:BE4"/>
    <mergeCell ref="BG4:BL4"/>
    <mergeCell ref="BN4:BT4"/>
  </mergeCells>
  <conditionalFormatting sqref="BM7:BM120">
    <cfRule type="containsBlanks" dxfId="46" priority="84" stopIfTrue="1">
      <formula>LEN(TRIM(BM7))=0</formula>
    </cfRule>
  </conditionalFormatting>
  <conditionalFormatting sqref="J7:J120">
    <cfRule type="cellIs" dxfId="45" priority="2838" stopIfTrue="1" operator="greaterThanOrEqual">
      <formula>4.5</formula>
    </cfRule>
    <cfRule type="cellIs" dxfId="44" priority="2839" stopIfTrue="1" operator="between">
      <formula>$J$122</formula>
      <formula>4.5</formula>
    </cfRule>
    <cfRule type="cellIs" dxfId="43" priority="2840" stopIfTrue="1" operator="between">
      <formula>3.5</formula>
      <formula>$J$122</formula>
    </cfRule>
    <cfRule type="cellIs" dxfId="42" priority="2841" stopIfTrue="1" operator="lessThan">
      <formula>3.5</formula>
    </cfRule>
  </conditionalFormatting>
  <conditionalFormatting sqref="P7:P120">
    <cfRule type="cellIs" dxfId="41" priority="2846" stopIfTrue="1" operator="greaterThanOrEqual">
      <formula>4.5</formula>
    </cfRule>
    <cfRule type="cellIs" dxfId="40" priority="2847" stopIfTrue="1" operator="between">
      <formula>$P$122</formula>
      <formula>4.5</formula>
    </cfRule>
    <cfRule type="cellIs" dxfId="39" priority="2848" stopIfTrue="1" operator="between">
      <formula>3.5</formula>
      <formula>$P$122</formula>
    </cfRule>
    <cfRule type="cellIs" dxfId="38" priority="2849" stopIfTrue="1" operator="lessThan">
      <formula>3.5</formula>
    </cfRule>
  </conditionalFormatting>
  <conditionalFormatting sqref="V7:V120">
    <cfRule type="cellIs" dxfId="37" priority="2854" stopIfTrue="1" operator="greaterThanOrEqual">
      <formula>4.5</formula>
    </cfRule>
    <cfRule type="cellIs" dxfId="36" priority="2855" stopIfTrue="1" operator="between">
      <formula>$V$122</formula>
      <formula>4.5</formula>
    </cfRule>
    <cfRule type="cellIs" dxfId="35" priority="2856" stopIfTrue="1" operator="between">
      <formula>3.5</formula>
      <formula>$V$122</formula>
    </cfRule>
    <cfRule type="cellIs" dxfId="34" priority="2857" stopIfTrue="1" operator="lessThan">
      <formula>3.5</formula>
    </cfRule>
  </conditionalFormatting>
  <conditionalFormatting sqref="BF7:BF120">
    <cfRule type="cellIs" dxfId="33" priority="1" stopIfTrue="1" operator="equal">
      <formula>4.157</formula>
    </cfRule>
    <cfRule type="cellIs" dxfId="32" priority="2" stopIfTrue="1" operator="equal">
      <formula>4.5</formula>
    </cfRule>
    <cfRule type="containsBlanks" dxfId="31" priority="2882" stopIfTrue="1">
      <formula>LEN(TRIM(BF7))=0</formula>
    </cfRule>
    <cfRule type="cellIs" dxfId="30" priority="2883" stopIfTrue="1" operator="greaterThanOrEqual">
      <formula>4.5</formula>
    </cfRule>
    <cfRule type="cellIs" dxfId="29" priority="2884" stopIfTrue="1" operator="between">
      <formula>$BF$122</formula>
      <formula>4.5</formula>
    </cfRule>
    <cfRule type="cellIs" dxfId="28" priority="2885" stopIfTrue="1" operator="between">
      <formula>3.5</formula>
      <formula>$BF$122</formula>
    </cfRule>
    <cfRule type="cellIs" dxfId="27" priority="2886" stopIfTrue="1" operator="lessThan">
      <formula>3.5</formula>
    </cfRule>
  </conditionalFormatting>
  <conditionalFormatting sqref="AT7:AT121">
    <cfRule type="containsBlanks" dxfId="26" priority="2862" stopIfTrue="1">
      <formula>LEN(TRIM(AT7))=0</formula>
    </cfRule>
    <cfRule type="cellIs" dxfId="25" priority="2863" stopIfTrue="1" operator="greaterThanOrEqual">
      <formula>4.5</formula>
    </cfRule>
    <cfRule type="cellIs" dxfId="24" priority="2864" stopIfTrue="1" operator="between">
      <formula>$AT$122</formula>
      <formula>4.5</formula>
    </cfRule>
    <cfRule type="cellIs" dxfId="23" priority="2865" stopIfTrue="1" operator="between">
      <formula>3.5</formula>
      <formula>$AT$122</formula>
    </cfRule>
    <cfRule type="cellIs" dxfId="22" priority="2866" stopIfTrue="1" operator="lessThan">
      <formula>3.5</formula>
    </cfRule>
  </conditionalFormatting>
  <conditionalFormatting sqref="AZ7:AZ121">
    <cfRule type="containsBlanks" dxfId="21" priority="2872" stopIfTrue="1">
      <formula>LEN(TRIM(AZ7))=0</formula>
    </cfRule>
    <cfRule type="cellIs" dxfId="20" priority="2873" stopIfTrue="1" operator="greaterThanOrEqual">
      <formula>4.5</formula>
    </cfRule>
    <cfRule type="cellIs" dxfId="19" priority="2874" stopIfTrue="1" operator="between">
      <formula>$AZ$122</formula>
      <formula>4.5</formula>
    </cfRule>
    <cfRule type="cellIs" dxfId="18" priority="2875" stopIfTrue="1" operator="between">
      <formula>3.5</formula>
      <formula>$AZ$122</formula>
    </cfRule>
    <cfRule type="cellIs" dxfId="17" priority="2876" stopIfTrue="1" operator="lessThan">
      <formula>3.5</formula>
    </cfRule>
  </conditionalFormatting>
  <conditionalFormatting sqref="BU7:BU121">
    <cfRule type="containsBlanks" dxfId="16" priority="83" stopIfTrue="1">
      <formula>LEN(TRIM(BU7))=0</formula>
    </cfRule>
    <cfRule type="cellIs" dxfId="15" priority="89" stopIfTrue="1" operator="greaterThanOrEqual">
      <formula>75</formula>
    </cfRule>
    <cfRule type="cellIs" dxfId="14" priority="90" stopIfTrue="1" operator="between">
      <formula>75</formula>
      <formula>$BU$122</formula>
    </cfRule>
    <cfRule type="cellIs" dxfId="13" priority="91" stopIfTrue="1" operator="between">
      <formula>$BU$122</formula>
      <formula>50</formula>
    </cfRule>
    <cfRule type="cellIs" dxfId="12" priority="92" stopIfTrue="1" operator="lessThan">
      <formula>50</formula>
    </cfRule>
  </conditionalFormatting>
  <conditionalFormatting sqref="AF7:AF120">
    <cfRule type="cellIs" dxfId="11" priority="3" stopIfTrue="1" operator="lessThan">
      <formula>75</formula>
    </cfRule>
    <cfRule type="cellIs" dxfId="10" priority="4" stopIfTrue="1" operator="between">
      <formula>$AF$122</formula>
      <formula>75</formula>
    </cfRule>
    <cfRule type="cellIs" dxfId="9" priority="5" stopIfTrue="1" operator="between">
      <formula>99</formula>
      <formula>$AF$122</formula>
    </cfRule>
    <cfRule type="cellIs" dxfId="8" priority="6" stopIfTrue="1" operator="greaterThanOrEqual">
      <formula>99</formula>
    </cfRule>
  </conditionalFormatting>
  <conditionalFormatting sqref="AN7:AN120">
    <cfRule type="cellIs" dxfId="7" priority="15" stopIfTrue="1" operator="lessThan">
      <formula>75</formula>
    </cfRule>
    <cfRule type="cellIs" dxfId="6" priority="16" stopIfTrue="1" operator="between">
      <formula>$AN$122</formula>
      <formula>75</formula>
    </cfRule>
    <cfRule type="cellIs" dxfId="5" priority="17" stopIfTrue="1" operator="between">
      <formula>$AN$122</formula>
      <formula>98.99</formula>
    </cfRule>
    <cfRule type="cellIs" dxfId="4" priority="18" stopIfTrue="1" operator="between">
      <formula>100</formula>
      <formula>99</formula>
    </cfRule>
  </conditionalFormatting>
  <conditionalFormatting sqref="BM7:BM120">
    <cfRule type="cellIs" dxfId="3" priority="93" stopIfTrue="1" operator="greaterThanOrEqual">
      <formula>75</formula>
    </cfRule>
    <cfRule type="cellIs" dxfId="2" priority="94" stopIfTrue="1" operator="between">
      <formula>$BM$122</formula>
      <formula>75</formula>
    </cfRule>
    <cfRule type="cellIs" dxfId="1" priority="95" stopIfTrue="1" operator="between">
      <formula>50</formula>
      <formula>$BM$122</formula>
    </cfRule>
    <cfRule type="cellIs" dxfId="0" priority="96" stopIfTrue="1" operator="lessThan">
      <formula>50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2019 ИТОГИ-4-9-11</vt:lpstr>
      <vt:lpstr>Диаграммы</vt:lpstr>
      <vt:lpstr>2019 Расклад</vt:lpstr>
    </vt:vector>
  </TitlesOfParts>
  <Company>DNS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kab302_teacher</cp:lastModifiedBy>
  <cp:lastPrinted>2018-06-19T09:26:21Z</cp:lastPrinted>
  <dcterms:created xsi:type="dcterms:W3CDTF">2017-12-19T03:05:30Z</dcterms:created>
  <dcterms:modified xsi:type="dcterms:W3CDTF">2020-02-11T04:55:55Z</dcterms:modified>
</cp:coreProperties>
</file>