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160" windowHeight="7965" tabRatio="658"/>
  </bookViews>
  <sheets>
    <sheet name="ЧГ-4 2018-2023" sheetId="3" r:id="rId1"/>
    <sheet name="ЧГ-4 2018 расклад" sheetId="4" r:id="rId2"/>
    <sheet name="ЧГ-4 2019 расклад" sheetId="2" r:id="rId3"/>
    <sheet name="ЧГ-4 2021 расклад" sheetId="5" r:id="rId4"/>
    <sheet name="ЧГ-4 2022 расклад" sheetId="6" r:id="rId5"/>
    <sheet name="ЧГ-4 2023 расклад" sheetId="7" r:id="rId6"/>
  </sheets>
  <calcPr calcId="145621" calcOnSave="0"/>
</workbook>
</file>

<file path=xl/calcChain.xml><?xml version="1.0" encoding="utf-8"?>
<calcChain xmlns="http://schemas.openxmlformats.org/spreadsheetml/2006/main">
  <c r="AQ126" i="3" l="1"/>
  <c r="AQ125" i="3"/>
  <c r="AQ124" i="3"/>
  <c r="AQ123" i="3"/>
  <c r="AQ122" i="3"/>
  <c r="AQ121" i="3"/>
  <c r="AQ120" i="3"/>
  <c r="AQ119" i="3"/>
  <c r="AQ118" i="3"/>
  <c r="AQ117" i="3"/>
  <c r="AQ116" i="3"/>
  <c r="AQ114" i="3"/>
  <c r="AQ113" i="3"/>
  <c r="AQ112" i="3"/>
  <c r="AQ111" i="3"/>
  <c r="AQ110" i="3"/>
  <c r="AQ109" i="3"/>
  <c r="AQ108" i="3"/>
  <c r="AQ107" i="3"/>
  <c r="AQ106" i="3"/>
  <c r="AQ105" i="3"/>
  <c r="AQ104" i="3"/>
  <c r="AQ103" i="3"/>
  <c r="AQ102" i="3"/>
  <c r="AQ101" i="3"/>
  <c r="AQ100" i="3"/>
  <c r="AQ99" i="3"/>
  <c r="AQ98" i="3"/>
  <c r="AQ97" i="3"/>
  <c r="AQ96" i="3"/>
  <c r="AQ95" i="3"/>
  <c r="AQ94" i="3"/>
  <c r="AQ93" i="3"/>
  <c r="AQ92" i="3"/>
  <c r="AQ91" i="3"/>
  <c r="AQ90" i="3"/>
  <c r="AQ89" i="3"/>
  <c r="AQ88" i="3"/>
  <c r="AQ87" i="3"/>
  <c r="AQ86" i="3"/>
  <c r="AQ85" i="3"/>
  <c r="AQ84" i="3"/>
  <c r="AQ83" i="3"/>
  <c r="AQ82" i="3"/>
  <c r="AQ81" i="3"/>
  <c r="AQ80" i="3"/>
  <c r="AQ79" i="3"/>
  <c r="AQ78" i="3"/>
  <c r="AQ77" i="3"/>
  <c r="AQ76" i="3"/>
  <c r="AQ75" i="3"/>
  <c r="AQ74" i="3"/>
  <c r="AQ73" i="3"/>
  <c r="AQ72" i="3"/>
  <c r="AQ71" i="3"/>
  <c r="AQ70" i="3"/>
  <c r="AQ69" i="3"/>
  <c r="AQ68" i="3"/>
  <c r="AQ67" i="3"/>
  <c r="AQ66" i="3"/>
  <c r="AQ65" i="3"/>
  <c r="AQ64" i="3"/>
  <c r="AQ63" i="3"/>
  <c r="AQ62" i="3"/>
  <c r="AQ61" i="3"/>
  <c r="AQ60" i="3"/>
  <c r="AQ59" i="3"/>
  <c r="AQ58" i="3"/>
  <c r="AQ57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L125" i="3"/>
  <c r="AL124" i="3"/>
  <c r="AL123" i="3"/>
  <c r="AL122" i="3"/>
  <c r="AL121" i="3"/>
  <c r="AL120" i="3"/>
  <c r="AL119" i="3"/>
  <c r="AL118" i="3"/>
  <c r="AL117" i="3"/>
  <c r="AL116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G125" i="3"/>
  <c r="AG124" i="3"/>
  <c r="AG123" i="3"/>
  <c r="AG122" i="3"/>
  <c r="AG121" i="3"/>
  <c r="AG120" i="3"/>
  <c r="AG119" i="3"/>
  <c r="AG118" i="3"/>
  <c r="AG117" i="3"/>
  <c r="AG116" i="3"/>
  <c r="AG114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Q7" i="3"/>
  <c r="AL7" i="3"/>
  <c r="AG7" i="3"/>
  <c r="AB125" i="3"/>
  <c r="AB124" i="3"/>
  <c r="AB123" i="3"/>
  <c r="AB122" i="3"/>
  <c r="AB121" i="3"/>
  <c r="AB120" i="3"/>
  <c r="AB119" i="3"/>
  <c r="AB118" i="3"/>
  <c r="AB117" i="3"/>
  <c r="AB116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AB7" i="3"/>
  <c r="W7" i="3"/>
  <c r="R125" i="3"/>
  <c r="R124" i="3"/>
  <c r="R123" i="3"/>
  <c r="R122" i="3"/>
  <c r="R121" i="3"/>
  <c r="R120" i="3"/>
  <c r="R119" i="3"/>
  <c r="R118" i="3"/>
  <c r="R117" i="3"/>
  <c r="R116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M125" i="3"/>
  <c r="M124" i="3"/>
  <c r="M123" i="3"/>
  <c r="M122" i="3"/>
  <c r="M121" i="3"/>
  <c r="M120" i="3"/>
  <c r="M119" i="3"/>
  <c r="M118" i="3"/>
  <c r="M117" i="3"/>
  <c r="M116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H125" i="3"/>
  <c r="H124" i="3"/>
  <c r="H123" i="3"/>
  <c r="H122" i="3"/>
  <c r="H121" i="3"/>
  <c r="H120" i="3"/>
  <c r="H119" i="3"/>
  <c r="H118" i="3"/>
  <c r="H117" i="3"/>
  <c r="H116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R7" i="3"/>
  <c r="M7" i="3"/>
  <c r="H7" i="3"/>
  <c r="K125" i="7"/>
  <c r="D79" i="7"/>
  <c r="J79" i="7" s="1"/>
  <c r="D67" i="7"/>
  <c r="J67" i="7" s="1"/>
  <c r="F79" i="7" l="1"/>
  <c r="H79" i="7"/>
  <c r="K79" i="7" s="1"/>
  <c r="F67" i="7"/>
  <c r="H67" i="7"/>
  <c r="K67" i="7" s="1"/>
  <c r="AP126" i="3"/>
  <c r="AP125" i="3"/>
  <c r="AP124" i="3"/>
  <c r="AP123" i="3"/>
  <c r="AP122" i="3"/>
  <c r="AP121" i="3"/>
  <c r="AP120" i="3"/>
  <c r="AP119" i="3"/>
  <c r="AP118" i="3"/>
  <c r="AP117" i="3"/>
  <c r="AP116" i="3"/>
  <c r="AP115" i="3"/>
  <c r="AP114" i="3"/>
  <c r="AP113" i="3"/>
  <c r="AP112" i="3"/>
  <c r="AP111" i="3"/>
  <c r="AP110" i="3"/>
  <c r="AP109" i="3"/>
  <c r="AP108" i="3"/>
  <c r="AP107" i="3"/>
  <c r="AP106" i="3"/>
  <c r="AP105" i="3"/>
  <c r="AP104" i="3"/>
  <c r="AP103" i="3"/>
  <c r="AP102" i="3"/>
  <c r="AP101" i="3"/>
  <c r="AP100" i="3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79" i="3"/>
  <c r="AP78" i="3"/>
  <c r="AP77" i="3"/>
  <c r="AP76" i="3"/>
  <c r="AP75" i="3"/>
  <c r="AP74" i="3"/>
  <c r="AP73" i="3"/>
  <c r="AP72" i="3"/>
  <c r="AP71" i="3"/>
  <c r="AP70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K81" i="3"/>
  <c r="AK79" i="3"/>
  <c r="AK78" i="3"/>
  <c r="AK77" i="3"/>
  <c r="AK76" i="3"/>
  <c r="AK75" i="3"/>
  <c r="AK74" i="3"/>
  <c r="AK73" i="3"/>
  <c r="AK72" i="3"/>
  <c r="AK71" i="3"/>
  <c r="AF81" i="3"/>
  <c r="AF79" i="3"/>
  <c r="AF78" i="3"/>
  <c r="AF77" i="3"/>
  <c r="AF76" i="3"/>
  <c r="AF75" i="3"/>
  <c r="AF74" i="3"/>
  <c r="AF73" i="3"/>
  <c r="AF72" i="3"/>
  <c r="AF71" i="3"/>
  <c r="AK70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F70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79" i="3"/>
  <c r="AA78" i="3"/>
  <c r="AA77" i="3"/>
  <c r="AA76" i="3"/>
  <c r="AA75" i="3"/>
  <c r="AA74" i="3"/>
  <c r="AA73" i="3"/>
  <c r="AA72" i="3"/>
  <c r="AA71" i="3"/>
  <c r="AA70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79" i="3"/>
  <c r="V78" i="3"/>
  <c r="V77" i="3"/>
  <c r="V76" i="3"/>
  <c r="V75" i="3"/>
  <c r="V74" i="3"/>
  <c r="V73" i="3"/>
  <c r="V72" i="3"/>
  <c r="V71" i="3"/>
  <c r="V70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AK8" i="3"/>
  <c r="AK7" i="3"/>
  <c r="AF8" i="3"/>
  <c r="AF7" i="3"/>
  <c r="AA8" i="3"/>
  <c r="AA7" i="3"/>
  <c r="V8" i="3"/>
  <c r="V7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79" i="3"/>
  <c r="Q78" i="3"/>
  <c r="Q77" i="3"/>
  <c r="Q76" i="3"/>
  <c r="Q75" i="3"/>
  <c r="Q74" i="3"/>
  <c r="Q73" i="3"/>
  <c r="Q72" i="3"/>
  <c r="Q71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79" i="3"/>
  <c r="L78" i="3"/>
  <c r="L77" i="3"/>
  <c r="L76" i="3"/>
  <c r="L75" i="3"/>
  <c r="L74" i="3"/>
  <c r="L73" i="3"/>
  <c r="L72" i="3"/>
  <c r="L71" i="3"/>
  <c r="Q70" i="3"/>
  <c r="L70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79" i="3"/>
  <c r="G78" i="3"/>
  <c r="G77" i="3"/>
  <c r="G76" i="3"/>
  <c r="G75" i="3"/>
  <c r="G74" i="3"/>
  <c r="G73" i="3"/>
  <c r="G72" i="3"/>
  <c r="G71" i="3"/>
  <c r="G70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Q8" i="3"/>
  <c r="Q7" i="3"/>
  <c r="L8" i="3"/>
  <c r="L7" i="3"/>
  <c r="G8" i="3"/>
  <c r="G7" i="3"/>
  <c r="D124" i="7"/>
  <c r="J124" i="7" s="1"/>
  <c r="D123" i="7"/>
  <c r="J123" i="7" s="1"/>
  <c r="D122" i="7"/>
  <c r="J122" i="7" s="1"/>
  <c r="D121" i="7"/>
  <c r="J121" i="7" s="1"/>
  <c r="D120" i="7"/>
  <c r="J120" i="7" s="1"/>
  <c r="D119" i="7"/>
  <c r="J119" i="7" s="1"/>
  <c r="D118" i="7"/>
  <c r="J118" i="7" s="1"/>
  <c r="D117" i="7"/>
  <c r="J117" i="7" s="1"/>
  <c r="D116" i="7"/>
  <c r="J116" i="7" s="1"/>
  <c r="I115" i="7"/>
  <c r="G115" i="7"/>
  <c r="E115" i="7"/>
  <c r="D115" i="7"/>
  <c r="D113" i="7"/>
  <c r="J113" i="7" s="1"/>
  <c r="D112" i="7"/>
  <c r="J112" i="7" s="1"/>
  <c r="D111" i="7"/>
  <c r="J111" i="7" s="1"/>
  <c r="D110" i="7"/>
  <c r="J110" i="7" s="1"/>
  <c r="D109" i="7"/>
  <c r="J109" i="7" s="1"/>
  <c r="D108" i="7"/>
  <c r="J108" i="7" s="1"/>
  <c r="D107" i="7"/>
  <c r="J107" i="7" s="1"/>
  <c r="D106" i="7"/>
  <c r="J106" i="7" s="1"/>
  <c r="D105" i="7"/>
  <c r="J105" i="7" s="1"/>
  <c r="D104" i="7"/>
  <c r="D103" i="7"/>
  <c r="J103" i="7" s="1"/>
  <c r="D102" i="7"/>
  <c r="J102" i="7" s="1"/>
  <c r="D101" i="7"/>
  <c r="J101" i="7" s="1"/>
  <c r="D100" i="7"/>
  <c r="J100" i="7" s="1"/>
  <c r="D99" i="7"/>
  <c r="J99" i="7" s="1"/>
  <c r="D98" i="7"/>
  <c r="J98" i="7" s="1"/>
  <c r="D97" i="7"/>
  <c r="J97" i="7" s="1"/>
  <c r="D96" i="7"/>
  <c r="J96" i="7" s="1"/>
  <c r="D95" i="7"/>
  <c r="J95" i="7" s="1"/>
  <c r="D94" i="7"/>
  <c r="J94" i="7" s="1"/>
  <c r="D93" i="7"/>
  <c r="J93" i="7" s="1"/>
  <c r="D92" i="7"/>
  <c r="J92" i="7" s="1"/>
  <c r="D91" i="7"/>
  <c r="J91" i="7" s="1"/>
  <c r="D90" i="7"/>
  <c r="J90" i="7" s="1"/>
  <c r="D89" i="7"/>
  <c r="J89" i="7" s="1"/>
  <c r="D88" i="7"/>
  <c r="J88" i="7" s="1"/>
  <c r="D87" i="7"/>
  <c r="J87" i="7" s="1"/>
  <c r="D86" i="7"/>
  <c r="J86" i="7" s="1"/>
  <c r="D85" i="7"/>
  <c r="J85" i="7" s="1"/>
  <c r="I84" i="7"/>
  <c r="G84" i="7"/>
  <c r="E84" i="7"/>
  <c r="D84" i="7"/>
  <c r="D83" i="7"/>
  <c r="J83" i="7" s="1"/>
  <c r="D82" i="7"/>
  <c r="J82" i="7" s="1"/>
  <c r="D81" i="7"/>
  <c r="J81" i="7" s="1"/>
  <c r="D80" i="7"/>
  <c r="J80" i="7" s="1"/>
  <c r="D78" i="7"/>
  <c r="J78" i="7" s="1"/>
  <c r="D77" i="7"/>
  <c r="J77" i="7" s="1"/>
  <c r="D76" i="7"/>
  <c r="J76" i="7" s="1"/>
  <c r="D75" i="7"/>
  <c r="J75" i="7" s="1"/>
  <c r="D74" i="7"/>
  <c r="J74" i="7" s="1"/>
  <c r="D73" i="7"/>
  <c r="J73" i="7" s="1"/>
  <c r="D72" i="7"/>
  <c r="J72" i="7" s="1"/>
  <c r="D71" i="7"/>
  <c r="J71" i="7" s="1"/>
  <c r="D70" i="7"/>
  <c r="J70" i="7" s="1"/>
  <c r="I69" i="7"/>
  <c r="G69" i="7"/>
  <c r="E69" i="7"/>
  <c r="D69" i="7"/>
  <c r="D68" i="7"/>
  <c r="J68" i="7" s="1"/>
  <c r="D66" i="7"/>
  <c r="J66" i="7" s="1"/>
  <c r="D65" i="7"/>
  <c r="J65" i="7" s="1"/>
  <c r="D64" i="7"/>
  <c r="J64" i="7" s="1"/>
  <c r="D63" i="7"/>
  <c r="J63" i="7" s="1"/>
  <c r="D62" i="7"/>
  <c r="J62" i="7" s="1"/>
  <c r="D61" i="7"/>
  <c r="J61" i="7" s="1"/>
  <c r="D60" i="7"/>
  <c r="J60" i="7" s="1"/>
  <c r="D59" i="7"/>
  <c r="J59" i="7" s="1"/>
  <c r="D58" i="7"/>
  <c r="J58" i="7" s="1"/>
  <c r="D57" i="7"/>
  <c r="J57" i="7" s="1"/>
  <c r="D56" i="7"/>
  <c r="J56" i="7" s="1"/>
  <c r="D54" i="7"/>
  <c r="J54" i="7" s="1"/>
  <c r="D53" i="7"/>
  <c r="J53" i="7" s="1"/>
  <c r="D52" i="7"/>
  <c r="J52" i="7" s="1"/>
  <c r="D51" i="7"/>
  <c r="J51" i="7" s="1"/>
  <c r="D50" i="7"/>
  <c r="J50" i="7" s="1"/>
  <c r="D49" i="7"/>
  <c r="J49" i="7" s="1"/>
  <c r="I48" i="7"/>
  <c r="G48" i="7"/>
  <c r="E48" i="7"/>
  <c r="D48" i="7"/>
  <c r="D47" i="7"/>
  <c r="J47" i="7" s="1"/>
  <c r="D46" i="7"/>
  <c r="J46" i="7" s="1"/>
  <c r="D45" i="7"/>
  <c r="J45" i="7" s="1"/>
  <c r="D44" i="7"/>
  <c r="J44" i="7" s="1"/>
  <c r="D43" i="7"/>
  <c r="J43" i="7" s="1"/>
  <c r="D42" i="7"/>
  <c r="J42" i="7" s="1"/>
  <c r="D41" i="7"/>
  <c r="J41" i="7" s="1"/>
  <c r="D40" i="7"/>
  <c r="J40" i="7" s="1"/>
  <c r="D39" i="7"/>
  <c r="J39" i="7" s="1"/>
  <c r="D38" i="7"/>
  <c r="J38" i="7" s="1"/>
  <c r="D37" i="7"/>
  <c r="J37" i="7" s="1"/>
  <c r="D36" i="7"/>
  <c r="J36" i="7" s="1"/>
  <c r="D34" i="7"/>
  <c r="J34" i="7" s="1"/>
  <c r="D33" i="7"/>
  <c r="J33" i="7" s="1"/>
  <c r="D32" i="7"/>
  <c r="J32" i="7" s="1"/>
  <c r="D31" i="7"/>
  <c r="J31" i="7" s="1"/>
  <c r="I30" i="7"/>
  <c r="G30" i="7"/>
  <c r="E30" i="7"/>
  <c r="D30" i="7"/>
  <c r="D29" i="7"/>
  <c r="J29" i="7" s="1"/>
  <c r="D28" i="7"/>
  <c r="J28" i="7" s="1"/>
  <c r="D27" i="7"/>
  <c r="J27" i="7" s="1"/>
  <c r="D26" i="7"/>
  <c r="J26" i="7" s="1"/>
  <c r="D25" i="7"/>
  <c r="J25" i="7" s="1"/>
  <c r="D24" i="7"/>
  <c r="J24" i="7" s="1"/>
  <c r="D23" i="7"/>
  <c r="J23" i="7" s="1"/>
  <c r="D22" i="7"/>
  <c r="J22" i="7" s="1"/>
  <c r="D21" i="7"/>
  <c r="J21" i="7" s="1"/>
  <c r="D20" i="7"/>
  <c r="J20" i="7" s="1"/>
  <c r="D19" i="7"/>
  <c r="J19" i="7" s="1"/>
  <c r="D18" i="7"/>
  <c r="J18" i="7" s="1"/>
  <c r="I17" i="7"/>
  <c r="G17" i="7"/>
  <c r="E17" i="7"/>
  <c r="D17" i="7"/>
  <c r="D16" i="7"/>
  <c r="J16" i="7" s="1"/>
  <c r="D15" i="7"/>
  <c r="J15" i="7" s="1"/>
  <c r="D14" i="7"/>
  <c r="J14" i="7" s="1"/>
  <c r="D13" i="7"/>
  <c r="J13" i="7" s="1"/>
  <c r="D12" i="7"/>
  <c r="J12" i="7" s="1"/>
  <c r="D11" i="7"/>
  <c r="J11" i="7" s="1"/>
  <c r="D10" i="7"/>
  <c r="J10" i="7" s="1"/>
  <c r="D9" i="7"/>
  <c r="J9" i="7" s="1"/>
  <c r="D8" i="7"/>
  <c r="J8" i="7" s="1"/>
  <c r="I7" i="7"/>
  <c r="G7" i="7"/>
  <c r="E7" i="7"/>
  <c r="D7" i="7"/>
  <c r="I6" i="7"/>
  <c r="G6" i="7"/>
  <c r="E6" i="7"/>
  <c r="D6" i="7"/>
  <c r="K123" i="6"/>
  <c r="D92" i="6"/>
  <c r="D16" i="6"/>
  <c r="D15" i="6"/>
  <c r="D14" i="6"/>
  <c r="D13" i="6"/>
  <c r="D12" i="6"/>
  <c r="D11" i="6"/>
  <c r="D10" i="6"/>
  <c r="D9" i="6"/>
  <c r="D8" i="6"/>
  <c r="D29" i="6"/>
  <c r="D28" i="6"/>
  <c r="D27" i="6"/>
  <c r="D26" i="6"/>
  <c r="D25" i="6"/>
  <c r="D24" i="6"/>
  <c r="D23" i="6"/>
  <c r="D22" i="6"/>
  <c r="D21" i="6"/>
  <c r="D20" i="6"/>
  <c r="D19" i="6"/>
  <c r="D1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96" i="6"/>
  <c r="D95" i="6"/>
  <c r="D94" i="6"/>
  <c r="D93" i="6"/>
  <c r="D91" i="6"/>
  <c r="D90" i="6"/>
  <c r="D89" i="6"/>
  <c r="D88" i="6"/>
  <c r="D87" i="6"/>
  <c r="D86" i="6"/>
  <c r="D85" i="6"/>
  <c r="D84" i="6"/>
  <c r="D83" i="6"/>
  <c r="D112" i="6"/>
  <c r="J112" i="6" s="1"/>
  <c r="D111" i="6"/>
  <c r="J111" i="6" s="1"/>
  <c r="D110" i="6"/>
  <c r="J110" i="6" s="1"/>
  <c r="D109" i="6"/>
  <c r="J109" i="6" s="1"/>
  <c r="D108" i="6"/>
  <c r="J108" i="6" s="1"/>
  <c r="D107" i="6"/>
  <c r="J107" i="6" s="1"/>
  <c r="D106" i="6"/>
  <c r="J106" i="6" s="1"/>
  <c r="D105" i="6"/>
  <c r="J105" i="6" s="1"/>
  <c r="D104" i="6"/>
  <c r="J104" i="6" s="1"/>
  <c r="D103" i="6"/>
  <c r="J103" i="6" s="1"/>
  <c r="D102" i="6"/>
  <c r="J102" i="6" s="1"/>
  <c r="D101" i="6"/>
  <c r="J101" i="6" s="1"/>
  <c r="D100" i="6"/>
  <c r="J100" i="6" s="1"/>
  <c r="D99" i="6"/>
  <c r="J99" i="6" s="1"/>
  <c r="D98" i="6"/>
  <c r="J98" i="6" s="1"/>
  <c r="D97" i="6"/>
  <c r="J97" i="6" s="1"/>
  <c r="J96" i="6"/>
  <c r="J95" i="6"/>
  <c r="J94" i="6"/>
  <c r="J93" i="6"/>
  <c r="J92" i="6"/>
  <c r="J81" i="6"/>
  <c r="H81" i="6"/>
  <c r="K81" i="6" s="1"/>
  <c r="F81" i="6"/>
  <c r="F17" i="7" l="1"/>
  <c r="H17" i="7"/>
  <c r="J17" i="7"/>
  <c r="F30" i="7"/>
  <c r="H30" i="7"/>
  <c r="J30" i="7"/>
  <c r="F48" i="7"/>
  <c r="H48" i="7"/>
  <c r="J48" i="7"/>
  <c r="F69" i="7"/>
  <c r="H69" i="7"/>
  <c r="J69" i="7"/>
  <c r="F84" i="7"/>
  <c r="H84" i="7"/>
  <c r="J84" i="7"/>
  <c r="F115" i="7"/>
  <c r="H115" i="7"/>
  <c r="J115" i="7"/>
  <c r="F6" i="7"/>
  <c r="H6" i="7"/>
  <c r="J6" i="7"/>
  <c r="F7" i="7"/>
  <c r="H7" i="7"/>
  <c r="J7" i="7"/>
  <c r="F8" i="7"/>
  <c r="H8" i="7"/>
  <c r="K8" i="7" s="1"/>
  <c r="F9" i="7"/>
  <c r="H9" i="7"/>
  <c r="K9" i="7" s="1"/>
  <c r="F10" i="7"/>
  <c r="H10" i="7"/>
  <c r="K10" i="7" s="1"/>
  <c r="F11" i="7"/>
  <c r="H11" i="7"/>
  <c r="K11" i="7" s="1"/>
  <c r="F12" i="7"/>
  <c r="H12" i="7"/>
  <c r="K12" i="7" s="1"/>
  <c r="F13" i="7"/>
  <c r="H13" i="7"/>
  <c r="K13" i="7" s="1"/>
  <c r="F14" i="7"/>
  <c r="H14" i="7"/>
  <c r="K14" i="7" s="1"/>
  <c r="F15" i="7"/>
  <c r="H15" i="7"/>
  <c r="K15" i="7" s="1"/>
  <c r="F16" i="7"/>
  <c r="H16" i="7"/>
  <c r="K16" i="7" s="1"/>
  <c r="F18" i="7"/>
  <c r="H18" i="7"/>
  <c r="K18" i="7" s="1"/>
  <c r="F19" i="7"/>
  <c r="H19" i="7"/>
  <c r="K19" i="7" s="1"/>
  <c r="F20" i="7"/>
  <c r="H20" i="7"/>
  <c r="K20" i="7" s="1"/>
  <c r="F21" i="7"/>
  <c r="H21" i="7"/>
  <c r="K21" i="7" s="1"/>
  <c r="F22" i="7"/>
  <c r="H22" i="7"/>
  <c r="K22" i="7" s="1"/>
  <c r="F23" i="7"/>
  <c r="H23" i="7"/>
  <c r="K23" i="7" s="1"/>
  <c r="F24" i="7"/>
  <c r="H24" i="7"/>
  <c r="K24" i="7" s="1"/>
  <c r="F25" i="7"/>
  <c r="H25" i="7"/>
  <c r="K25" i="7" s="1"/>
  <c r="F26" i="7"/>
  <c r="H26" i="7"/>
  <c r="K26" i="7" s="1"/>
  <c r="F27" i="7"/>
  <c r="H27" i="7"/>
  <c r="K27" i="7" s="1"/>
  <c r="F28" i="7"/>
  <c r="H28" i="7"/>
  <c r="K28" i="7" s="1"/>
  <c r="F29" i="7"/>
  <c r="H29" i="7"/>
  <c r="K29" i="7" s="1"/>
  <c r="F31" i="7"/>
  <c r="H31" i="7"/>
  <c r="K31" i="7" s="1"/>
  <c r="F32" i="7"/>
  <c r="H32" i="7"/>
  <c r="K32" i="7" s="1"/>
  <c r="F33" i="7"/>
  <c r="H33" i="7"/>
  <c r="K33" i="7" s="1"/>
  <c r="F34" i="7"/>
  <c r="H34" i="7"/>
  <c r="K34" i="7" s="1"/>
  <c r="F36" i="7"/>
  <c r="H36" i="7"/>
  <c r="K36" i="7" s="1"/>
  <c r="F37" i="7"/>
  <c r="H37" i="7"/>
  <c r="K37" i="7" s="1"/>
  <c r="F38" i="7"/>
  <c r="H38" i="7"/>
  <c r="K38" i="7" s="1"/>
  <c r="F39" i="7"/>
  <c r="H39" i="7"/>
  <c r="K39" i="7" s="1"/>
  <c r="F40" i="7"/>
  <c r="H40" i="7"/>
  <c r="K40" i="7" s="1"/>
  <c r="F41" i="7"/>
  <c r="H41" i="7"/>
  <c r="K41" i="7" s="1"/>
  <c r="F42" i="7"/>
  <c r="H42" i="7"/>
  <c r="K42" i="7" s="1"/>
  <c r="F43" i="7"/>
  <c r="H43" i="7"/>
  <c r="K43" i="7" s="1"/>
  <c r="F44" i="7"/>
  <c r="H44" i="7"/>
  <c r="K44" i="7" s="1"/>
  <c r="F45" i="7"/>
  <c r="H45" i="7"/>
  <c r="K45" i="7" s="1"/>
  <c r="F46" i="7"/>
  <c r="H46" i="7"/>
  <c r="K46" i="7" s="1"/>
  <c r="F47" i="7"/>
  <c r="H47" i="7"/>
  <c r="K47" i="7" s="1"/>
  <c r="F49" i="7"/>
  <c r="H49" i="7"/>
  <c r="K49" i="7" s="1"/>
  <c r="F50" i="7"/>
  <c r="H50" i="7"/>
  <c r="K50" i="7" s="1"/>
  <c r="F51" i="7"/>
  <c r="H51" i="7"/>
  <c r="K51" i="7" s="1"/>
  <c r="F52" i="7"/>
  <c r="H52" i="7"/>
  <c r="K52" i="7" s="1"/>
  <c r="F53" i="7"/>
  <c r="H53" i="7"/>
  <c r="K53" i="7" s="1"/>
  <c r="F54" i="7"/>
  <c r="H54" i="7"/>
  <c r="K54" i="7" s="1"/>
  <c r="F56" i="7"/>
  <c r="H56" i="7"/>
  <c r="K56" i="7" s="1"/>
  <c r="F57" i="7"/>
  <c r="H57" i="7"/>
  <c r="K57" i="7" s="1"/>
  <c r="F58" i="7"/>
  <c r="H58" i="7"/>
  <c r="K58" i="7" s="1"/>
  <c r="F59" i="7"/>
  <c r="H59" i="7"/>
  <c r="K59" i="7" s="1"/>
  <c r="F60" i="7"/>
  <c r="H60" i="7"/>
  <c r="K60" i="7" s="1"/>
  <c r="F61" i="7"/>
  <c r="H61" i="7"/>
  <c r="K61" i="7" s="1"/>
  <c r="F62" i="7"/>
  <c r="H62" i="7"/>
  <c r="K62" i="7" s="1"/>
  <c r="F63" i="7"/>
  <c r="H63" i="7"/>
  <c r="K63" i="7" s="1"/>
  <c r="F64" i="7"/>
  <c r="H64" i="7"/>
  <c r="K64" i="7" s="1"/>
  <c r="F65" i="7"/>
  <c r="H65" i="7"/>
  <c r="K65" i="7" s="1"/>
  <c r="F66" i="7"/>
  <c r="H66" i="7"/>
  <c r="K66" i="7" s="1"/>
  <c r="F68" i="7"/>
  <c r="H68" i="7"/>
  <c r="K68" i="7" s="1"/>
  <c r="F70" i="7"/>
  <c r="H70" i="7"/>
  <c r="K70" i="7" s="1"/>
  <c r="F71" i="7"/>
  <c r="H71" i="7"/>
  <c r="K71" i="7" s="1"/>
  <c r="F72" i="7"/>
  <c r="H72" i="7"/>
  <c r="K72" i="7" s="1"/>
  <c r="F73" i="7"/>
  <c r="H73" i="7"/>
  <c r="K73" i="7" s="1"/>
  <c r="F74" i="7"/>
  <c r="H74" i="7"/>
  <c r="K74" i="7" s="1"/>
  <c r="F75" i="7"/>
  <c r="H75" i="7"/>
  <c r="K75" i="7" s="1"/>
  <c r="F76" i="7"/>
  <c r="H76" i="7"/>
  <c r="K76" i="7" s="1"/>
  <c r="F77" i="7"/>
  <c r="H77" i="7"/>
  <c r="K77" i="7" s="1"/>
  <c r="F78" i="7"/>
  <c r="H78" i="7"/>
  <c r="K78" i="7" s="1"/>
  <c r="F80" i="7"/>
  <c r="H80" i="7"/>
  <c r="K80" i="7" s="1"/>
  <c r="F81" i="7"/>
  <c r="H81" i="7"/>
  <c r="K81" i="7" s="1"/>
  <c r="F82" i="7"/>
  <c r="H82" i="7"/>
  <c r="K82" i="7" s="1"/>
  <c r="F83" i="7"/>
  <c r="H83" i="7"/>
  <c r="K83" i="7" s="1"/>
  <c r="F85" i="7"/>
  <c r="H85" i="7"/>
  <c r="K85" i="7" s="1"/>
  <c r="F86" i="7"/>
  <c r="H86" i="7"/>
  <c r="K86" i="7" s="1"/>
  <c r="F87" i="7"/>
  <c r="H87" i="7"/>
  <c r="K87" i="7" s="1"/>
  <c r="F88" i="7"/>
  <c r="H88" i="7"/>
  <c r="K88" i="7" s="1"/>
  <c r="F89" i="7"/>
  <c r="H89" i="7"/>
  <c r="K89" i="7" s="1"/>
  <c r="F90" i="7"/>
  <c r="H90" i="7"/>
  <c r="K90" i="7" s="1"/>
  <c r="F91" i="7"/>
  <c r="H91" i="7"/>
  <c r="K91" i="7" s="1"/>
  <c r="F92" i="7"/>
  <c r="H92" i="7"/>
  <c r="K92" i="7" s="1"/>
  <c r="F93" i="7"/>
  <c r="H93" i="7"/>
  <c r="K93" i="7" s="1"/>
  <c r="F94" i="7"/>
  <c r="H94" i="7"/>
  <c r="K94" i="7" s="1"/>
  <c r="F95" i="7"/>
  <c r="H95" i="7"/>
  <c r="K95" i="7" s="1"/>
  <c r="F96" i="7"/>
  <c r="H96" i="7"/>
  <c r="K96" i="7" s="1"/>
  <c r="F97" i="7"/>
  <c r="H97" i="7"/>
  <c r="K97" i="7" s="1"/>
  <c r="F98" i="7"/>
  <c r="H98" i="7"/>
  <c r="K98" i="7" s="1"/>
  <c r="F99" i="7"/>
  <c r="H99" i="7"/>
  <c r="K99" i="7" s="1"/>
  <c r="F100" i="7"/>
  <c r="H100" i="7"/>
  <c r="K100" i="7" s="1"/>
  <c r="F101" i="7"/>
  <c r="H101" i="7"/>
  <c r="K101" i="7" s="1"/>
  <c r="F102" i="7"/>
  <c r="H102" i="7"/>
  <c r="K102" i="7" s="1"/>
  <c r="F103" i="7"/>
  <c r="H103" i="7"/>
  <c r="K103" i="7" s="1"/>
  <c r="J104" i="7"/>
  <c r="H104" i="7"/>
  <c r="K104" i="7" s="1"/>
  <c r="F104" i="7"/>
  <c r="F105" i="7"/>
  <c r="H105" i="7"/>
  <c r="K105" i="7" s="1"/>
  <c r="F106" i="7"/>
  <c r="H106" i="7"/>
  <c r="K106" i="7" s="1"/>
  <c r="F107" i="7"/>
  <c r="H107" i="7"/>
  <c r="K107" i="7" s="1"/>
  <c r="F108" i="7"/>
  <c r="H108" i="7"/>
  <c r="K108" i="7" s="1"/>
  <c r="F109" i="7"/>
  <c r="H109" i="7"/>
  <c r="K109" i="7" s="1"/>
  <c r="F110" i="7"/>
  <c r="H110" i="7"/>
  <c r="K110" i="7" s="1"/>
  <c r="F111" i="7"/>
  <c r="H111" i="7"/>
  <c r="K111" i="7" s="1"/>
  <c r="F112" i="7"/>
  <c r="H112" i="7"/>
  <c r="K112" i="7" s="1"/>
  <c r="F113" i="7"/>
  <c r="H113" i="7"/>
  <c r="K113" i="7" s="1"/>
  <c r="F116" i="7"/>
  <c r="H116" i="7"/>
  <c r="K116" i="7" s="1"/>
  <c r="F117" i="7"/>
  <c r="H117" i="7"/>
  <c r="K117" i="7" s="1"/>
  <c r="F118" i="7"/>
  <c r="H118" i="7"/>
  <c r="K118" i="7" s="1"/>
  <c r="F119" i="7"/>
  <c r="H119" i="7"/>
  <c r="K119" i="7" s="1"/>
  <c r="F120" i="7"/>
  <c r="H120" i="7"/>
  <c r="K120" i="7" s="1"/>
  <c r="F121" i="7"/>
  <c r="H121" i="7"/>
  <c r="K121" i="7" s="1"/>
  <c r="F122" i="7"/>
  <c r="H122" i="7"/>
  <c r="K122" i="7" s="1"/>
  <c r="F123" i="7"/>
  <c r="H123" i="7"/>
  <c r="K123" i="7" s="1"/>
  <c r="F124" i="7"/>
  <c r="H124" i="7"/>
  <c r="K124" i="7" s="1"/>
  <c r="F92" i="6"/>
  <c r="H92" i="6"/>
  <c r="K92" i="6" s="1"/>
  <c r="F93" i="6"/>
  <c r="H93" i="6"/>
  <c r="K93" i="6" s="1"/>
  <c r="F94" i="6"/>
  <c r="H94" i="6"/>
  <c r="K94" i="6" s="1"/>
  <c r="F95" i="6"/>
  <c r="H95" i="6"/>
  <c r="K95" i="6" s="1"/>
  <c r="F96" i="6"/>
  <c r="H96" i="6"/>
  <c r="K96" i="6" s="1"/>
  <c r="F97" i="6"/>
  <c r="H97" i="6"/>
  <c r="K97" i="6" s="1"/>
  <c r="F98" i="6"/>
  <c r="H98" i="6"/>
  <c r="K98" i="6" s="1"/>
  <c r="F99" i="6"/>
  <c r="H99" i="6"/>
  <c r="K99" i="6" s="1"/>
  <c r="F100" i="6"/>
  <c r="H100" i="6"/>
  <c r="K100" i="6" s="1"/>
  <c r="F101" i="6"/>
  <c r="H101" i="6"/>
  <c r="K101" i="6" s="1"/>
  <c r="F102" i="6"/>
  <c r="H102" i="6"/>
  <c r="K102" i="6" s="1"/>
  <c r="F103" i="6"/>
  <c r="H103" i="6"/>
  <c r="K103" i="6" s="1"/>
  <c r="F104" i="6"/>
  <c r="H104" i="6"/>
  <c r="K104" i="6" s="1"/>
  <c r="F105" i="6"/>
  <c r="H105" i="6"/>
  <c r="K105" i="6" s="1"/>
  <c r="F106" i="6"/>
  <c r="H106" i="6"/>
  <c r="K106" i="6" s="1"/>
  <c r="F107" i="6"/>
  <c r="H107" i="6"/>
  <c r="K107" i="6" s="1"/>
  <c r="F108" i="6"/>
  <c r="H108" i="6"/>
  <c r="K108" i="6" s="1"/>
  <c r="F109" i="6"/>
  <c r="H109" i="6"/>
  <c r="K109" i="6" s="1"/>
  <c r="F110" i="6"/>
  <c r="H110" i="6"/>
  <c r="K110" i="6" s="1"/>
  <c r="F111" i="6"/>
  <c r="H111" i="6"/>
  <c r="K111" i="6" s="1"/>
  <c r="F112" i="6"/>
  <c r="H112" i="6"/>
  <c r="K112" i="6" s="1"/>
  <c r="D122" i="6"/>
  <c r="J122" i="6" s="1"/>
  <c r="D121" i="6"/>
  <c r="J121" i="6" s="1"/>
  <c r="D120" i="6"/>
  <c r="J120" i="6" s="1"/>
  <c r="D119" i="6"/>
  <c r="J119" i="6" s="1"/>
  <c r="D118" i="6"/>
  <c r="J118" i="6" s="1"/>
  <c r="D117" i="6"/>
  <c r="J117" i="6" s="1"/>
  <c r="D116" i="6"/>
  <c r="J116" i="6" s="1"/>
  <c r="D115" i="6"/>
  <c r="J115" i="6" s="1"/>
  <c r="D114" i="6"/>
  <c r="J114" i="6" s="1"/>
  <c r="I113" i="6"/>
  <c r="G113" i="6"/>
  <c r="E113" i="6"/>
  <c r="D113" i="6"/>
  <c r="J91" i="6"/>
  <c r="J90" i="6"/>
  <c r="J89" i="6"/>
  <c r="J88" i="6"/>
  <c r="J87" i="6"/>
  <c r="J86" i="6"/>
  <c r="J85" i="6"/>
  <c r="J84" i="6"/>
  <c r="J83" i="6"/>
  <c r="I82" i="6"/>
  <c r="G82" i="6"/>
  <c r="E82" i="6"/>
  <c r="D82" i="6"/>
  <c r="J80" i="6"/>
  <c r="J79" i="6"/>
  <c r="J78" i="6"/>
  <c r="J77" i="6"/>
  <c r="J76" i="6"/>
  <c r="J75" i="6"/>
  <c r="J74" i="6"/>
  <c r="J73" i="6"/>
  <c r="J72" i="6"/>
  <c r="J71" i="6"/>
  <c r="J70" i="6"/>
  <c r="J69" i="6"/>
  <c r="I68" i="6"/>
  <c r="G68" i="6"/>
  <c r="E68" i="6"/>
  <c r="D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I48" i="6"/>
  <c r="G48" i="6"/>
  <c r="E48" i="6"/>
  <c r="D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I30" i="6"/>
  <c r="G30" i="6"/>
  <c r="E30" i="6"/>
  <c r="D30" i="6"/>
  <c r="J29" i="6"/>
  <c r="J28" i="6"/>
  <c r="J27" i="6"/>
  <c r="J26" i="6"/>
  <c r="J25" i="6"/>
  <c r="J24" i="6"/>
  <c r="J23" i="6"/>
  <c r="J22" i="6"/>
  <c r="J21" i="6"/>
  <c r="J20" i="6"/>
  <c r="J19" i="6"/>
  <c r="J18" i="6"/>
  <c r="I17" i="6"/>
  <c r="G17" i="6"/>
  <c r="E17" i="6"/>
  <c r="D17" i="6"/>
  <c r="J16" i="6"/>
  <c r="J15" i="6"/>
  <c r="J14" i="6"/>
  <c r="J13" i="6"/>
  <c r="J12" i="6"/>
  <c r="J11" i="6"/>
  <c r="J10" i="6"/>
  <c r="J9" i="6"/>
  <c r="J8" i="6"/>
  <c r="I7" i="6"/>
  <c r="I6" i="6" s="1"/>
  <c r="G7" i="6"/>
  <c r="G6" i="6" s="1"/>
  <c r="E7" i="6"/>
  <c r="E6" i="6" s="1"/>
  <c r="D7" i="6"/>
  <c r="D6" i="6" s="1"/>
  <c r="J10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J125" i="3"/>
  <c r="AJ124" i="3"/>
  <c r="AJ123" i="3"/>
  <c r="AJ122" i="3"/>
  <c r="AJ121" i="3"/>
  <c r="AJ120" i="3"/>
  <c r="AJ119" i="3"/>
  <c r="AJ118" i="3"/>
  <c r="AJ117" i="3"/>
  <c r="AJ116" i="3"/>
  <c r="AJ115" i="3"/>
  <c r="AJ114" i="3"/>
  <c r="AJ113" i="3"/>
  <c r="AJ112" i="3"/>
  <c r="AJ111" i="3"/>
  <c r="AJ110" i="3"/>
  <c r="AJ109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E125" i="3"/>
  <c r="AE124" i="3"/>
  <c r="AE123" i="3"/>
  <c r="AE122" i="3"/>
  <c r="AE121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8" i="3"/>
  <c r="AE107" i="3"/>
  <c r="AE106" i="3"/>
  <c r="AE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J70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E70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AJ41" i="3"/>
  <c r="AE41" i="3"/>
  <c r="Z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U70" i="3"/>
  <c r="P70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J83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K6" i="7" l="1"/>
  <c r="K115" i="7"/>
  <c r="K84" i="7"/>
  <c r="K69" i="7"/>
  <c r="K48" i="7"/>
  <c r="K30" i="7"/>
  <c r="K17" i="7"/>
  <c r="K7" i="7"/>
  <c r="F113" i="6"/>
  <c r="H113" i="6"/>
  <c r="J113" i="6"/>
  <c r="F82" i="6"/>
  <c r="H82" i="6"/>
  <c r="J82" i="6"/>
  <c r="F68" i="6"/>
  <c r="H68" i="6"/>
  <c r="J68" i="6"/>
  <c r="F48" i="6"/>
  <c r="H48" i="6"/>
  <c r="J48" i="6"/>
  <c r="F30" i="6"/>
  <c r="H30" i="6"/>
  <c r="J30" i="6"/>
  <c r="F17" i="6"/>
  <c r="H17" i="6"/>
  <c r="J17" i="6"/>
  <c r="F7" i="6"/>
  <c r="H7" i="6"/>
  <c r="J7" i="6"/>
  <c r="F6" i="6"/>
  <c r="H6" i="6"/>
  <c r="J6" i="6"/>
  <c r="F8" i="6"/>
  <c r="H8" i="6"/>
  <c r="K8" i="6" s="1"/>
  <c r="F9" i="6"/>
  <c r="H9" i="6"/>
  <c r="K9" i="6" s="1"/>
  <c r="F10" i="6"/>
  <c r="H10" i="6"/>
  <c r="K10" i="6" s="1"/>
  <c r="F11" i="6"/>
  <c r="H11" i="6"/>
  <c r="K11" i="6" s="1"/>
  <c r="F12" i="6"/>
  <c r="H12" i="6"/>
  <c r="K12" i="6" s="1"/>
  <c r="F13" i="6"/>
  <c r="H13" i="6"/>
  <c r="K13" i="6" s="1"/>
  <c r="F14" i="6"/>
  <c r="H14" i="6"/>
  <c r="K14" i="6" s="1"/>
  <c r="F15" i="6"/>
  <c r="H15" i="6"/>
  <c r="K15" i="6" s="1"/>
  <c r="F16" i="6"/>
  <c r="H16" i="6"/>
  <c r="K16" i="6" s="1"/>
  <c r="F18" i="6"/>
  <c r="H18" i="6"/>
  <c r="K18" i="6" s="1"/>
  <c r="F19" i="6"/>
  <c r="H19" i="6"/>
  <c r="K19" i="6" s="1"/>
  <c r="F20" i="6"/>
  <c r="H20" i="6"/>
  <c r="K20" i="6" s="1"/>
  <c r="F21" i="6"/>
  <c r="H21" i="6"/>
  <c r="K21" i="6" s="1"/>
  <c r="F22" i="6"/>
  <c r="H22" i="6"/>
  <c r="K22" i="6" s="1"/>
  <c r="F23" i="6"/>
  <c r="H23" i="6"/>
  <c r="K23" i="6" s="1"/>
  <c r="F24" i="6"/>
  <c r="H24" i="6"/>
  <c r="K24" i="6" s="1"/>
  <c r="F25" i="6"/>
  <c r="H25" i="6"/>
  <c r="K25" i="6" s="1"/>
  <c r="F26" i="6"/>
  <c r="H26" i="6"/>
  <c r="K26" i="6" s="1"/>
  <c r="F27" i="6"/>
  <c r="H27" i="6"/>
  <c r="K27" i="6" s="1"/>
  <c r="F28" i="6"/>
  <c r="H28" i="6"/>
  <c r="K28" i="6" s="1"/>
  <c r="F29" i="6"/>
  <c r="H29" i="6"/>
  <c r="K29" i="6" s="1"/>
  <c r="F31" i="6"/>
  <c r="H31" i="6"/>
  <c r="K31" i="6" s="1"/>
  <c r="F32" i="6"/>
  <c r="H32" i="6"/>
  <c r="K32" i="6" s="1"/>
  <c r="F33" i="6"/>
  <c r="H33" i="6"/>
  <c r="K33" i="6" s="1"/>
  <c r="F34" i="6"/>
  <c r="H34" i="6"/>
  <c r="K34" i="6" s="1"/>
  <c r="F35" i="6"/>
  <c r="H35" i="6"/>
  <c r="K35" i="6" s="1"/>
  <c r="F36" i="6"/>
  <c r="H36" i="6"/>
  <c r="K36" i="6" s="1"/>
  <c r="F37" i="6"/>
  <c r="H37" i="6"/>
  <c r="K37" i="6" s="1"/>
  <c r="F38" i="6"/>
  <c r="H38" i="6"/>
  <c r="K38" i="6" s="1"/>
  <c r="F39" i="6"/>
  <c r="H39" i="6"/>
  <c r="K39" i="6" s="1"/>
  <c r="F40" i="6"/>
  <c r="H40" i="6"/>
  <c r="K40" i="6" s="1"/>
  <c r="F41" i="6"/>
  <c r="H41" i="6"/>
  <c r="K41" i="6" s="1"/>
  <c r="F42" i="6"/>
  <c r="H42" i="6"/>
  <c r="K42" i="6" s="1"/>
  <c r="F43" i="6"/>
  <c r="H43" i="6"/>
  <c r="K43" i="6" s="1"/>
  <c r="F44" i="6"/>
  <c r="H44" i="6"/>
  <c r="K44" i="6" s="1"/>
  <c r="F45" i="6"/>
  <c r="H45" i="6"/>
  <c r="K45" i="6" s="1"/>
  <c r="F46" i="6"/>
  <c r="H46" i="6"/>
  <c r="K46" i="6" s="1"/>
  <c r="F47" i="6"/>
  <c r="H47" i="6"/>
  <c r="K47" i="6" s="1"/>
  <c r="F49" i="6"/>
  <c r="H49" i="6"/>
  <c r="K49" i="6" s="1"/>
  <c r="F50" i="6"/>
  <c r="H50" i="6"/>
  <c r="K50" i="6" s="1"/>
  <c r="F51" i="6"/>
  <c r="H51" i="6"/>
  <c r="K51" i="6" s="1"/>
  <c r="F52" i="6"/>
  <c r="H52" i="6"/>
  <c r="K52" i="6" s="1"/>
  <c r="F53" i="6"/>
  <c r="H53" i="6"/>
  <c r="K53" i="6" s="1"/>
  <c r="F54" i="6"/>
  <c r="H54" i="6"/>
  <c r="K54" i="6" s="1"/>
  <c r="F55" i="6"/>
  <c r="H55" i="6"/>
  <c r="K55" i="6" s="1"/>
  <c r="F56" i="6"/>
  <c r="H56" i="6"/>
  <c r="K56" i="6" s="1"/>
  <c r="F57" i="6"/>
  <c r="H57" i="6"/>
  <c r="K57" i="6" s="1"/>
  <c r="F58" i="6"/>
  <c r="H58" i="6"/>
  <c r="K58" i="6" s="1"/>
  <c r="F59" i="6"/>
  <c r="H59" i="6"/>
  <c r="K59" i="6" s="1"/>
  <c r="F60" i="6"/>
  <c r="H60" i="6"/>
  <c r="K60" i="6" s="1"/>
  <c r="F61" i="6"/>
  <c r="H61" i="6"/>
  <c r="K61" i="6" s="1"/>
  <c r="F62" i="6"/>
  <c r="H62" i="6"/>
  <c r="K62" i="6" s="1"/>
  <c r="F63" i="6"/>
  <c r="H63" i="6"/>
  <c r="K63" i="6" s="1"/>
  <c r="F64" i="6"/>
  <c r="H64" i="6"/>
  <c r="K64" i="6" s="1"/>
  <c r="F65" i="6"/>
  <c r="H65" i="6"/>
  <c r="K65" i="6" s="1"/>
  <c r="F66" i="6"/>
  <c r="H66" i="6"/>
  <c r="K66" i="6" s="1"/>
  <c r="F67" i="6"/>
  <c r="H67" i="6"/>
  <c r="K67" i="6" s="1"/>
  <c r="F69" i="6"/>
  <c r="H69" i="6"/>
  <c r="K69" i="6" s="1"/>
  <c r="F70" i="6"/>
  <c r="H70" i="6"/>
  <c r="K70" i="6" s="1"/>
  <c r="F71" i="6"/>
  <c r="H71" i="6"/>
  <c r="K71" i="6" s="1"/>
  <c r="F72" i="6"/>
  <c r="H72" i="6"/>
  <c r="K72" i="6" s="1"/>
  <c r="F73" i="6"/>
  <c r="H73" i="6"/>
  <c r="K73" i="6" s="1"/>
  <c r="F74" i="6"/>
  <c r="H74" i="6"/>
  <c r="K74" i="6" s="1"/>
  <c r="F75" i="6"/>
  <c r="H75" i="6"/>
  <c r="K75" i="6" s="1"/>
  <c r="F76" i="6"/>
  <c r="H76" i="6"/>
  <c r="K76" i="6" s="1"/>
  <c r="F77" i="6"/>
  <c r="H77" i="6"/>
  <c r="K77" i="6" s="1"/>
  <c r="F78" i="6"/>
  <c r="H78" i="6"/>
  <c r="K78" i="6" s="1"/>
  <c r="F79" i="6"/>
  <c r="H79" i="6"/>
  <c r="K79" i="6" s="1"/>
  <c r="F80" i="6"/>
  <c r="H80" i="6"/>
  <c r="K80" i="6" s="1"/>
  <c r="F83" i="6"/>
  <c r="H83" i="6"/>
  <c r="K83" i="6" s="1"/>
  <c r="F84" i="6"/>
  <c r="H84" i="6"/>
  <c r="K84" i="6" s="1"/>
  <c r="F85" i="6"/>
  <c r="H85" i="6"/>
  <c r="K85" i="6" s="1"/>
  <c r="F86" i="6"/>
  <c r="H86" i="6"/>
  <c r="K86" i="6" s="1"/>
  <c r="F87" i="6"/>
  <c r="H87" i="6"/>
  <c r="K87" i="6" s="1"/>
  <c r="F88" i="6"/>
  <c r="H88" i="6"/>
  <c r="K88" i="6" s="1"/>
  <c r="F89" i="6"/>
  <c r="H89" i="6"/>
  <c r="K89" i="6" s="1"/>
  <c r="F90" i="6"/>
  <c r="H90" i="6"/>
  <c r="K90" i="6" s="1"/>
  <c r="F91" i="6"/>
  <c r="H91" i="6"/>
  <c r="K91" i="6" s="1"/>
  <c r="F114" i="6"/>
  <c r="H114" i="6"/>
  <c r="K114" i="6" s="1"/>
  <c r="F115" i="6"/>
  <c r="H115" i="6"/>
  <c r="K115" i="6" s="1"/>
  <c r="F116" i="6"/>
  <c r="H116" i="6"/>
  <c r="K116" i="6" s="1"/>
  <c r="F117" i="6"/>
  <c r="H117" i="6"/>
  <c r="K117" i="6" s="1"/>
  <c r="F118" i="6"/>
  <c r="H118" i="6"/>
  <c r="K118" i="6" s="1"/>
  <c r="F119" i="6"/>
  <c r="H119" i="6"/>
  <c r="K119" i="6" s="1"/>
  <c r="F120" i="6"/>
  <c r="H120" i="6"/>
  <c r="K120" i="6" s="1"/>
  <c r="F121" i="6"/>
  <c r="H121" i="6"/>
  <c r="K121" i="6" s="1"/>
  <c r="F122" i="6"/>
  <c r="H122" i="6"/>
  <c r="K122" i="6" s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O8" i="3"/>
  <c r="AJ8" i="3"/>
  <c r="AE8" i="3"/>
  <c r="Z8" i="3"/>
  <c r="U8" i="3"/>
  <c r="P8" i="3"/>
  <c r="K8" i="3"/>
  <c r="F8" i="3"/>
  <c r="AO7" i="3"/>
  <c r="AJ7" i="3"/>
  <c r="AE7" i="3"/>
  <c r="Z7" i="3"/>
  <c r="U7" i="3"/>
  <c r="P7" i="3"/>
  <c r="K7" i="3"/>
  <c r="F7" i="3"/>
  <c r="D94" i="5"/>
  <c r="J94" i="5" s="1"/>
  <c r="D7" i="5"/>
  <c r="J7" i="5"/>
  <c r="H7" i="5"/>
  <c r="K7" i="5" s="1"/>
  <c r="F7" i="5"/>
  <c r="D22" i="5"/>
  <c r="D20" i="5"/>
  <c r="D125" i="5"/>
  <c r="D124" i="5"/>
  <c r="D123" i="5"/>
  <c r="D122" i="5"/>
  <c r="D121" i="5"/>
  <c r="D120" i="5"/>
  <c r="D119" i="5"/>
  <c r="D118" i="5"/>
  <c r="D117" i="5"/>
  <c r="D13" i="5"/>
  <c r="J124" i="5"/>
  <c r="H124" i="5"/>
  <c r="K124" i="5" s="1"/>
  <c r="F124" i="5"/>
  <c r="K6" i="6" l="1"/>
  <c r="K113" i="6"/>
  <c r="K82" i="6"/>
  <c r="K68" i="6"/>
  <c r="K48" i="6"/>
  <c r="K30" i="6"/>
  <c r="K17" i="6"/>
  <c r="K7" i="6"/>
  <c r="F94" i="5"/>
  <c r="H94" i="5"/>
  <c r="K94" i="5" s="1"/>
  <c r="F121" i="5"/>
  <c r="F120" i="5"/>
  <c r="F119" i="5"/>
  <c r="F118" i="5"/>
  <c r="F117" i="5"/>
  <c r="J125" i="5"/>
  <c r="H125" i="5"/>
  <c r="K125" i="5" s="1"/>
  <c r="F125" i="5"/>
  <c r="J123" i="5"/>
  <c r="H123" i="5"/>
  <c r="K123" i="5" s="1"/>
  <c r="F123" i="5"/>
  <c r="J122" i="5"/>
  <c r="H122" i="5"/>
  <c r="K122" i="5" s="1"/>
  <c r="F122" i="5"/>
  <c r="J121" i="5"/>
  <c r="H121" i="5"/>
  <c r="K121" i="5" s="1"/>
  <c r="J120" i="5"/>
  <c r="H120" i="5"/>
  <c r="K120" i="5" s="1"/>
  <c r="J119" i="5"/>
  <c r="H119" i="5"/>
  <c r="K119" i="5" s="1"/>
  <c r="J118" i="5"/>
  <c r="H118" i="5"/>
  <c r="K118" i="5" s="1"/>
  <c r="J117" i="5"/>
  <c r="H117" i="5"/>
  <c r="K117" i="5" s="1"/>
  <c r="K116" i="5" s="1"/>
  <c r="I116" i="5"/>
  <c r="G116" i="5"/>
  <c r="E116" i="5"/>
  <c r="D116" i="5"/>
  <c r="D115" i="5"/>
  <c r="J115" i="5" s="1"/>
  <c r="D114" i="5"/>
  <c r="J114" i="5" s="1"/>
  <c r="D113" i="5"/>
  <c r="J113" i="5" s="1"/>
  <c r="D112" i="5"/>
  <c r="J112" i="5" s="1"/>
  <c r="D111" i="5"/>
  <c r="J111" i="5" s="1"/>
  <c r="D110" i="5"/>
  <c r="J110" i="5" s="1"/>
  <c r="D109" i="5"/>
  <c r="J109" i="5" s="1"/>
  <c r="D108" i="5"/>
  <c r="J108" i="5" s="1"/>
  <c r="D107" i="5"/>
  <c r="J107" i="5" s="1"/>
  <c r="D106" i="5"/>
  <c r="J106" i="5" s="1"/>
  <c r="D105" i="5"/>
  <c r="J105" i="5" s="1"/>
  <c r="D104" i="5"/>
  <c r="J104" i="5" s="1"/>
  <c r="D103" i="5"/>
  <c r="J103" i="5" s="1"/>
  <c r="D102" i="5"/>
  <c r="J102" i="5" s="1"/>
  <c r="D101" i="5"/>
  <c r="J101" i="5" s="1"/>
  <c r="D100" i="5"/>
  <c r="J100" i="5" s="1"/>
  <c r="D99" i="5"/>
  <c r="J99" i="5" s="1"/>
  <c r="D98" i="5"/>
  <c r="J98" i="5" s="1"/>
  <c r="D97" i="5"/>
  <c r="D96" i="5"/>
  <c r="J96" i="5" s="1"/>
  <c r="D95" i="5"/>
  <c r="J95" i="5" s="1"/>
  <c r="D93" i="5"/>
  <c r="J93" i="5" s="1"/>
  <c r="D92" i="5"/>
  <c r="J92" i="5" s="1"/>
  <c r="D91" i="5"/>
  <c r="J91" i="5" s="1"/>
  <c r="D90" i="5"/>
  <c r="J90" i="5" s="1"/>
  <c r="D89" i="5"/>
  <c r="J89" i="5" s="1"/>
  <c r="D88" i="5"/>
  <c r="J88" i="5" s="1"/>
  <c r="D87" i="5"/>
  <c r="J87" i="5" s="1"/>
  <c r="D86" i="5"/>
  <c r="J86" i="5" s="1"/>
  <c r="D85" i="5"/>
  <c r="J85" i="5" s="1"/>
  <c r="I84" i="5"/>
  <c r="G84" i="5"/>
  <c r="E84" i="5"/>
  <c r="D84" i="5"/>
  <c r="D82" i="5"/>
  <c r="J82" i="5" s="1"/>
  <c r="D81" i="5"/>
  <c r="J81" i="5" s="1"/>
  <c r="D80" i="5"/>
  <c r="J80" i="5" s="1"/>
  <c r="D79" i="5"/>
  <c r="J79" i="5" s="1"/>
  <c r="D78" i="5"/>
  <c r="J78" i="5" s="1"/>
  <c r="D77" i="5"/>
  <c r="J77" i="5" s="1"/>
  <c r="D76" i="5"/>
  <c r="J76" i="5" s="1"/>
  <c r="D75" i="5"/>
  <c r="J75" i="5" s="1"/>
  <c r="D74" i="5"/>
  <c r="J74" i="5" s="1"/>
  <c r="D73" i="5"/>
  <c r="J73" i="5" s="1"/>
  <c r="D72" i="5"/>
  <c r="J72" i="5" s="1"/>
  <c r="D71" i="5"/>
  <c r="J71" i="5" s="1"/>
  <c r="D70" i="5"/>
  <c r="J70" i="5" s="1"/>
  <c r="I69" i="5"/>
  <c r="I6" i="5" s="1"/>
  <c r="G69" i="5"/>
  <c r="G6" i="5" s="1"/>
  <c r="E69" i="5"/>
  <c r="D69" i="5"/>
  <c r="D68" i="5"/>
  <c r="J68" i="5" s="1"/>
  <c r="D67" i="5"/>
  <c r="J67" i="5" s="1"/>
  <c r="D66" i="5"/>
  <c r="J66" i="5" s="1"/>
  <c r="D65" i="5"/>
  <c r="J65" i="5" s="1"/>
  <c r="D64" i="5"/>
  <c r="J64" i="5" s="1"/>
  <c r="D63" i="5"/>
  <c r="H63" i="5" s="1"/>
  <c r="D62" i="5"/>
  <c r="J62" i="5" s="1"/>
  <c r="D61" i="5"/>
  <c r="J61" i="5" s="1"/>
  <c r="D60" i="5"/>
  <c r="J60" i="5" s="1"/>
  <c r="D59" i="5"/>
  <c r="J59" i="5" s="1"/>
  <c r="D58" i="5"/>
  <c r="J58" i="5" s="1"/>
  <c r="D57" i="5"/>
  <c r="J57" i="5" s="1"/>
  <c r="D56" i="5"/>
  <c r="J56" i="5" s="1"/>
  <c r="D55" i="5"/>
  <c r="J55" i="5" s="1"/>
  <c r="D54" i="5"/>
  <c r="J54" i="5" s="1"/>
  <c r="D53" i="5"/>
  <c r="J53" i="5" s="1"/>
  <c r="D52" i="5"/>
  <c r="J52" i="5" s="1"/>
  <c r="D51" i="5"/>
  <c r="J51" i="5" s="1"/>
  <c r="D50" i="5"/>
  <c r="J50" i="5" s="1"/>
  <c r="I49" i="5"/>
  <c r="G49" i="5"/>
  <c r="E49" i="5"/>
  <c r="D49" i="5"/>
  <c r="D48" i="5"/>
  <c r="J48" i="5" s="1"/>
  <c r="D47" i="5"/>
  <c r="J47" i="5" s="1"/>
  <c r="D46" i="5"/>
  <c r="J46" i="5" s="1"/>
  <c r="D45" i="5"/>
  <c r="J45" i="5" s="1"/>
  <c r="D44" i="5"/>
  <c r="J44" i="5" s="1"/>
  <c r="D43" i="5"/>
  <c r="J43" i="5" s="1"/>
  <c r="D42" i="5"/>
  <c r="J42" i="5" s="1"/>
  <c r="D41" i="5"/>
  <c r="J41" i="5" s="1"/>
  <c r="D40" i="5"/>
  <c r="J40" i="5" s="1"/>
  <c r="D39" i="5"/>
  <c r="J39" i="5" s="1"/>
  <c r="D38" i="5"/>
  <c r="J38" i="5" s="1"/>
  <c r="D37" i="5"/>
  <c r="H37" i="5" s="1"/>
  <c r="D36" i="5"/>
  <c r="J36" i="5" s="1"/>
  <c r="D35" i="5"/>
  <c r="J35" i="5" s="1"/>
  <c r="D34" i="5"/>
  <c r="J34" i="5" s="1"/>
  <c r="D33" i="5"/>
  <c r="J33" i="5" s="1"/>
  <c r="D32" i="5"/>
  <c r="J32" i="5" s="1"/>
  <c r="I31" i="5"/>
  <c r="G31" i="5"/>
  <c r="E31" i="5"/>
  <c r="D31" i="5"/>
  <c r="D30" i="5"/>
  <c r="J30" i="5" s="1"/>
  <c r="D29" i="5"/>
  <c r="J29" i="5" s="1"/>
  <c r="D28" i="5"/>
  <c r="J28" i="5" s="1"/>
  <c r="D27" i="5"/>
  <c r="J27" i="5" s="1"/>
  <c r="D26" i="5"/>
  <c r="J26" i="5" s="1"/>
  <c r="D25" i="5"/>
  <c r="J25" i="5" s="1"/>
  <c r="D24" i="5"/>
  <c r="J24" i="5" s="1"/>
  <c r="D23" i="5"/>
  <c r="J23" i="5" s="1"/>
  <c r="J22" i="5"/>
  <c r="D21" i="5"/>
  <c r="J21" i="5" s="1"/>
  <c r="J20" i="5"/>
  <c r="D19" i="5"/>
  <c r="I18" i="5"/>
  <c r="G18" i="5"/>
  <c r="E18" i="5"/>
  <c r="D18" i="5"/>
  <c r="D17" i="5"/>
  <c r="D16" i="5"/>
  <c r="J16" i="5" s="1"/>
  <c r="D15" i="5"/>
  <c r="J15" i="5" s="1"/>
  <c r="D14" i="5"/>
  <c r="J14" i="5" s="1"/>
  <c r="J13" i="5"/>
  <c r="D12" i="5"/>
  <c r="J12" i="5" s="1"/>
  <c r="D11" i="5"/>
  <c r="D10" i="5"/>
  <c r="J10" i="5" s="1"/>
  <c r="D9" i="5"/>
  <c r="J9" i="5" s="1"/>
  <c r="I8" i="5"/>
  <c r="G8" i="5"/>
  <c r="E8" i="5"/>
  <c r="D8" i="5"/>
  <c r="K126" i="5" l="1"/>
  <c r="D6" i="5"/>
  <c r="E6" i="5"/>
  <c r="J19" i="5"/>
  <c r="F19" i="5"/>
  <c r="J17" i="5"/>
  <c r="F17" i="5"/>
  <c r="J11" i="5"/>
  <c r="H11" i="5"/>
  <c r="F9" i="5"/>
  <c r="F12" i="5"/>
  <c r="F13" i="5"/>
  <c r="F14" i="5"/>
  <c r="F29" i="5"/>
  <c r="F32" i="5"/>
  <c r="F33" i="5"/>
  <c r="F34" i="5"/>
  <c r="F35" i="5"/>
  <c r="F39" i="5"/>
  <c r="F42" i="5"/>
  <c r="J37" i="5"/>
  <c r="K37" i="5" s="1"/>
  <c r="J63" i="5"/>
  <c r="K63" i="5" s="1"/>
  <c r="F70" i="5"/>
  <c r="F71" i="5"/>
  <c r="F72" i="5"/>
  <c r="F76" i="5"/>
  <c r="F81" i="5"/>
  <c r="F87" i="5"/>
  <c r="F89" i="5"/>
  <c r="F101" i="5"/>
  <c r="F106" i="5"/>
  <c r="F115" i="5"/>
  <c r="F51" i="5"/>
  <c r="F52" i="5"/>
  <c r="F53" i="5"/>
  <c r="F54" i="5"/>
  <c r="F55" i="5"/>
  <c r="F56" i="5"/>
  <c r="F57" i="5"/>
  <c r="F58" i="5"/>
  <c r="F59" i="5"/>
  <c r="F60" i="5"/>
  <c r="F64" i="5"/>
  <c r="F65" i="5"/>
  <c r="F66" i="5"/>
  <c r="F67" i="5"/>
  <c r="F68" i="5"/>
  <c r="F6" i="5"/>
  <c r="H6" i="5"/>
  <c r="J6" i="5"/>
  <c r="F8" i="5"/>
  <c r="H8" i="5"/>
  <c r="J8" i="5"/>
  <c r="F18" i="5"/>
  <c r="H18" i="5"/>
  <c r="J18" i="5"/>
  <c r="F31" i="5"/>
  <c r="H31" i="5"/>
  <c r="J31" i="5"/>
  <c r="F49" i="5"/>
  <c r="H49" i="5"/>
  <c r="J49" i="5"/>
  <c r="F69" i="5"/>
  <c r="H69" i="5"/>
  <c r="J69" i="5"/>
  <c r="F84" i="5"/>
  <c r="H84" i="5"/>
  <c r="J84" i="5"/>
  <c r="F116" i="5"/>
  <c r="H116" i="5"/>
  <c r="J116" i="5"/>
  <c r="H9" i="5"/>
  <c r="K9" i="5" s="1"/>
  <c r="F10" i="5"/>
  <c r="H10" i="5"/>
  <c r="K10" i="5" s="1"/>
  <c r="F11" i="5"/>
  <c r="K11" i="5"/>
  <c r="H12" i="5"/>
  <c r="K12" i="5" s="1"/>
  <c r="H13" i="5"/>
  <c r="K13" i="5" s="1"/>
  <c r="H14" i="5"/>
  <c r="K14" i="5" s="1"/>
  <c r="F15" i="5"/>
  <c r="H15" i="5"/>
  <c r="K15" i="5" s="1"/>
  <c r="F16" i="5"/>
  <c r="H16" i="5"/>
  <c r="K16" i="5" s="1"/>
  <c r="H17" i="5"/>
  <c r="K17" i="5" s="1"/>
  <c r="H19" i="5"/>
  <c r="K19" i="5" s="1"/>
  <c r="F20" i="5"/>
  <c r="H20" i="5"/>
  <c r="K20" i="5" s="1"/>
  <c r="F21" i="5"/>
  <c r="H21" i="5"/>
  <c r="K21" i="5" s="1"/>
  <c r="F22" i="5"/>
  <c r="H22" i="5"/>
  <c r="K22" i="5" s="1"/>
  <c r="F23" i="5"/>
  <c r="H23" i="5"/>
  <c r="K23" i="5" s="1"/>
  <c r="F24" i="5"/>
  <c r="H24" i="5"/>
  <c r="K24" i="5" s="1"/>
  <c r="F25" i="5"/>
  <c r="H25" i="5"/>
  <c r="K25" i="5" s="1"/>
  <c r="F26" i="5"/>
  <c r="H26" i="5"/>
  <c r="K26" i="5" s="1"/>
  <c r="F27" i="5"/>
  <c r="H27" i="5"/>
  <c r="K27" i="5" s="1"/>
  <c r="F28" i="5"/>
  <c r="H28" i="5"/>
  <c r="K28" i="5" s="1"/>
  <c r="H29" i="5"/>
  <c r="K29" i="5" s="1"/>
  <c r="F30" i="5"/>
  <c r="H30" i="5"/>
  <c r="K30" i="5" s="1"/>
  <c r="H32" i="5"/>
  <c r="K32" i="5" s="1"/>
  <c r="H33" i="5"/>
  <c r="K33" i="5" s="1"/>
  <c r="H34" i="5"/>
  <c r="K34" i="5" s="1"/>
  <c r="H35" i="5"/>
  <c r="K35" i="5" s="1"/>
  <c r="F36" i="5"/>
  <c r="H36" i="5"/>
  <c r="K36" i="5" s="1"/>
  <c r="F37" i="5"/>
  <c r="F38" i="5"/>
  <c r="H38" i="5"/>
  <c r="K38" i="5" s="1"/>
  <c r="H39" i="5"/>
  <c r="K39" i="5" s="1"/>
  <c r="F40" i="5"/>
  <c r="H40" i="5"/>
  <c r="K40" i="5" s="1"/>
  <c r="F41" i="5"/>
  <c r="H41" i="5"/>
  <c r="K41" i="5" s="1"/>
  <c r="H42" i="5"/>
  <c r="K42" i="5" s="1"/>
  <c r="F43" i="5"/>
  <c r="H43" i="5"/>
  <c r="K43" i="5" s="1"/>
  <c r="F44" i="5"/>
  <c r="H44" i="5"/>
  <c r="K44" i="5" s="1"/>
  <c r="F45" i="5"/>
  <c r="H45" i="5"/>
  <c r="K45" i="5" s="1"/>
  <c r="F46" i="5"/>
  <c r="H46" i="5"/>
  <c r="K46" i="5" s="1"/>
  <c r="F47" i="5"/>
  <c r="H47" i="5"/>
  <c r="K47" i="5" s="1"/>
  <c r="F48" i="5"/>
  <c r="H48" i="5"/>
  <c r="K48" i="5" s="1"/>
  <c r="F50" i="5"/>
  <c r="H50" i="5"/>
  <c r="K50" i="5" s="1"/>
  <c r="H51" i="5"/>
  <c r="K51" i="5" s="1"/>
  <c r="H52" i="5"/>
  <c r="K52" i="5" s="1"/>
  <c r="H53" i="5"/>
  <c r="K53" i="5" s="1"/>
  <c r="H54" i="5"/>
  <c r="K54" i="5" s="1"/>
  <c r="H55" i="5"/>
  <c r="K55" i="5" s="1"/>
  <c r="H56" i="5"/>
  <c r="K56" i="5" s="1"/>
  <c r="H57" i="5"/>
  <c r="K57" i="5" s="1"/>
  <c r="H58" i="5"/>
  <c r="K58" i="5" s="1"/>
  <c r="H59" i="5"/>
  <c r="K59" i="5" s="1"/>
  <c r="H60" i="5"/>
  <c r="K60" i="5" s="1"/>
  <c r="F61" i="5"/>
  <c r="H61" i="5"/>
  <c r="K61" i="5" s="1"/>
  <c r="F62" i="5"/>
  <c r="H62" i="5"/>
  <c r="K62" i="5" s="1"/>
  <c r="F63" i="5"/>
  <c r="H64" i="5"/>
  <c r="K64" i="5" s="1"/>
  <c r="H65" i="5"/>
  <c r="K65" i="5" s="1"/>
  <c r="H66" i="5"/>
  <c r="K66" i="5" s="1"/>
  <c r="H67" i="5"/>
  <c r="K67" i="5" s="1"/>
  <c r="H68" i="5"/>
  <c r="K68" i="5" s="1"/>
  <c r="H70" i="5"/>
  <c r="K70" i="5" s="1"/>
  <c r="H71" i="5"/>
  <c r="K71" i="5" s="1"/>
  <c r="H72" i="5"/>
  <c r="K72" i="5" s="1"/>
  <c r="F73" i="5"/>
  <c r="H73" i="5"/>
  <c r="K73" i="5" s="1"/>
  <c r="F74" i="5"/>
  <c r="H74" i="5"/>
  <c r="K74" i="5" s="1"/>
  <c r="F75" i="5"/>
  <c r="H75" i="5"/>
  <c r="K75" i="5" s="1"/>
  <c r="H76" i="5"/>
  <c r="K76" i="5" s="1"/>
  <c r="F77" i="5"/>
  <c r="H77" i="5"/>
  <c r="K77" i="5" s="1"/>
  <c r="F78" i="5"/>
  <c r="H78" i="5"/>
  <c r="K78" i="5" s="1"/>
  <c r="F79" i="5"/>
  <c r="H79" i="5"/>
  <c r="K79" i="5" s="1"/>
  <c r="F80" i="5"/>
  <c r="H80" i="5"/>
  <c r="K80" i="5" s="1"/>
  <c r="H81" i="5"/>
  <c r="K81" i="5" s="1"/>
  <c r="F82" i="5"/>
  <c r="H82" i="5"/>
  <c r="K82" i="5" s="1"/>
  <c r="F85" i="5"/>
  <c r="H85" i="5"/>
  <c r="K85" i="5" s="1"/>
  <c r="F86" i="5"/>
  <c r="H86" i="5"/>
  <c r="K86" i="5" s="1"/>
  <c r="H87" i="5"/>
  <c r="K87" i="5" s="1"/>
  <c r="F88" i="5"/>
  <c r="H88" i="5"/>
  <c r="K88" i="5" s="1"/>
  <c r="H89" i="5"/>
  <c r="K89" i="5" s="1"/>
  <c r="F90" i="5"/>
  <c r="H90" i="5"/>
  <c r="K90" i="5" s="1"/>
  <c r="F91" i="5"/>
  <c r="H91" i="5"/>
  <c r="K91" i="5" s="1"/>
  <c r="F92" i="5"/>
  <c r="H92" i="5"/>
  <c r="K92" i="5" s="1"/>
  <c r="F93" i="5"/>
  <c r="H93" i="5"/>
  <c r="K93" i="5" s="1"/>
  <c r="F95" i="5"/>
  <c r="H95" i="5"/>
  <c r="K95" i="5" s="1"/>
  <c r="F96" i="5"/>
  <c r="H96" i="5"/>
  <c r="K96" i="5" s="1"/>
  <c r="J97" i="5"/>
  <c r="H97" i="5"/>
  <c r="K97" i="5" s="1"/>
  <c r="F97" i="5"/>
  <c r="F98" i="5"/>
  <c r="H98" i="5"/>
  <c r="K98" i="5" s="1"/>
  <c r="F99" i="5"/>
  <c r="H99" i="5"/>
  <c r="K99" i="5" s="1"/>
  <c r="F100" i="5"/>
  <c r="H100" i="5"/>
  <c r="K100" i="5" s="1"/>
  <c r="H101" i="5"/>
  <c r="K101" i="5" s="1"/>
  <c r="F102" i="5"/>
  <c r="H102" i="5"/>
  <c r="K102" i="5" s="1"/>
  <c r="F103" i="5"/>
  <c r="H103" i="5"/>
  <c r="K103" i="5" s="1"/>
  <c r="F104" i="5"/>
  <c r="H104" i="5"/>
  <c r="K104" i="5" s="1"/>
  <c r="F105" i="5"/>
  <c r="H105" i="5"/>
  <c r="K105" i="5" s="1"/>
  <c r="H106" i="5"/>
  <c r="K106" i="5" s="1"/>
  <c r="F107" i="5"/>
  <c r="H107" i="5"/>
  <c r="K107" i="5" s="1"/>
  <c r="F108" i="5"/>
  <c r="H108" i="5"/>
  <c r="K108" i="5" s="1"/>
  <c r="F109" i="5"/>
  <c r="H109" i="5"/>
  <c r="K109" i="5" s="1"/>
  <c r="F110" i="5"/>
  <c r="H110" i="5"/>
  <c r="K110" i="5" s="1"/>
  <c r="F111" i="5"/>
  <c r="H111" i="5"/>
  <c r="K111" i="5" s="1"/>
  <c r="F112" i="5"/>
  <c r="H112" i="5"/>
  <c r="K112" i="5" s="1"/>
  <c r="F113" i="5"/>
  <c r="H113" i="5"/>
  <c r="K113" i="5" s="1"/>
  <c r="F114" i="5"/>
  <c r="H114" i="5"/>
  <c r="K114" i="5" s="1"/>
  <c r="H115" i="5"/>
  <c r="K115" i="5" s="1"/>
  <c r="A7" i="3"/>
  <c r="AN126" i="3"/>
  <c r="AN118" i="3"/>
  <c r="AN119" i="3"/>
  <c r="AN120" i="3"/>
  <c r="AN121" i="3"/>
  <c r="AN122" i="3"/>
  <c r="AN123" i="3"/>
  <c r="AN124" i="3"/>
  <c r="AN117" i="3"/>
  <c r="AN116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91" i="3"/>
  <c r="AN87" i="3"/>
  <c r="AN88" i="3"/>
  <c r="AN89" i="3"/>
  <c r="AN90" i="3"/>
  <c r="AN86" i="3"/>
  <c r="AN85" i="3"/>
  <c r="AN83" i="3"/>
  <c r="AN82" i="3"/>
  <c r="AN72" i="3"/>
  <c r="AN73" i="3"/>
  <c r="AN74" i="3"/>
  <c r="AN75" i="3"/>
  <c r="AN76" i="3"/>
  <c r="AN77" i="3"/>
  <c r="AN78" i="3"/>
  <c r="AN79" i="3"/>
  <c r="AN80" i="3"/>
  <c r="AN81" i="3"/>
  <c r="AN71" i="3"/>
  <c r="AN7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50" i="3"/>
  <c r="AN49" i="3"/>
  <c r="AN47" i="3"/>
  <c r="AN48" i="3"/>
  <c r="AN46" i="3"/>
  <c r="AN41" i="3"/>
  <c r="AN42" i="3"/>
  <c r="AN43" i="3"/>
  <c r="AN44" i="3"/>
  <c r="AN45" i="3"/>
  <c r="AN40" i="3"/>
  <c r="K6" i="5" l="1"/>
  <c r="K84" i="5"/>
  <c r="K69" i="5"/>
  <c r="K49" i="5"/>
  <c r="K31" i="5"/>
  <c r="K18" i="5"/>
  <c r="K8" i="5"/>
  <c r="AI118" i="3"/>
  <c r="AI119" i="3"/>
  <c r="AI120" i="3"/>
  <c r="AI121" i="3"/>
  <c r="AI122" i="3"/>
  <c r="AI123" i="3"/>
  <c r="AI124" i="3"/>
  <c r="AI117" i="3"/>
  <c r="AI116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91" i="3"/>
  <c r="AI87" i="3"/>
  <c r="AI88" i="3"/>
  <c r="AI89" i="3"/>
  <c r="AI90" i="3"/>
  <c r="AI86" i="3"/>
  <c r="AI85" i="3"/>
  <c r="AI83" i="3"/>
  <c r="AI82" i="3"/>
  <c r="AI72" i="3"/>
  <c r="AI73" i="3"/>
  <c r="AI74" i="3"/>
  <c r="AI75" i="3"/>
  <c r="AI76" i="3"/>
  <c r="AI77" i="3"/>
  <c r="AI78" i="3"/>
  <c r="AI79" i="3"/>
  <c r="AI80" i="3"/>
  <c r="AI81" i="3"/>
  <c r="AI71" i="3"/>
  <c r="AI7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50" i="3"/>
  <c r="AI49" i="3"/>
  <c r="AI47" i="3"/>
  <c r="AI48" i="3"/>
  <c r="AI46" i="3"/>
  <c r="AI39" i="3"/>
  <c r="AI40" i="3"/>
  <c r="AI41" i="3"/>
  <c r="AI42" i="3"/>
  <c r="AI43" i="3"/>
  <c r="AI44" i="3"/>
  <c r="AI45" i="3"/>
  <c r="AD118" i="3"/>
  <c r="AD119" i="3"/>
  <c r="AD120" i="3"/>
  <c r="AD121" i="3"/>
  <c r="AD122" i="3"/>
  <c r="AD123" i="3"/>
  <c r="AD124" i="3"/>
  <c r="AD117" i="3"/>
  <c r="AD116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91" i="3"/>
  <c r="AD87" i="3"/>
  <c r="AD88" i="3"/>
  <c r="AD89" i="3"/>
  <c r="AD90" i="3"/>
  <c r="AD86" i="3"/>
  <c r="AD85" i="3"/>
  <c r="AD83" i="3"/>
  <c r="AD82" i="3"/>
  <c r="AD72" i="3"/>
  <c r="AD73" i="3"/>
  <c r="AD74" i="3"/>
  <c r="AD75" i="3"/>
  <c r="AD76" i="3"/>
  <c r="AD77" i="3"/>
  <c r="AD78" i="3"/>
  <c r="AD79" i="3"/>
  <c r="AD80" i="3"/>
  <c r="AD81" i="3"/>
  <c r="AD71" i="3"/>
  <c r="AD7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50" i="3"/>
  <c r="AD49" i="3"/>
  <c r="AD47" i="3"/>
  <c r="AD48" i="3"/>
  <c r="AD46" i="3"/>
  <c r="AD41" i="3"/>
  <c r="AD42" i="3"/>
  <c r="AD43" i="3"/>
  <c r="AD44" i="3"/>
  <c r="AD45" i="3"/>
  <c r="AD40" i="3"/>
  <c r="AD26" i="3"/>
  <c r="Y117" i="3"/>
  <c r="Y118" i="3"/>
  <c r="Y119" i="3"/>
  <c r="Y120" i="3"/>
  <c r="Y121" i="3"/>
  <c r="Y122" i="3"/>
  <c r="Y123" i="3"/>
  <c r="Y124" i="3"/>
  <c r="Y116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91" i="3"/>
  <c r="Y83" i="3"/>
  <c r="Y85" i="3"/>
  <c r="Y86" i="3"/>
  <c r="Y87" i="3"/>
  <c r="Y88" i="3"/>
  <c r="Y89" i="3"/>
  <c r="Y90" i="3"/>
  <c r="Y82" i="3"/>
  <c r="Y71" i="3"/>
  <c r="Y72" i="3"/>
  <c r="Y73" i="3"/>
  <c r="Y74" i="3"/>
  <c r="Y75" i="3"/>
  <c r="Y76" i="3"/>
  <c r="Y77" i="3"/>
  <c r="Y78" i="3"/>
  <c r="Y79" i="3"/>
  <c r="Y80" i="3"/>
  <c r="Y81" i="3"/>
  <c r="Y7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50" i="3"/>
  <c r="Y49" i="3"/>
  <c r="Y47" i="3"/>
  <c r="Y48" i="3"/>
  <c r="Y46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32" i="3"/>
  <c r="Y31" i="3"/>
  <c r="Y27" i="3"/>
  <c r="Y28" i="3"/>
  <c r="Y29" i="3"/>
  <c r="Y30" i="3"/>
  <c r="Y26" i="3"/>
  <c r="Y20" i="3"/>
  <c r="Y21" i="3"/>
  <c r="Y22" i="3"/>
  <c r="Y23" i="3"/>
  <c r="Y24" i="3"/>
  <c r="Y25" i="3"/>
  <c r="Y19" i="3"/>
  <c r="Y18" i="3"/>
  <c r="Y10" i="3"/>
  <c r="Y11" i="3"/>
  <c r="Y12" i="3"/>
  <c r="Y13" i="3"/>
  <c r="Y14" i="3"/>
  <c r="Y15" i="3"/>
  <c r="Y16" i="3"/>
  <c r="Y17" i="3"/>
  <c r="Y9" i="3"/>
  <c r="Y8" i="3"/>
  <c r="Y7" i="3"/>
  <c r="T124" i="3"/>
  <c r="T123" i="3"/>
  <c r="T122" i="3"/>
  <c r="T117" i="3"/>
  <c r="T116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91" i="3"/>
  <c r="T87" i="3"/>
  <c r="T88" i="3"/>
  <c r="T89" i="3"/>
  <c r="T90" i="3"/>
  <c r="T86" i="3"/>
  <c r="T85" i="3"/>
  <c r="T83" i="3"/>
  <c r="T82" i="3"/>
  <c r="T72" i="3"/>
  <c r="T73" i="3"/>
  <c r="T74" i="3"/>
  <c r="T75" i="3"/>
  <c r="T76" i="3"/>
  <c r="T77" i="3"/>
  <c r="T78" i="3"/>
  <c r="T79" i="3"/>
  <c r="T80" i="3"/>
  <c r="T81" i="3"/>
  <c r="T71" i="3"/>
  <c r="T7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50" i="3"/>
  <c r="T49" i="3"/>
  <c r="T47" i="3"/>
  <c r="T48" i="3"/>
  <c r="T46" i="3"/>
  <c r="T41" i="3"/>
  <c r="T42" i="3"/>
  <c r="T43" i="3"/>
  <c r="T44" i="3"/>
  <c r="T45" i="3"/>
  <c r="T40" i="3"/>
  <c r="O118" i="3"/>
  <c r="O119" i="3"/>
  <c r="O120" i="3"/>
  <c r="O121" i="3"/>
  <c r="O122" i="3"/>
  <c r="O123" i="3"/>
  <c r="O124" i="3"/>
  <c r="O117" i="3"/>
  <c r="O116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91" i="3"/>
  <c r="O87" i="3"/>
  <c r="O88" i="3"/>
  <c r="O89" i="3"/>
  <c r="O90" i="3"/>
  <c r="O86" i="3"/>
  <c r="O85" i="3"/>
  <c r="O83" i="3"/>
  <c r="O82" i="3"/>
  <c r="O72" i="3"/>
  <c r="O73" i="3"/>
  <c r="O74" i="3"/>
  <c r="O75" i="3"/>
  <c r="O76" i="3"/>
  <c r="O77" i="3"/>
  <c r="O78" i="3"/>
  <c r="O79" i="3"/>
  <c r="O80" i="3"/>
  <c r="O81" i="3"/>
  <c r="O71" i="3"/>
  <c r="O7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50" i="3"/>
  <c r="O49" i="3"/>
  <c r="O47" i="3"/>
  <c r="O48" i="3"/>
  <c r="O46" i="3"/>
  <c r="O41" i="3"/>
  <c r="O42" i="3"/>
  <c r="O43" i="3"/>
  <c r="O44" i="3"/>
  <c r="O45" i="3"/>
  <c r="O40" i="3"/>
  <c r="O26" i="3"/>
  <c r="O9" i="3"/>
  <c r="O12" i="3"/>
  <c r="O13" i="3"/>
  <c r="O14" i="3"/>
  <c r="J123" i="3"/>
  <c r="J124" i="3"/>
  <c r="J122" i="3"/>
  <c r="J116" i="3"/>
  <c r="J92" i="3"/>
  <c r="J93" i="3"/>
  <c r="J94" i="3"/>
  <c r="J95" i="3"/>
  <c r="J96" i="3"/>
  <c r="J97" i="3"/>
  <c r="J98" i="3"/>
  <c r="J100" i="3"/>
  <c r="J101" i="3"/>
  <c r="J102" i="3"/>
  <c r="J103" i="3"/>
  <c r="J105" i="3"/>
  <c r="J106" i="3"/>
  <c r="J108" i="3"/>
  <c r="J109" i="3"/>
  <c r="J110" i="3"/>
  <c r="J111" i="3"/>
  <c r="J112" i="3"/>
  <c r="J91" i="3"/>
  <c r="J87" i="3"/>
  <c r="J89" i="3"/>
  <c r="J86" i="3"/>
  <c r="J85" i="3"/>
  <c r="J82" i="3"/>
  <c r="J74" i="3"/>
  <c r="J75" i="3"/>
  <c r="J76" i="3"/>
  <c r="J78" i="3"/>
  <c r="J79" i="3"/>
  <c r="J80" i="3"/>
  <c r="J81" i="3"/>
  <c r="J70" i="3"/>
  <c r="J52" i="3"/>
  <c r="J53" i="3"/>
  <c r="J55" i="3"/>
  <c r="J57" i="3"/>
  <c r="J58" i="3"/>
  <c r="J61" i="3"/>
  <c r="J62" i="3"/>
  <c r="J63" i="3"/>
  <c r="J65" i="3"/>
  <c r="J66" i="3"/>
  <c r="J50" i="3"/>
  <c r="J49" i="3"/>
  <c r="J46" i="3"/>
  <c r="J42" i="3"/>
  <c r="J43" i="3"/>
  <c r="J44" i="3"/>
  <c r="J45" i="3"/>
  <c r="J40" i="3"/>
  <c r="E124" i="3"/>
  <c r="E123" i="3"/>
  <c r="E122" i="3"/>
  <c r="E117" i="3"/>
  <c r="E116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91" i="3"/>
  <c r="E87" i="3"/>
  <c r="E88" i="3"/>
  <c r="E89" i="3"/>
  <c r="E90" i="3"/>
  <c r="E86" i="3"/>
  <c r="E85" i="3"/>
  <c r="E83" i="3"/>
  <c r="E82" i="3"/>
  <c r="E72" i="3"/>
  <c r="E73" i="3"/>
  <c r="E74" i="3"/>
  <c r="E75" i="3"/>
  <c r="E76" i="3"/>
  <c r="E77" i="3"/>
  <c r="E78" i="3"/>
  <c r="E79" i="3"/>
  <c r="E80" i="3"/>
  <c r="E81" i="3"/>
  <c r="E71" i="3"/>
  <c r="E7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50" i="3"/>
  <c r="E49" i="3"/>
  <c r="E47" i="3"/>
  <c r="E48" i="3"/>
  <c r="E46" i="3"/>
  <c r="E40" i="3"/>
  <c r="E41" i="3"/>
  <c r="E42" i="3"/>
  <c r="E43" i="3"/>
  <c r="E44" i="3"/>
  <c r="E45" i="3"/>
  <c r="E39" i="3"/>
  <c r="D7" i="3" l="1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118" i="3"/>
  <c r="T119" i="3"/>
  <c r="T120" i="3"/>
  <c r="T121" i="3"/>
  <c r="T7" i="3"/>
  <c r="O8" i="3"/>
  <c r="O10" i="3"/>
  <c r="O11" i="3"/>
  <c r="O15" i="3"/>
  <c r="O16" i="3"/>
  <c r="O17" i="3"/>
  <c r="O18" i="3"/>
  <c r="O19" i="3"/>
  <c r="O20" i="3"/>
  <c r="O21" i="3"/>
  <c r="O22" i="3"/>
  <c r="O23" i="3"/>
  <c r="O24" i="3"/>
  <c r="O25" i="3"/>
  <c r="O27" i="3"/>
  <c r="O28" i="3"/>
  <c r="O29" i="3"/>
  <c r="O30" i="3"/>
  <c r="O31" i="3"/>
  <c r="O32" i="3"/>
  <c r="O33" i="3"/>
  <c r="O34" i="3"/>
  <c r="O35" i="3"/>
  <c r="O36" i="3"/>
  <c r="O37" i="3"/>
  <c r="O38" i="3"/>
  <c r="O7" i="3"/>
  <c r="J8" i="3"/>
  <c r="J10" i="3"/>
  <c r="J11" i="3"/>
  <c r="J15" i="3"/>
  <c r="J16" i="3"/>
  <c r="J17" i="3"/>
  <c r="J18" i="3"/>
  <c r="J20" i="3"/>
  <c r="J21" i="3"/>
  <c r="J22" i="3"/>
  <c r="J23" i="3"/>
  <c r="J24" i="3"/>
  <c r="J25" i="3"/>
  <c r="J26" i="3"/>
  <c r="J27" i="3"/>
  <c r="J29" i="3"/>
  <c r="J30" i="3"/>
  <c r="J31" i="3"/>
  <c r="J34" i="3"/>
  <c r="J36" i="3"/>
  <c r="J37" i="3"/>
  <c r="J38" i="3"/>
  <c r="J7" i="3"/>
  <c r="AM126" i="3"/>
  <c r="AM124" i="3"/>
  <c r="AM123" i="3"/>
  <c r="AM122" i="3"/>
  <c r="AM121" i="3"/>
  <c r="AM120" i="3"/>
  <c r="AM119" i="3"/>
  <c r="AM118" i="3"/>
  <c r="AM117" i="3"/>
  <c r="AM116" i="3"/>
  <c r="AM112" i="3"/>
  <c r="AM111" i="3"/>
  <c r="AM110" i="3"/>
  <c r="AM109" i="3"/>
  <c r="AM108" i="3"/>
  <c r="AM107" i="3"/>
  <c r="AM106" i="3"/>
  <c r="AM105" i="3"/>
  <c r="AM104" i="3"/>
  <c r="AM103" i="3"/>
  <c r="AM102" i="3"/>
  <c r="AM101" i="3"/>
  <c r="AM100" i="3"/>
  <c r="AM99" i="3"/>
  <c r="AM98" i="3"/>
  <c r="AM97" i="3"/>
  <c r="AM96" i="3"/>
  <c r="AM95" i="3"/>
  <c r="AM94" i="3"/>
  <c r="AM93" i="3"/>
  <c r="AM92" i="3"/>
  <c r="AM91" i="3"/>
  <c r="AM90" i="3"/>
  <c r="AM89" i="3"/>
  <c r="AM88" i="3"/>
  <c r="AM87" i="3"/>
  <c r="AM86" i="3"/>
  <c r="AM85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6" i="3"/>
  <c r="AH117" i="3"/>
  <c r="AH118" i="3"/>
  <c r="AH119" i="3"/>
  <c r="AH120" i="3"/>
  <c r="AH121" i="3"/>
  <c r="AH122" i="3"/>
  <c r="AH123" i="3"/>
  <c r="AH124" i="3"/>
  <c r="AH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6" i="3"/>
  <c r="AC117" i="3"/>
  <c r="AC118" i="3"/>
  <c r="AC119" i="3"/>
  <c r="AC120" i="3"/>
  <c r="AC121" i="3"/>
  <c r="AC122" i="3"/>
  <c r="AC123" i="3"/>
  <c r="AC124" i="3"/>
  <c r="AC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6" i="3"/>
  <c r="X117" i="3"/>
  <c r="X118" i="3"/>
  <c r="X119" i="3"/>
  <c r="X120" i="3"/>
  <c r="X121" i="3"/>
  <c r="X122" i="3"/>
  <c r="X123" i="3"/>
  <c r="X124" i="3"/>
  <c r="X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6" i="3"/>
  <c r="S117" i="3"/>
  <c r="S118" i="3"/>
  <c r="S119" i="3"/>
  <c r="S120" i="3"/>
  <c r="S121" i="3"/>
  <c r="S122" i="3"/>
  <c r="S123" i="3"/>
  <c r="S124" i="3"/>
  <c r="S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6" i="3"/>
  <c r="N117" i="3"/>
  <c r="N118" i="3"/>
  <c r="N119" i="3"/>
  <c r="N120" i="3"/>
  <c r="N121" i="3"/>
  <c r="N122" i="3"/>
  <c r="N123" i="3"/>
  <c r="N124" i="3"/>
  <c r="N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6" i="3"/>
  <c r="I117" i="3"/>
  <c r="I118" i="3"/>
  <c r="I119" i="3"/>
  <c r="I120" i="3"/>
  <c r="I121" i="3"/>
  <c r="I122" i="3"/>
  <c r="I123" i="3"/>
  <c r="I124" i="3"/>
  <c r="I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18" i="3"/>
  <c r="E119" i="3"/>
  <c r="E120" i="3"/>
  <c r="E121" i="3"/>
  <c r="E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6" i="3"/>
  <c r="D117" i="3"/>
  <c r="D118" i="3"/>
  <c r="D119" i="3"/>
  <c r="D120" i="3"/>
  <c r="D121" i="3"/>
  <c r="D122" i="3"/>
  <c r="D123" i="3"/>
  <c r="D124" i="3"/>
  <c r="J128" i="4"/>
  <c r="K128" i="4" s="1"/>
  <c r="H128" i="4"/>
  <c r="J127" i="4"/>
  <c r="H127" i="4"/>
  <c r="K127" i="4" s="1"/>
  <c r="F127" i="4"/>
  <c r="J126" i="4"/>
  <c r="H126" i="4"/>
  <c r="K126" i="4" s="1"/>
  <c r="F126" i="4"/>
  <c r="J125" i="4"/>
  <c r="H125" i="4"/>
  <c r="K125" i="4" s="1"/>
  <c r="J124" i="4"/>
  <c r="K124" i="4" s="1"/>
  <c r="H124" i="4"/>
  <c r="J123" i="4"/>
  <c r="H123" i="4"/>
  <c r="K123" i="4" s="1"/>
  <c r="J122" i="4"/>
  <c r="K122" i="4" s="1"/>
  <c r="J121" i="4"/>
  <c r="K121" i="4" s="1"/>
  <c r="H121" i="4"/>
  <c r="J120" i="4"/>
  <c r="H120" i="4"/>
  <c r="K120" i="4" s="1"/>
  <c r="F120" i="4"/>
  <c r="J119" i="4"/>
  <c r="H119" i="4"/>
  <c r="K119" i="4" s="1"/>
  <c r="I118" i="4"/>
  <c r="G118" i="4"/>
  <c r="E118" i="4"/>
  <c r="D118" i="4"/>
  <c r="J118" i="4" s="1"/>
  <c r="J116" i="4"/>
  <c r="K116" i="4" s="1"/>
  <c r="H116" i="4"/>
  <c r="F116" i="4"/>
  <c r="J115" i="4"/>
  <c r="K115" i="4" s="1"/>
  <c r="H115" i="4"/>
  <c r="F115" i="4"/>
  <c r="J114" i="4"/>
  <c r="K114" i="4" s="1"/>
  <c r="H114" i="4"/>
  <c r="F114" i="4"/>
  <c r="J113" i="4"/>
  <c r="K113" i="4" s="1"/>
  <c r="H113" i="4"/>
  <c r="F113" i="4"/>
  <c r="J112" i="4"/>
  <c r="K112" i="4" s="1"/>
  <c r="H112" i="4"/>
  <c r="F112" i="4"/>
  <c r="J111" i="4"/>
  <c r="K111" i="4" s="1"/>
  <c r="H111" i="4"/>
  <c r="F111" i="4"/>
  <c r="J110" i="4"/>
  <c r="K110" i="4" s="1"/>
  <c r="H110" i="4"/>
  <c r="F110" i="4"/>
  <c r="J109" i="4"/>
  <c r="K109" i="4" s="1"/>
  <c r="H109" i="4"/>
  <c r="F109" i="4"/>
  <c r="J108" i="4"/>
  <c r="K108" i="4" s="1"/>
  <c r="H108" i="4"/>
  <c r="F108" i="4"/>
  <c r="J107" i="4"/>
  <c r="K107" i="4" s="1"/>
  <c r="H107" i="4"/>
  <c r="F107" i="4"/>
  <c r="J106" i="4"/>
  <c r="K106" i="4" s="1"/>
  <c r="H106" i="4"/>
  <c r="J105" i="4"/>
  <c r="H105" i="4"/>
  <c r="K105" i="4" s="1"/>
  <c r="F105" i="4"/>
  <c r="J104" i="4"/>
  <c r="H104" i="4"/>
  <c r="K104" i="4" s="1"/>
  <c r="F104" i="4"/>
  <c r="J103" i="4"/>
  <c r="H103" i="4"/>
  <c r="K103" i="4" s="1"/>
  <c r="J102" i="4"/>
  <c r="K102" i="4" s="1"/>
  <c r="H102" i="4"/>
  <c r="F102" i="4"/>
  <c r="J101" i="4"/>
  <c r="K101" i="4" s="1"/>
  <c r="H101" i="4"/>
  <c r="F101" i="4"/>
  <c r="J100" i="4"/>
  <c r="K100" i="4" s="1"/>
  <c r="H100" i="4"/>
  <c r="F100" i="4"/>
  <c r="J99" i="4"/>
  <c r="K99" i="4" s="1"/>
  <c r="H99" i="4"/>
  <c r="F99" i="4"/>
  <c r="J98" i="4"/>
  <c r="K98" i="4" s="1"/>
  <c r="H98" i="4"/>
  <c r="F98" i="4"/>
  <c r="J97" i="4"/>
  <c r="K97" i="4" s="1"/>
  <c r="H97" i="4"/>
  <c r="F97" i="4"/>
  <c r="J96" i="4"/>
  <c r="K96" i="4" s="1"/>
  <c r="H96" i="4"/>
  <c r="F96" i="4"/>
  <c r="J95" i="4"/>
  <c r="K95" i="4" s="1"/>
  <c r="H95" i="4"/>
  <c r="J94" i="4"/>
  <c r="H94" i="4"/>
  <c r="K94" i="4" s="1"/>
  <c r="J93" i="4"/>
  <c r="K93" i="4" s="1"/>
  <c r="H93" i="4"/>
  <c r="F93" i="4"/>
  <c r="J92" i="4"/>
  <c r="K92" i="4" s="1"/>
  <c r="H92" i="4"/>
  <c r="F92" i="4"/>
  <c r="J91" i="4"/>
  <c r="K91" i="4" s="1"/>
  <c r="H91" i="4"/>
  <c r="J90" i="4"/>
  <c r="H90" i="4"/>
  <c r="K90" i="4" s="1"/>
  <c r="J89" i="4"/>
  <c r="K89" i="4" s="1"/>
  <c r="H89" i="4"/>
  <c r="F89" i="4"/>
  <c r="J88" i="4"/>
  <c r="K88" i="4" s="1"/>
  <c r="H88" i="4"/>
  <c r="I87" i="4"/>
  <c r="J87" i="4" s="1"/>
  <c r="G87" i="4"/>
  <c r="H87" i="4" s="1"/>
  <c r="E87" i="4"/>
  <c r="F87" i="4" s="1"/>
  <c r="D87" i="4"/>
  <c r="J86" i="4"/>
  <c r="H86" i="4"/>
  <c r="K86" i="4" s="1"/>
  <c r="F86" i="4"/>
  <c r="J85" i="4"/>
  <c r="H85" i="4"/>
  <c r="K85" i="4" s="1"/>
  <c r="F85" i="4"/>
  <c r="J84" i="4"/>
  <c r="H84" i="4"/>
  <c r="K84" i="4" s="1"/>
  <c r="J83" i="4"/>
  <c r="K83" i="4" s="1"/>
  <c r="H83" i="4"/>
  <c r="J82" i="4"/>
  <c r="H82" i="4"/>
  <c r="K82" i="4" s="1"/>
  <c r="F82" i="4"/>
  <c r="J81" i="4"/>
  <c r="H81" i="4"/>
  <c r="K81" i="4" s="1"/>
  <c r="J80" i="4"/>
  <c r="K80" i="4" s="1"/>
  <c r="H80" i="4"/>
  <c r="J79" i="4"/>
  <c r="H79" i="4"/>
  <c r="K79" i="4" s="1"/>
  <c r="F79" i="4"/>
  <c r="J78" i="4"/>
  <c r="H78" i="4"/>
  <c r="K78" i="4" s="1"/>
  <c r="J77" i="4"/>
  <c r="K77" i="4" s="1"/>
  <c r="H77" i="4"/>
  <c r="F77" i="4"/>
  <c r="J76" i="4"/>
  <c r="K76" i="4" s="1"/>
  <c r="H76" i="4"/>
  <c r="J75" i="4"/>
  <c r="H75" i="4"/>
  <c r="K75" i="4" s="1"/>
  <c r="F75" i="4"/>
  <c r="J74" i="4"/>
  <c r="H74" i="4"/>
  <c r="K74" i="4" s="1"/>
  <c r="J73" i="4"/>
  <c r="K73" i="4" s="1"/>
  <c r="H73" i="4"/>
  <c r="F73" i="4"/>
  <c r="J72" i="4"/>
  <c r="K72" i="4" s="1"/>
  <c r="H72" i="4"/>
  <c r="I71" i="4"/>
  <c r="J71" i="4" s="1"/>
  <c r="G71" i="4"/>
  <c r="H71" i="4" s="1"/>
  <c r="E71" i="4"/>
  <c r="F71" i="4" s="1"/>
  <c r="D71" i="4"/>
  <c r="J70" i="4"/>
  <c r="H70" i="4"/>
  <c r="K70" i="4" s="1"/>
  <c r="F70" i="4"/>
  <c r="J69" i="4"/>
  <c r="H69" i="4"/>
  <c r="K69" i="4" s="1"/>
  <c r="F69" i="4"/>
  <c r="J68" i="4"/>
  <c r="H68" i="4"/>
  <c r="K68" i="4" s="1"/>
  <c r="F68" i="4"/>
  <c r="J67" i="4"/>
  <c r="H67" i="4"/>
  <c r="K67" i="4" s="1"/>
  <c r="J66" i="4"/>
  <c r="K66" i="4" s="1"/>
  <c r="H66" i="4"/>
  <c r="J65" i="4"/>
  <c r="H65" i="4"/>
  <c r="K65" i="4" s="1"/>
  <c r="F65" i="4"/>
  <c r="J64" i="4"/>
  <c r="H64" i="4"/>
  <c r="K64" i="4" s="1"/>
  <c r="F64" i="4"/>
  <c r="J63" i="4"/>
  <c r="H63" i="4"/>
  <c r="K63" i="4" s="1"/>
  <c r="J62" i="4"/>
  <c r="K62" i="4" s="1"/>
  <c r="H62" i="4"/>
  <c r="J61" i="4"/>
  <c r="H61" i="4"/>
  <c r="K61" i="4" s="1"/>
  <c r="F61" i="4"/>
  <c r="J60" i="4"/>
  <c r="H60" i="4"/>
  <c r="K60" i="4" s="1"/>
  <c r="F60" i="4"/>
  <c r="J59" i="4"/>
  <c r="H59" i="4"/>
  <c r="K59" i="4" s="1"/>
  <c r="F59" i="4"/>
  <c r="J58" i="4"/>
  <c r="H58" i="4"/>
  <c r="K58" i="4" s="1"/>
  <c r="F58" i="4"/>
  <c r="J57" i="4"/>
  <c r="H57" i="4"/>
  <c r="K57" i="4" s="1"/>
  <c r="F57" i="4"/>
  <c r="J56" i="4"/>
  <c r="H56" i="4"/>
  <c r="K56" i="4" s="1"/>
  <c r="J55" i="4"/>
  <c r="K55" i="4" s="1"/>
  <c r="H55" i="4"/>
  <c r="F55" i="4"/>
  <c r="J54" i="4"/>
  <c r="K54" i="4" s="1"/>
  <c r="H54" i="4"/>
  <c r="F54" i="4"/>
  <c r="J53" i="4"/>
  <c r="K53" i="4" s="1"/>
  <c r="H53" i="4"/>
  <c r="J52" i="4"/>
  <c r="H52" i="4"/>
  <c r="K52" i="4" s="1"/>
  <c r="K51" i="4" s="1"/>
  <c r="F52" i="4"/>
  <c r="I51" i="4"/>
  <c r="J51" i="4" s="1"/>
  <c r="G51" i="4"/>
  <c r="H51" i="4" s="1"/>
  <c r="E51" i="4"/>
  <c r="F51" i="4" s="1"/>
  <c r="D51" i="4"/>
  <c r="J50" i="4"/>
  <c r="H50" i="4"/>
  <c r="K50" i="4" s="1"/>
  <c r="J49" i="4"/>
  <c r="K49" i="4" s="1"/>
  <c r="H49" i="4"/>
  <c r="J48" i="4"/>
  <c r="H48" i="4"/>
  <c r="K48" i="4" s="1"/>
  <c r="J47" i="4"/>
  <c r="K47" i="4" s="1"/>
  <c r="H47" i="4"/>
  <c r="F47" i="4"/>
  <c r="J46" i="4"/>
  <c r="K46" i="4" s="1"/>
  <c r="H46" i="4"/>
  <c r="F46" i="4"/>
  <c r="J45" i="4"/>
  <c r="K45" i="4" s="1"/>
  <c r="H45" i="4"/>
  <c r="F45" i="4"/>
  <c r="J44" i="4"/>
  <c r="K44" i="4" s="1"/>
  <c r="H44" i="4"/>
  <c r="J43" i="4"/>
  <c r="H43" i="4"/>
  <c r="K43" i="4" s="1"/>
  <c r="F43" i="4"/>
  <c r="J42" i="4"/>
  <c r="H42" i="4"/>
  <c r="K42" i="4" s="1"/>
  <c r="J41" i="4"/>
  <c r="K41" i="4" s="1"/>
  <c r="H41" i="4"/>
  <c r="F41" i="4"/>
  <c r="J40" i="4"/>
  <c r="K40" i="4" s="1"/>
  <c r="H40" i="4"/>
  <c r="F40" i="4"/>
  <c r="J39" i="4"/>
  <c r="K39" i="4" s="1"/>
  <c r="H39" i="4"/>
  <c r="J38" i="4"/>
  <c r="H38" i="4"/>
  <c r="K38" i="4" s="1"/>
  <c r="F38" i="4"/>
  <c r="J37" i="4"/>
  <c r="H37" i="4"/>
  <c r="K37" i="4" s="1"/>
  <c r="F37" i="4"/>
  <c r="J36" i="4"/>
  <c r="H36" i="4"/>
  <c r="K36" i="4" s="1"/>
  <c r="J35" i="4"/>
  <c r="K35" i="4" s="1"/>
  <c r="H35" i="4"/>
  <c r="F35" i="4"/>
  <c r="J34" i="4"/>
  <c r="K34" i="4" s="1"/>
  <c r="H34" i="4"/>
  <c r="F34" i="4"/>
  <c r="J33" i="4"/>
  <c r="K33" i="4" s="1"/>
  <c r="H33" i="4"/>
  <c r="F33" i="4"/>
  <c r="I32" i="4"/>
  <c r="G32" i="4"/>
  <c r="E32" i="4"/>
  <c r="D32" i="4"/>
  <c r="J32" i="4" s="1"/>
  <c r="J31" i="4"/>
  <c r="K31" i="4" s="1"/>
  <c r="H31" i="4"/>
  <c r="F31" i="4"/>
  <c r="J30" i="4"/>
  <c r="K30" i="4" s="1"/>
  <c r="H30" i="4"/>
  <c r="F30" i="4"/>
  <c r="J29" i="4"/>
  <c r="K29" i="4" s="1"/>
  <c r="H29" i="4"/>
  <c r="J28" i="4"/>
  <c r="H28" i="4"/>
  <c r="K28" i="4" s="1"/>
  <c r="J27" i="4"/>
  <c r="K27" i="4" s="1"/>
  <c r="H27" i="4"/>
  <c r="F27" i="4"/>
  <c r="J26" i="4"/>
  <c r="K26" i="4" s="1"/>
  <c r="H26" i="4"/>
  <c r="F26" i="4"/>
  <c r="J25" i="4"/>
  <c r="K25" i="4" s="1"/>
  <c r="H25" i="4"/>
  <c r="F25" i="4"/>
  <c r="J24" i="4"/>
  <c r="K24" i="4" s="1"/>
  <c r="H24" i="4"/>
  <c r="F24" i="4"/>
  <c r="J23" i="4"/>
  <c r="K23" i="4" s="1"/>
  <c r="H23" i="4"/>
  <c r="J22" i="4"/>
  <c r="H22" i="4"/>
  <c r="K22" i="4" s="1"/>
  <c r="J21" i="4"/>
  <c r="K21" i="4" s="1"/>
  <c r="H21" i="4"/>
  <c r="J20" i="4"/>
  <c r="H20" i="4"/>
  <c r="K20" i="4" s="1"/>
  <c r="K18" i="4" s="1"/>
  <c r="J19" i="4"/>
  <c r="K19" i="4" s="1"/>
  <c r="H19" i="4"/>
  <c r="I18" i="4"/>
  <c r="J18" i="4" s="1"/>
  <c r="G18" i="4"/>
  <c r="H18" i="4" s="1"/>
  <c r="E18" i="4"/>
  <c r="F18" i="4" s="1"/>
  <c r="D18" i="4"/>
  <c r="J17" i="4"/>
  <c r="H17" i="4"/>
  <c r="K17" i="4" s="1"/>
  <c r="J16" i="4"/>
  <c r="K16" i="4" s="1"/>
  <c r="H16" i="4"/>
  <c r="F16" i="4"/>
  <c r="J15" i="4"/>
  <c r="K15" i="4" s="1"/>
  <c r="H15" i="4"/>
  <c r="F15" i="4"/>
  <c r="J14" i="4"/>
  <c r="K14" i="4" s="1"/>
  <c r="H14" i="4"/>
  <c r="J13" i="4"/>
  <c r="H13" i="4"/>
  <c r="K13" i="4" s="1"/>
  <c r="J12" i="4"/>
  <c r="K12" i="4" s="1"/>
  <c r="H12" i="4"/>
  <c r="J11" i="4"/>
  <c r="H11" i="4"/>
  <c r="K11" i="4" s="1"/>
  <c r="F11" i="4"/>
  <c r="J10" i="4"/>
  <c r="H10" i="4"/>
  <c r="K10" i="4" s="1"/>
  <c r="J9" i="4"/>
  <c r="K9" i="4" s="1"/>
  <c r="H9" i="4"/>
  <c r="I8" i="4"/>
  <c r="J8" i="4" s="1"/>
  <c r="G8" i="4"/>
  <c r="H8" i="4" s="1"/>
  <c r="E8" i="4"/>
  <c r="F8" i="4" s="1"/>
  <c r="D8" i="4"/>
  <c r="J7" i="4"/>
  <c r="H7" i="4"/>
  <c r="K7" i="4" s="1"/>
  <c r="F7" i="4"/>
  <c r="G6" i="4"/>
  <c r="D6" i="4"/>
  <c r="K129" i="4" l="1"/>
  <c r="K8" i="4"/>
  <c r="K71" i="4"/>
  <c r="K87" i="4"/>
  <c r="K118" i="4"/>
  <c r="H6" i="4"/>
  <c r="K32" i="4"/>
  <c r="E6" i="4"/>
  <c r="F6" i="4" s="1"/>
  <c r="I6" i="4"/>
  <c r="J6" i="4" s="1"/>
  <c r="K6" i="4" s="1"/>
  <c r="F32" i="4"/>
  <c r="H32" i="4"/>
  <c r="F118" i="4"/>
  <c r="H118" i="4"/>
  <c r="D117" i="2" l="1"/>
  <c r="D40" i="2"/>
  <c r="H40" i="2" s="1"/>
  <c r="I52" i="2"/>
  <c r="D118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1" i="2"/>
  <c r="D50" i="2"/>
  <c r="D49" i="2"/>
  <c r="D48" i="2"/>
  <c r="D47" i="2"/>
  <c r="D46" i="2"/>
  <c r="D45" i="2"/>
  <c r="D44" i="2"/>
  <c r="D43" i="2"/>
  <c r="D42" i="2"/>
  <c r="D41" i="2"/>
  <c r="D39" i="2"/>
  <c r="D38" i="2"/>
  <c r="D37" i="2"/>
  <c r="D36" i="2"/>
  <c r="D35" i="2"/>
  <c r="D34" i="2"/>
  <c r="D33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7" i="2"/>
  <c r="D16" i="2"/>
  <c r="D15" i="2"/>
  <c r="D14" i="2"/>
  <c r="D13" i="2"/>
  <c r="D12" i="2"/>
  <c r="D11" i="2"/>
  <c r="D10" i="2"/>
  <c r="D9" i="2"/>
  <c r="D7" i="2"/>
  <c r="J40" i="2" l="1"/>
  <c r="K40" i="2" s="1"/>
  <c r="J117" i="2"/>
  <c r="F117" i="2"/>
  <c r="H117" i="2"/>
  <c r="J127" i="2"/>
  <c r="H127" i="2"/>
  <c r="J126" i="2"/>
  <c r="H126" i="2"/>
  <c r="J125" i="2"/>
  <c r="H125" i="2"/>
  <c r="J124" i="2"/>
  <c r="H124" i="2"/>
  <c r="J123" i="2"/>
  <c r="H123" i="2"/>
  <c r="J122" i="2"/>
  <c r="H122" i="2"/>
  <c r="J121" i="2"/>
  <c r="H121" i="2"/>
  <c r="J120" i="2"/>
  <c r="H120" i="2"/>
  <c r="J118" i="2"/>
  <c r="H118" i="2"/>
  <c r="J116" i="2"/>
  <c r="H116" i="2"/>
  <c r="J115" i="2"/>
  <c r="H115" i="2"/>
  <c r="J114" i="2"/>
  <c r="H114" i="2"/>
  <c r="J113" i="2"/>
  <c r="H113" i="2"/>
  <c r="J112" i="2"/>
  <c r="H112" i="2"/>
  <c r="J111" i="2"/>
  <c r="H111" i="2"/>
  <c r="J110" i="2"/>
  <c r="H110" i="2"/>
  <c r="J109" i="2"/>
  <c r="H109" i="2"/>
  <c r="J108" i="2"/>
  <c r="H108" i="2"/>
  <c r="J107" i="2"/>
  <c r="H107" i="2"/>
  <c r="J106" i="2"/>
  <c r="H106" i="2"/>
  <c r="J105" i="2"/>
  <c r="H105" i="2"/>
  <c r="J104" i="2"/>
  <c r="H104" i="2"/>
  <c r="J103" i="2"/>
  <c r="H103" i="2"/>
  <c r="J102" i="2"/>
  <c r="H102" i="2"/>
  <c r="J101" i="2"/>
  <c r="H101" i="2"/>
  <c r="J100" i="2"/>
  <c r="H100" i="2"/>
  <c r="J99" i="2"/>
  <c r="H99" i="2"/>
  <c r="J98" i="2"/>
  <c r="H98" i="2"/>
  <c r="J97" i="2"/>
  <c r="H97" i="2"/>
  <c r="J96" i="2"/>
  <c r="H96" i="2"/>
  <c r="J95" i="2"/>
  <c r="H95" i="2"/>
  <c r="J94" i="2"/>
  <c r="H94" i="2"/>
  <c r="J93" i="2"/>
  <c r="H93" i="2"/>
  <c r="J92" i="2"/>
  <c r="H92" i="2"/>
  <c r="J91" i="2"/>
  <c r="H91" i="2"/>
  <c r="J90" i="2"/>
  <c r="H90" i="2"/>
  <c r="J89" i="2"/>
  <c r="H89" i="2"/>
  <c r="J87" i="2"/>
  <c r="H87" i="2"/>
  <c r="J86" i="2"/>
  <c r="H86" i="2"/>
  <c r="J85" i="2"/>
  <c r="H85" i="2"/>
  <c r="J84" i="2"/>
  <c r="H84" i="2"/>
  <c r="J83" i="2"/>
  <c r="H83" i="2"/>
  <c r="J82" i="2"/>
  <c r="H82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1" i="2"/>
  <c r="H71" i="2"/>
  <c r="J70" i="2"/>
  <c r="H70" i="2"/>
  <c r="J69" i="2"/>
  <c r="H69" i="2"/>
  <c r="J68" i="2"/>
  <c r="H68" i="2"/>
  <c r="J67" i="2"/>
  <c r="H67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39" i="2"/>
  <c r="H39" i="2"/>
  <c r="H38" i="2"/>
  <c r="J37" i="2"/>
  <c r="H37" i="2"/>
  <c r="J36" i="2"/>
  <c r="H36" i="2"/>
  <c r="J35" i="2"/>
  <c r="H35" i="2"/>
  <c r="J34" i="2"/>
  <c r="H34" i="2"/>
  <c r="J33" i="2"/>
  <c r="H33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7" i="2"/>
  <c r="H7" i="2"/>
  <c r="F127" i="2"/>
  <c r="F126" i="2"/>
  <c r="F125" i="2"/>
  <c r="F116" i="2"/>
  <c r="F115" i="2"/>
  <c r="F114" i="2"/>
  <c r="F113" i="2"/>
  <c r="F112" i="2"/>
  <c r="F111" i="2"/>
  <c r="F110" i="2"/>
  <c r="F108" i="2"/>
  <c r="F107" i="2"/>
  <c r="F106" i="2"/>
  <c r="F105" i="2"/>
  <c r="F103" i="2"/>
  <c r="F102" i="2"/>
  <c r="F101" i="2"/>
  <c r="F100" i="2"/>
  <c r="F99" i="2"/>
  <c r="F98" i="2"/>
  <c r="F97" i="2"/>
  <c r="F96" i="2"/>
  <c r="F95" i="2"/>
  <c r="F94" i="2"/>
  <c r="F92" i="2"/>
  <c r="F90" i="2"/>
  <c r="F89" i="2"/>
  <c r="F87" i="2"/>
  <c r="F86" i="2"/>
  <c r="F85" i="2"/>
  <c r="F83" i="2"/>
  <c r="F82" i="2"/>
  <c r="F81" i="2"/>
  <c r="F80" i="2"/>
  <c r="F78" i="2"/>
  <c r="F77" i="2"/>
  <c r="F76" i="2"/>
  <c r="F69" i="2"/>
  <c r="F68" i="2"/>
  <c r="F66" i="2"/>
  <c r="F65" i="2"/>
  <c r="F64" i="2"/>
  <c r="F61" i="2"/>
  <c r="F60" i="2"/>
  <c r="F58" i="2"/>
  <c r="F56" i="2"/>
  <c r="F55" i="2"/>
  <c r="F53" i="2"/>
  <c r="F49" i="2"/>
  <c r="F48" i="2"/>
  <c r="F47" i="2"/>
  <c r="F46" i="2"/>
  <c r="F45" i="2"/>
  <c r="F44" i="2"/>
  <c r="F42" i="2"/>
  <c r="F41" i="2"/>
  <c r="F39" i="2"/>
  <c r="F38" i="2"/>
  <c r="F37" i="2"/>
  <c r="F35" i="2"/>
  <c r="F31" i="2"/>
  <c r="F30" i="2"/>
  <c r="F28" i="2"/>
  <c r="F27" i="2"/>
  <c r="F26" i="2"/>
  <c r="F25" i="2"/>
  <c r="F24" i="2"/>
  <c r="F23" i="2"/>
  <c r="F22" i="2"/>
  <c r="F21" i="2"/>
  <c r="F20" i="2"/>
  <c r="F17" i="2"/>
  <c r="F16" i="2"/>
  <c r="F15" i="2"/>
  <c r="F11" i="2"/>
  <c r="F10" i="2"/>
  <c r="F7" i="2"/>
  <c r="K7" i="2" l="1"/>
  <c r="K9" i="2"/>
  <c r="K10" i="2"/>
  <c r="K11" i="2"/>
  <c r="K12" i="2"/>
  <c r="K13" i="2"/>
  <c r="K14" i="2"/>
  <c r="K15" i="2"/>
  <c r="K16" i="2"/>
  <c r="K17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3" i="2"/>
  <c r="K34" i="2"/>
  <c r="K35" i="2"/>
  <c r="K36" i="2"/>
  <c r="K37" i="2"/>
  <c r="K38" i="2"/>
  <c r="K67" i="2"/>
  <c r="K68" i="2"/>
  <c r="K69" i="2"/>
  <c r="K70" i="2"/>
  <c r="K71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8" i="2"/>
  <c r="K120" i="2"/>
  <c r="K121" i="2"/>
  <c r="K122" i="2"/>
  <c r="K123" i="2"/>
  <c r="K124" i="2"/>
  <c r="K125" i="2"/>
  <c r="K126" i="2"/>
  <c r="K127" i="2"/>
  <c r="K117" i="2"/>
  <c r="K39" i="2"/>
  <c r="K41" i="2"/>
  <c r="K42" i="2"/>
  <c r="K43" i="2"/>
  <c r="K44" i="2"/>
  <c r="K45" i="2"/>
  <c r="K46" i="2"/>
  <c r="K47" i="2"/>
  <c r="K48" i="2"/>
  <c r="K49" i="2"/>
  <c r="K50" i="2"/>
  <c r="K51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I88" i="2"/>
  <c r="G88" i="2"/>
  <c r="H88" i="2" s="1"/>
  <c r="E88" i="2"/>
  <c r="D88" i="2"/>
  <c r="J88" i="2" s="1"/>
  <c r="I72" i="2"/>
  <c r="G72" i="2"/>
  <c r="E72" i="2"/>
  <c r="D72" i="2"/>
  <c r="F72" i="2" s="1"/>
  <c r="G52" i="2"/>
  <c r="D52" i="2"/>
  <c r="H52" i="2" s="1"/>
  <c r="E52" i="2"/>
  <c r="I32" i="2"/>
  <c r="J32" i="2" s="1"/>
  <c r="G32" i="2"/>
  <c r="E32" i="2"/>
  <c r="F32" i="2" s="1"/>
  <c r="D32" i="2"/>
  <c r="D18" i="2"/>
  <c r="I18" i="2"/>
  <c r="G18" i="2"/>
  <c r="H18" i="2" s="1"/>
  <c r="E18" i="2"/>
  <c r="I119" i="2"/>
  <c r="G119" i="2"/>
  <c r="E119" i="2"/>
  <c r="F119" i="2" s="1"/>
  <c r="D119" i="2"/>
  <c r="J119" i="2"/>
  <c r="J52" i="2"/>
  <c r="J18" i="2"/>
  <c r="H32" i="2"/>
  <c r="H72" i="2"/>
  <c r="H119" i="2"/>
  <c r="F88" i="2"/>
  <c r="F52" i="2"/>
  <c r="F18" i="2"/>
  <c r="I8" i="2"/>
  <c r="G8" i="2"/>
  <c r="E8" i="2"/>
  <c r="D8" i="2"/>
  <c r="E6" i="2" l="1"/>
  <c r="I6" i="2"/>
  <c r="J72" i="2"/>
  <c r="K128" i="2"/>
  <c r="G6" i="2"/>
  <c r="D6" i="2"/>
  <c r="F8" i="2"/>
  <c r="H8" i="2"/>
  <c r="J8" i="2"/>
  <c r="F6" i="2" l="1"/>
  <c r="H6" i="2"/>
  <c r="J6" i="2"/>
  <c r="K52" i="2" l="1"/>
  <c r="K18" i="2"/>
  <c r="K32" i="2" l="1"/>
  <c r="K72" i="2"/>
  <c r="K88" i="2"/>
  <c r="K119" i="2"/>
  <c r="K8" i="2"/>
</calcChain>
</file>

<file path=xl/sharedStrings.xml><?xml version="1.0" encoding="utf-8"?>
<sst xmlns="http://schemas.openxmlformats.org/spreadsheetml/2006/main" count="831" uniqueCount="203">
  <si>
    <t>№</t>
  </si>
  <si>
    <t>%</t>
  </si>
  <si>
    <t>базовый уровень</t>
  </si>
  <si>
    <t>повышенный уровень</t>
  </si>
  <si>
    <t>МБОУ Гимназия № 8</t>
  </si>
  <si>
    <t>МАОУ Лицей № 7</t>
  </si>
  <si>
    <t>МБОУ СШ № 19</t>
  </si>
  <si>
    <t>МАОУ СШ № 32</t>
  </si>
  <si>
    <t>МАОУ Гимназия № 4</t>
  </si>
  <si>
    <t>МАОУ Гимназия № 6</t>
  </si>
  <si>
    <t>МБОУ СШ № 46</t>
  </si>
  <si>
    <t>МБОУ СШ № 49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</si>
  <si>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</si>
  <si>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</si>
  <si>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</si>
  <si>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</si>
  <si>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</si>
  <si>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</si>
  <si>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СШ № 13</t>
  </si>
  <si>
    <t>МБОУ СШ № 16</t>
  </si>
  <si>
    <t>МБОУ СШ № 31</t>
  </si>
  <si>
    <t>МБОУ СШ № 44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</si>
  <si>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</si>
  <si>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</si>
  <si>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</si>
  <si>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</si>
  <si>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</si>
  <si>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</si>
  <si>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</si>
  <si>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</si>
  <si>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</si>
  <si>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СШ № 148</t>
  </si>
  <si>
    <t>МАОУ «КУГ № 1 – Универс»</t>
  </si>
  <si>
    <t>МБОУ СШ № 3</t>
  </si>
  <si>
    <t>МБОУ Лицей № 10</t>
  </si>
  <si>
    <t>МБОУ СШ № 133</t>
  </si>
  <si>
    <t>МБОУ СШ № 21</t>
  </si>
  <si>
    <t>МБОУ СШ № 36</t>
  </si>
  <si>
    <t>МБОУ СШ № 84</t>
  </si>
  <si>
    <t>МБОУ СШ № 95</t>
  </si>
  <si>
    <t>МБОУ СШ № 99</t>
  </si>
  <si>
    <t>МБОУ СШ № 6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</si>
  <si>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</si>
  <si>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</si>
  <si>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</si>
  <si>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</si>
  <si>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</si>
  <si>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</si>
  <si>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</si>
  <si>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</si>
  <si>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</si>
  <si>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</si>
  <si>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</si>
  <si>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</si>
  <si>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</si>
  <si>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</si>
  <si>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</si>
  <si>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</si>
  <si>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</si>
  <si>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</si>
  <si>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</si>
  <si>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</si>
  <si>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</si>
  <si>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</si>
  <si>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</si>
  <si>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</si>
  <si>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</si>
  <si>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</si>
  <si>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 Гимназия № 16</t>
  </si>
  <si>
    <t>МБОУ СШ № 27</t>
  </si>
  <si>
    <t>МБОУ СШ № 51</t>
  </si>
  <si>
    <t>МБОУ Лицей № 28</t>
  </si>
  <si>
    <t>МБОУ Прогимназия  № 131</t>
  </si>
  <si>
    <t>МАОУ Гимназия №  9</t>
  </si>
  <si>
    <t>МБОУ СШ  № 12</t>
  </si>
  <si>
    <t>МБОУ СШ № 4</t>
  </si>
  <si>
    <t>Код ОУ по КИАСУО</t>
  </si>
  <si>
    <t>Наименование ОУ (кратко)</t>
  </si>
  <si>
    <t>МАОУ СШ № 137</t>
  </si>
  <si>
    <t>МБОУ СШ № 97</t>
  </si>
  <si>
    <t>МБОУ СШ № 93</t>
  </si>
  <si>
    <t>МБОУ СШ № 78</t>
  </si>
  <si>
    <t>МБОУ СШ № 76</t>
  </si>
  <si>
    <t>МБОУ СШ № 62</t>
  </si>
  <si>
    <t>МБОУ СШ № 45</t>
  </si>
  <si>
    <t>МБОУ СШ № 42</t>
  </si>
  <si>
    <t>МБОУ СШ № 34</t>
  </si>
  <si>
    <t>МБОУ СШ № 17</t>
  </si>
  <si>
    <t>МАОУ СШ № 23</t>
  </si>
  <si>
    <t>МАОУ Гимназия № 5</t>
  </si>
  <si>
    <t>МАОУ Гимназия № 14</t>
  </si>
  <si>
    <t>МБОУ СШ № 92</t>
  </si>
  <si>
    <t>МБОУ СШ № 82</t>
  </si>
  <si>
    <t>МБОУ СШ № 73</t>
  </si>
  <si>
    <t>МАОУ Гимназия № 13 "Академ"</t>
  </si>
  <si>
    <t>МБОУ СШ № 39</t>
  </si>
  <si>
    <t>МБОУ СШ № 30</t>
  </si>
  <si>
    <t>МАОУ Лицей № 1</t>
  </si>
  <si>
    <t>МАОУ Лицей № 12</t>
  </si>
  <si>
    <t>МАОУ Гимназия № 15</t>
  </si>
  <si>
    <t>МБОУ Гимназия № 7</t>
  </si>
  <si>
    <t>МБОУ Лицей № 3</t>
  </si>
  <si>
    <t>МАОУ Лицей № 11</t>
  </si>
  <si>
    <t>МБОУ СШ № 8 "Созидание"</t>
  </si>
  <si>
    <t>МАОУ Лицей № 6 «Перспектива»</t>
  </si>
  <si>
    <t>результат выполнения</t>
  </si>
  <si>
    <t>ниже базового уровня</t>
  </si>
  <si>
    <t>% повышен + база</t>
  </si>
  <si>
    <t>Расчётное среднее значение</t>
  </si>
  <si>
    <t>ЧИТАТЕЛЬСКАЯ ГРАМОТНОСТЬ, 4 кл.</t>
  </si>
  <si>
    <t>МБОУ Лицей № 8</t>
  </si>
  <si>
    <t>МАОУ Лицей № 9 "Лидер"</t>
  </si>
  <si>
    <t>Чел.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</si>
  <si>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</si>
  <si>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</si>
  <si>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</si>
  <si>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</si>
  <si>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</si>
  <si>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</si>
  <si>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</si>
  <si>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</si>
  <si>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72 </t>
  </si>
  <si>
    <t xml:space="preserve">МБОУ СШ № 10 </t>
  </si>
  <si>
    <t xml:space="preserve">МБОУ СШ № 86 </t>
  </si>
  <si>
    <t>МАОУ Гимназия № 11</t>
  </si>
  <si>
    <t>МАОУ Гимназия № 3</t>
  </si>
  <si>
    <t>МБОУ Школа-интернат № 1</t>
  </si>
  <si>
    <t>МАОУ СШ № 152</t>
  </si>
  <si>
    <t>МАОУ СШ № 143</t>
  </si>
  <si>
    <t>МАОУ СШ № 145</t>
  </si>
  <si>
    <t>МАОУ СШ № 149</t>
  </si>
  <si>
    <t>МАОУ СШ № 150</t>
  </si>
  <si>
    <t>МБОУ СШ № 154</t>
  </si>
  <si>
    <t>МАОУ СШ "Комплекс Покровский"</t>
  </si>
  <si>
    <t>МБОУ Гимназия № 12 "М и Т"</t>
  </si>
  <si>
    <t xml:space="preserve">МБОУ СШ № 14 </t>
  </si>
  <si>
    <t>МАОУ СШ № 153</t>
  </si>
  <si>
    <t>отлично - 98 % и более на базовом+повышенном уровне, и нет ниже базового уровня</t>
  </si>
  <si>
    <r>
      <t>хорошо - со среднего значения по городу до 98</t>
    </r>
    <r>
      <rPr>
        <sz val="11"/>
        <color rgb="FF000000"/>
        <rFont val="Calibri"/>
        <family val="2"/>
      </rPr>
      <t>% на базовом+повышенном уровне, и нет ниже базового уровня</t>
    </r>
  </si>
  <si>
    <t>допустимо - с 75% до среднего значения по городу на базовом+повышенном уровне, и не более 10% ниже базового уровня</t>
  </si>
  <si>
    <t>критично - меньше 75% на базовом+повышенном уровне, и 10% и более ниже базового уровня</t>
  </si>
  <si>
    <t>МАОУ СШ № 154</t>
  </si>
  <si>
    <t>Доля, %</t>
  </si>
  <si>
    <t>Количество, чел.</t>
  </si>
  <si>
    <t>Результаты ниже базового уровня</t>
  </si>
  <si>
    <t>Базовый уровень результатов</t>
  </si>
  <si>
    <t>Повышенный уровень результатов</t>
  </si>
  <si>
    <t>Результаты базового и повышенного уровней</t>
  </si>
  <si>
    <t>Общее количество участников, чел.</t>
  </si>
  <si>
    <t>МАОУ СШ № 158</t>
  </si>
  <si>
    <t>МАОУ СШ № 156</t>
  </si>
  <si>
    <t>МАОУ СШ № 157</t>
  </si>
  <si>
    <t>МАОУ СШ № 155</t>
  </si>
  <si>
    <t>МАОУ СШОК "Покровский" (153)</t>
  </si>
  <si>
    <t>МБОУ СШ № 159</t>
  </si>
  <si>
    <t>МАОУ Гимназия № 8</t>
  </si>
  <si>
    <t>МАОУ Лицей № 28</t>
  </si>
  <si>
    <t>МАОУ СШ 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</si>
  <si>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</si>
  <si>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</si>
  <si>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</si>
  <si>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</si>
  <si>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</si>
  <si>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</si>
  <si>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</si>
  <si>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</si>
  <si>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</si>
  <si>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</si>
  <si>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</si>
  <si>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</si>
  <si>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</si>
  <si>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</si>
  <si>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МБОУ Гимназия № 3</t>
  </si>
  <si>
    <t>МАОУ Школа-интернат № 1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</si>
  <si>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</si>
  <si>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</si>
  <si>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</si>
  <si>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</si>
  <si>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</si>
  <si>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</si>
  <si>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</si>
  <si>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</si>
  <si>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</si>
  <si>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</si>
  <si>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</si>
  <si>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</si>
  <si>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</si>
  <si>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</si>
  <si>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</si>
  <si>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</si>
  <si>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</si>
  <si>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</si>
  <si>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</si>
  <si>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</si>
  <si>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</si>
  <si>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</si>
  <si>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</si>
  <si>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</si>
  <si>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</si>
  <si>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</si>
  <si>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 xml:space="preserve">МБОУ СОШ № 10 </t>
  </si>
  <si>
    <t>МАОУ СШ "Комплекс "Покровский"</t>
  </si>
  <si>
    <t>МБОУ СШ №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</si>
</sst>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i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8" fillId="0" borderId="0"/>
    <xf numFmtId="0" fontId="13" fillId="0" borderId="0"/>
    <xf numFmtId="164" fontId="14" fillId="0" borderId="0" applyBorder="0" applyProtection="0"/>
    <xf numFmtId="0" fontId="13" fillId="0" borderId="0"/>
    <xf numFmtId="0" fontId="14" fillId="0" borderId="0"/>
    <xf numFmtId="44" fontId="5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</cellStyleXfs>
  <cellXfs count="449">
    <xf numFmtId="0" fontId="0" fillId="0" borderId="0" xfId="0"/>
    <xf numFmtId="0" fontId="0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1"/>
    <xf numFmtId="0" fontId="4" fillId="0" borderId="0" xfId="0" applyFont="1" applyAlignment="1"/>
    <xf numFmtId="0" fontId="0" fillId="2" borderId="27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6" fillId="0" borderId="0" xfId="1" applyFont="1" applyBorder="1" applyAlignment="1">
      <alignment horizontal="center"/>
    </xf>
    <xf numFmtId="0" fontId="0" fillId="2" borderId="17" xfId="0" applyFont="1" applyFill="1" applyBorder="1" applyAlignment="1">
      <alignment wrapText="1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0" borderId="0" xfId="0" applyFont="1"/>
    <xf numFmtId="2" fontId="11" fillId="0" borderId="6" xfId="1" applyNumberFormat="1" applyFont="1" applyBorder="1"/>
    <xf numFmtId="0" fontId="1" fillId="0" borderId="0" xfId="1" applyFont="1"/>
    <xf numFmtId="0" fontId="2" fillId="2" borderId="2" xfId="0" applyFont="1" applyFill="1" applyBorder="1" applyAlignment="1">
      <alignment horizontal="center" wrapText="1"/>
    </xf>
    <xf numFmtId="2" fontId="5" fillId="0" borderId="0" xfId="1" applyNumberFormat="1"/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/>
    </xf>
    <xf numFmtId="2" fontId="1" fillId="2" borderId="30" xfId="0" applyNumberFormat="1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/>
    </xf>
    <xf numFmtId="0" fontId="3" fillId="0" borderId="37" xfId="0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30" xfId="1" applyNumberFormat="1" applyFont="1" applyBorder="1" applyAlignment="1">
      <alignment horizontal="left" vertical="center"/>
    </xf>
    <xf numFmtId="2" fontId="1" fillId="0" borderId="30" xfId="1" applyNumberFormat="1" applyFont="1" applyBorder="1" applyAlignment="1">
      <alignment horizontal="left" vertical="center"/>
    </xf>
    <xf numFmtId="2" fontId="1" fillId="0" borderId="36" xfId="1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2" xfId="1" applyNumberFormat="1" applyFont="1" applyBorder="1" applyAlignment="1">
      <alignment horizontal="right"/>
    </xf>
    <xf numFmtId="2" fontId="0" fillId="0" borderId="2" xfId="1" applyNumberFormat="1" applyFont="1" applyBorder="1" applyAlignment="1">
      <alignment horizontal="right"/>
    </xf>
    <xf numFmtId="2" fontId="0" fillId="0" borderId="21" xfId="1" applyNumberFormat="1" applyFont="1" applyBorder="1" applyAlignment="1">
      <alignment horizontal="right"/>
    </xf>
    <xf numFmtId="0" fontId="0" fillId="0" borderId="2" xfId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" xfId="1" applyNumberFormat="1" applyFont="1" applyBorder="1" applyAlignment="1">
      <alignment horizontal="right"/>
    </xf>
    <xf numFmtId="2" fontId="0" fillId="0" borderId="1" xfId="1" applyNumberFormat="1" applyFont="1" applyBorder="1" applyAlignment="1">
      <alignment horizontal="right"/>
    </xf>
    <xf numFmtId="2" fontId="0" fillId="0" borderId="28" xfId="1" applyNumberFormat="1" applyFont="1" applyBorder="1" applyAlignment="1">
      <alignment horizontal="right"/>
    </xf>
    <xf numFmtId="0" fontId="0" fillId="0" borderId="6" xfId="1" applyFont="1" applyBorder="1" applyAlignment="1">
      <alignment horizontal="center"/>
    </xf>
    <xf numFmtId="0" fontId="0" fillId="0" borderId="6" xfId="1" applyNumberFormat="1" applyFont="1" applyBorder="1" applyAlignment="1">
      <alignment horizontal="right"/>
    </xf>
    <xf numFmtId="2" fontId="0" fillId="0" borderId="6" xfId="1" applyNumberFormat="1" applyFont="1" applyBorder="1" applyAlignment="1">
      <alignment horizontal="right"/>
    </xf>
    <xf numFmtId="2" fontId="0" fillId="0" borderId="29" xfId="1" applyNumberFormat="1" applyFont="1" applyBorder="1" applyAlignment="1">
      <alignment horizontal="right"/>
    </xf>
    <xf numFmtId="0" fontId="0" fillId="0" borderId="14" xfId="1" applyFont="1" applyBorder="1" applyAlignment="1">
      <alignment horizontal="center"/>
    </xf>
    <xf numFmtId="0" fontId="0" fillId="0" borderId="14" xfId="1" applyNumberFormat="1" applyFont="1" applyBorder="1" applyAlignment="1">
      <alignment horizontal="right"/>
    </xf>
    <xf numFmtId="2" fontId="0" fillId="0" borderId="14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7" xfId="1" applyFont="1" applyBorder="1" applyAlignment="1">
      <alignment horizontal="center"/>
    </xf>
    <xf numFmtId="0" fontId="0" fillId="0" borderId="17" xfId="1" applyNumberFormat="1" applyFont="1" applyBorder="1" applyAlignment="1">
      <alignment horizontal="right"/>
    </xf>
    <xf numFmtId="2" fontId="0" fillId="0" borderId="17" xfId="1" applyNumberFormat="1" applyFont="1" applyBorder="1" applyAlignment="1">
      <alignment horizontal="right"/>
    </xf>
    <xf numFmtId="2" fontId="0" fillId="0" borderId="19" xfId="1" applyNumberFormat="1" applyFont="1" applyBorder="1" applyAlignment="1">
      <alignment horizontal="right"/>
    </xf>
    <xf numFmtId="0" fontId="0" fillId="0" borderId="20" xfId="1" applyFont="1" applyBorder="1"/>
    <xf numFmtId="0" fontId="0" fillId="0" borderId="25" xfId="1" applyFont="1" applyBorder="1"/>
    <xf numFmtId="0" fontId="0" fillId="0" borderId="22" xfId="1" applyFont="1" applyBorder="1"/>
    <xf numFmtId="0" fontId="15" fillId="2" borderId="30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left" vertical="center" wrapText="1"/>
    </xf>
    <xf numFmtId="2" fontId="4" fillId="0" borderId="0" xfId="0" applyNumberFormat="1" applyFont="1" applyAlignment="1"/>
    <xf numFmtId="0" fontId="0" fillId="0" borderId="4" xfId="1" applyNumberFormat="1" applyFont="1" applyBorder="1" applyAlignment="1">
      <alignment horizontal="right"/>
    </xf>
    <xf numFmtId="0" fontId="0" fillId="0" borderId="2" xfId="0" applyBorder="1"/>
    <xf numFmtId="2" fontId="15" fillId="0" borderId="30" xfId="0" applyNumberFormat="1" applyFont="1" applyBorder="1" applyAlignment="1">
      <alignment horizontal="center" vertical="center" wrapText="1"/>
    </xf>
    <xf numFmtId="2" fontId="15" fillId="2" borderId="30" xfId="0" applyNumberFormat="1" applyFont="1" applyFill="1" applyBorder="1" applyAlignment="1">
      <alignment horizontal="center" vertical="center" wrapText="1"/>
    </xf>
    <xf numFmtId="2" fontId="16" fillId="3" borderId="36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0" fillId="0" borderId="17" xfId="1" applyNumberFormat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0" fillId="0" borderId="14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/>
    <xf numFmtId="2" fontId="5" fillId="0" borderId="0" xfId="1" applyNumberFormat="1"/>
    <xf numFmtId="0" fontId="13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1" fillId="0" borderId="48" xfId="0" applyNumberFormat="1" applyFont="1" applyFill="1" applyBorder="1" applyAlignment="1" applyProtection="1">
      <alignment horizontal="center" vertical="center" wrapText="1"/>
    </xf>
    <xf numFmtId="0" fontId="21" fillId="8" borderId="43" xfId="0" applyNumberFormat="1" applyFont="1" applyFill="1" applyBorder="1" applyAlignment="1" applyProtection="1">
      <alignment horizontal="center" vertical="center" wrapText="1"/>
    </xf>
    <xf numFmtId="0" fontId="21" fillId="8" borderId="49" xfId="0" applyNumberFormat="1" applyFont="1" applyFill="1" applyBorder="1" applyAlignment="1" applyProtection="1">
      <alignment horizontal="center" vertical="center" wrapText="1"/>
    </xf>
    <xf numFmtId="0" fontId="21" fillId="8" borderId="50" xfId="0" applyNumberFormat="1" applyFont="1" applyFill="1" applyBorder="1" applyAlignment="1" applyProtection="1">
      <alignment horizontal="center" vertical="center" wrapText="1"/>
    </xf>
    <xf numFmtId="0" fontId="22" fillId="0" borderId="51" xfId="0" applyNumberFormat="1" applyFont="1" applyFill="1" applyBorder="1" applyAlignment="1" applyProtection="1">
      <alignment horizontal="center" vertical="center"/>
    </xf>
    <xf numFmtId="0" fontId="22" fillId="0" borderId="41" xfId="0" applyNumberFormat="1" applyFont="1" applyFill="1" applyBorder="1" applyAlignment="1" applyProtection="1">
      <alignment horizontal="center" vertical="center" wrapText="1"/>
    </xf>
    <xf numFmtId="2" fontId="22" fillId="0" borderId="41" xfId="0" applyNumberFormat="1" applyFont="1" applyFill="1" applyBorder="1" applyAlignment="1" applyProtection="1">
      <alignment horizontal="center" vertical="center" wrapText="1"/>
    </xf>
    <xf numFmtId="0" fontId="22" fillId="8" borderId="41" xfId="0" applyNumberFormat="1" applyFont="1" applyFill="1" applyBorder="1" applyAlignment="1" applyProtection="1">
      <alignment horizontal="center" vertical="center" wrapText="1"/>
    </xf>
    <xf numFmtId="2" fontId="22" fillId="8" borderId="41" xfId="0" applyNumberFormat="1" applyFont="1" applyFill="1" applyBorder="1" applyAlignment="1" applyProtection="1">
      <alignment horizontal="center" vertical="center" wrapText="1"/>
    </xf>
    <xf numFmtId="0" fontId="22" fillId="8" borderId="52" xfId="0" applyNumberFormat="1" applyFont="1" applyFill="1" applyBorder="1" applyAlignment="1" applyProtection="1">
      <alignment horizontal="center" vertical="center" wrapText="1"/>
    </xf>
    <xf numFmtId="2" fontId="22" fillId="8" borderId="53" xfId="0" applyNumberFormat="1" applyFont="1" applyFill="1" applyBorder="1" applyAlignment="1" applyProtection="1">
      <alignment horizontal="center" vertical="center" wrapText="1"/>
    </xf>
    <xf numFmtId="0" fontId="13" fillId="0" borderId="51" xfId="0" applyNumberFormat="1" applyFont="1" applyFill="1" applyBorder="1" applyAlignment="1" applyProtection="1">
      <alignment horizontal="right" vertical="center"/>
    </xf>
    <xf numFmtId="0" fontId="13" fillId="8" borderId="54" xfId="0" applyNumberFormat="1" applyFont="1" applyFill="1" applyBorder="1" applyAlignment="1" applyProtection="1">
      <alignment horizontal="center" wrapText="1"/>
    </xf>
    <xf numFmtId="0" fontId="13" fillId="8" borderId="55" xfId="0" applyNumberFormat="1" applyFont="1" applyFill="1" applyBorder="1" applyAlignment="1" applyProtection="1">
      <alignment wrapText="1"/>
    </xf>
    <xf numFmtId="0" fontId="13" fillId="0" borderId="54" xfId="0" applyNumberFormat="1" applyFont="1" applyFill="1" applyBorder="1" applyAlignment="1" applyProtection="1">
      <alignment horizontal="right"/>
    </xf>
    <xf numFmtId="2" fontId="13" fillId="0" borderId="54" xfId="0" applyNumberFormat="1" applyFont="1" applyFill="1" applyBorder="1" applyAlignment="1" applyProtection="1">
      <alignment horizontal="right"/>
    </xf>
    <xf numFmtId="2" fontId="13" fillId="0" borderId="56" xfId="0" applyNumberFormat="1" applyFont="1" applyFill="1" applyBorder="1" applyAlignment="1" applyProtection="1">
      <alignment horizontal="right"/>
    </xf>
    <xf numFmtId="0" fontId="18" fillId="0" borderId="51" xfId="0" applyNumberFormat="1" applyFont="1" applyFill="1" applyBorder="1" applyAlignment="1" applyProtection="1">
      <alignment horizontal="left" vertical="center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2" fontId="18" fillId="0" borderId="41" xfId="0" applyNumberFormat="1" applyFont="1" applyFill="1" applyBorder="1" applyAlignment="1" applyProtection="1">
      <alignment horizontal="left" vertical="center" wrapText="1"/>
    </xf>
    <xf numFmtId="0" fontId="18" fillId="8" borderId="41" xfId="0" applyNumberFormat="1" applyFont="1" applyFill="1" applyBorder="1" applyAlignment="1" applyProtection="1">
      <alignment horizontal="left" vertical="center" wrapText="1"/>
    </xf>
    <xf numFmtId="2" fontId="18" fillId="8" borderId="41" xfId="0" applyNumberFormat="1" applyFont="1" applyFill="1" applyBorder="1" applyAlignment="1" applyProtection="1">
      <alignment horizontal="left" vertical="center" wrapText="1"/>
    </xf>
    <xf numFmtId="0" fontId="18" fillId="8" borderId="52" xfId="0" applyNumberFormat="1" applyFont="1" applyFill="1" applyBorder="1" applyAlignment="1" applyProtection="1">
      <alignment horizontal="left" vertical="center" wrapText="1"/>
    </xf>
    <xf numFmtId="2" fontId="18" fillId="8" borderId="53" xfId="0" applyNumberFormat="1" applyFont="1" applyFill="1" applyBorder="1" applyAlignment="1" applyProtection="1">
      <alignment horizontal="left" vertical="center" wrapText="1"/>
    </xf>
    <xf numFmtId="0" fontId="13" fillId="0" borderId="57" xfId="0" applyNumberFormat="1" applyFont="1" applyFill="1" applyBorder="1" applyAlignment="1" applyProtection="1">
      <alignment horizontal="right"/>
    </xf>
    <xf numFmtId="0" fontId="13" fillId="0" borderId="54" xfId="0" applyNumberFormat="1" applyFont="1" applyFill="1" applyBorder="1" applyAlignment="1" applyProtection="1">
      <alignment horizontal="center"/>
    </xf>
    <xf numFmtId="0" fontId="13" fillId="0" borderId="58" xfId="0" applyNumberFormat="1" applyFont="1" applyFill="1" applyBorder="1" applyAlignment="1" applyProtection="1">
      <alignment horizontal="right"/>
    </xf>
    <xf numFmtId="0" fontId="13" fillId="8" borderId="54" xfId="0" applyNumberFormat="1" applyFont="1" applyFill="1" applyBorder="1" applyAlignment="1" applyProtection="1">
      <alignment wrapText="1"/>
    </xf>
    <xf numFmtId="0" fontId="13" fillId="0" borderId="59" xfId="0" applyNumberFormat="1" applyFont="1" applyFill="1" applyBorder="1" applyAlignment="1" applyProtection="1">
      <alignment horizontal="center"/>
    </xf>
    <xf numFmtId="0" fontId="13" fillId="0" borderId="59" xfId="0" applyNumberFormat="1" applyFont="1" applyFill="1" applyBorder="1" applyAlignment="1" applyProtection="1">
      <alignment horizontal="right"/>
    </xf>
    <xf numFmtId="2" fontId="13" fillId="0" borderId="59" xfId="0" applyNumberFormat="1" applyFont="1" applyFill="1" applyBorder="1" applyAlignment="1" applyProtection="1">
      <alignment horizontal="right"/>
    </xf>
    <xf numFmtId="2" fontId="13" fillId="0" borderId="60" xfId="0" applyNumberFormat="1" applyFont="1" applyFill="1" applyBorder="1" applyAlignment="1" applyProtection="1">
      <alignment horizontal="right"/>
    </xf>
    <xf numFmtId="0" fontId="13" fillId="0" borderId="61" xfId="0" applyNumberFormat="1" applyFont="1" applyFill="1" applyBorder="1" applyAlignment="1" applyProtection="1">
      <alignment horizontal="right"/>
    </xf>
    <xf numFmtId="0" fontId="18" fillId="0" borderId="38" xfId="0" applyNumberFormat="1" applyFont="1" applyFill="1" applyBorder="1" applyAlignment="1" applyProtection="1">
      <alignment horizontal="left" vertical="center"/>
    </xf>
    <xf numFmtId="0" fontId="18" fillId="0" borderId="41" xfId="0" applyNumberFormat="1" applyFont="1" applyFill="1" applyBorder="1" applyAlignment="1" applyProtection="1">
      <alignment horizontal="left" vertical="center"/>
    </xf>
    <xf numFmtId="2" fontId="18" fillId="0" borderId="41" xfId="0" applyNumberFormat="1" applyFont="1" applyFill="1" applyBorder="1" applyAlignment="1" applyProtection="1">
      <alignment horizontal="left" vertical="center"/>
    </xf>
    <xf numFmtId="2" fontId="18" fillId="0" borderId="53" xfId="0" applyNumberFormat="1" applyFont="1" applyFill="1" applyBorder="1" applyAlignment="1" applyProtection="1">
      <alignment horizontal="left" vertical="center"/>
    </xf>
    <xf numFmtId="0" fontId="13" fillId="0" borderId="62" xfId="0" applyNumberFormat="1" applyFont="1" applyFill="1" applyBorder="1" applyAlignment="1" applyProtection="1">
      <alignment horizontal="center"/>
    </xf>
    <xf numFmtId="0" fontId="13" fillId="0" borderId="62" xfId="0" applyNumberFormat="1" applyFont="1" applyFill="1" applyBorder="1" applyAlignment="1" applyProtection="1">
      <alignment horizontal="right"/>
    </xf>
    <xf numFmtId="2" fontId="13" fillId="0" borderId="62" xfId="0" applyNumberFormat="1" applyFont="1" applyFill="1" applyBorder="1" applyAlignment="1" applyProtection="1">
      <alignment horizontal="right"/>
    </xf>
    <xf numFmtId="2" fontId="13" fillId="0" borderId="63" xfId="0" applyNumberFormat="1" applyFont="1" applyFill="1" applyBorder="1" applyAlignment="1" applyProtection="1">
      <alignment horizontal="right"/>
    </xf>
    <xf numFmtId="0" fontId="13" fillId="0" borderId="64" xfId="0" applyNumberFormat="1" applyFont="1" applyFill="1" applyBorder="1" applyAlignment="1" applyProtection="1">
      <alignment horizontal="right"/>
    </xf>
    <xf numFmtId="0" fontId="13" fillId="0" borderId="48" xfId="0" applyNumberFormat="1" applyFont="1" applyFill="1" applyBorder="1" applyAlignment="1" applyProtection="1">
      <alignment horizontal="center"/>
    </xf>
    <xf numFmtId="0" fontId="13" fillId="8" borderId="48" xfId="0" applyNumberFormat="1" applyFont="1" applyFill="1" applyBorder="1" applyAlignment="1" applyProtection="1">
      <alignment wrapText="1"/>
    </xf>
    <xf numFmtId="0" fontId="13" fillId="0" borderId="48" xfId="0" applyNumberFormat="1" applyFont="1" applyFill="1" applyBorder="1" applyAlignment="1" applyProtection="1">
      <alignment horizontal="right"/>
    </xf>
    <xf numFmtId="2" fontId="13" fillId="0" borderId="48" xfId="0" applyNumberFormat="1" applyFont="1" applyFill="1" applyBorder="1" applyAlignment="1" applyProtection="1">
      <alignment horizontal="right"/>
    </xf>
    <xf numFmtId="2" fontId="13" fillId="0" borderId="50" xfId="0" applyNumberFormat="1" applyFont="1" applyFill="1" applyBorder="1" applyAlignment="1" applyProtection="1">
      <alignment horizontal="right"/>
    </xf>
    <xf numFmtId="0" fontId="13" fillId="0" borderId="65" xfId="0" applyNumberFormat="1" applyFont="1" applyFill="1" applyBorder="1" applyAlignment="1" applyProtection="1">
      <alignment horizontal="right"/>
    </xf>
    <xf numFmtId="0" fontId="13" fillId="0" borderId="66" xfId="0" applyNumberFormat="1" applyFont="1" applyFill="1" applyBorder="1" applyAlignment="1" applyProtection="1">
      <alignment horizontal="right"/>
    </xf>
    <xf numFmtId="0" fontId="13" fillId="0" borderId="54" xfId="0" applyNumberFormat="1" applyFont="1" applyFill="1" applyBorder="1" applyAlignment="1" applyProtection="1"/>
    <xf numFmtId="0" fontId="13" fillId="0" borderId="67" xfId="0" applyNumberFormat="1" applyFont="1" applyFill="1" applyBorder="1" applyAlignment="1" applyProtection="1">
      <alignment horizontal="right"/>
    </xf>
    <xf numFmtId="0" fontId="13" fillId="0" borderId="65" xfId="0" applyNumberFormat="1" applyFont="1" applyFill="1" applyBorder="1" applyAlignment="1" applyProtection="1">
      <alignment horizontal="center"/>
    </xf>
    <xf numFmtId="0" fontId="13" fillId="8" borderId="65" xfId="0" applyNumberFormat="1" applyFont="1" applyFill="1" applyBorder="1" applyAlignment="1" applyProtection="1">
      <alignment wrapText="1"/>
    </xf>
    <xf numFmtId="2" fontId="13" fillId="0" borderId="65" xfId="0" applyNumberFormat="1" applyFont="1" applyFill="1" applyBorder="1" applyAlignment="1" applyProtection="1">
      <alignment horizontal="right"/>
    </xf>
    <xf numFmtId="2" fontId="13" fillId="0" borderId="44" xfId="0" applyNumberFormat="1" applyFont="1" applyFill="1" applyBorder="1" applyAlignment="1" applyProtection="1">
      <alignment horizontal="right"/>
    </xf>
    <xf numFmtId="0" fontId="13" fillId="7" borderId="54" xfId="0" applyNumberFormat="1" applyFont="1" applyFill="1" applyBorder="1" applyAlignment="1" applyProtection="1">
      <alignment wrapText="1"/>
    </xf>
    <xf numFmtId="0" fontId="13" fillId="8" borderId="68" xfId="0" applyNumberFormat="1" applyFont="1" applyFill="1" applyBorder="1" applyAlignment="1" applyProtection="1">
      <alignment horizontal="center" wrapText="1"/>
    </xf>
    <xf numFmtId="0" fontId="13" fillId="8" borderId="62" xfId="0" applyNumberFormat="1" applyFont="1" applyFill="1" applyBorder="1" applyAlignment="1" applyProtection="1">
      <alignment horizontal="center" wrapText="1"/>
    </xf>
    <xf numFmtId="0" fontId="13" fillId="8" borderId="69" xfId="0" applyNumberFormat="1" applyFont="1" applyFill="1" applyBorder="1" applyAlignment="1" applyProtection="1">
      <alignment wrapText="1"/>
    </xf>
    <xf numFmtId="0" fontId="13" fillId="7" borderId="55" xfId="0" applyNumberFormat="1" applyFont="1" applyFill="1" applyBorder="1" applyAlignment="1" applyProtection="1">
      <alignment wrapText="1"/>
    </xf>
    <xf numFmtId="0" fontId="13" fillId="0" borderId="71" xfId="0" applyNumberFormat="1" applyFont="1" applyFill="1" applyBorder="1" applyAlignment="1" applyProtection="1">
      <alignment horizontal="right"/>
    </xf>
    <xf numFmtId="0" fontId="13" fillId="0" borderId="67" xfId="0" applyNumberFormat="1" applyFont="1" applyFill="1" applyBorder="1" applyAlignment="1" applyProtection="1"/>
    <xf numFmtId="0" fontId="13" fillId="0" borderId="72" xfId="0" applyNumberFormat="1" applyFont="1" applyFill="1" applyBorder="1" applyAlignment="1" applyProtection="1"/>
    <xf numFmtId="0" fontId="13" fillId="0" borderId="73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horizontal="right" vertical="top"/>
    </xf>
    <xf numFmtId="2" fontId="20" fillId="0" borderId="62" xfId="0" applyNumberFormat="1" applyFont="1" applyFill="1" applyBorder="1" applyAlignment="1" applyProtection="1"/>
    <xf numFmtId="0" fontId="13" fillId="6" borderId="48" xfId="0" applyNumberFormat="1" applyFont="1" applyFill="1" applyBorder="1" applyAlignment="1" applyProtection="1">
      <alignment wrapText="1"/>
    </xf>
    <xf numFmtId="0" fontId="13" fillId="6" borderId="55" xfId="0" applyNumberFormat="1" applyFont="1" applyFill="1" applyBorder="1" applyAlignment="1" applyProtection="1">
      <alignment wrapText="1"/>
    </xf>
    <xf numFmtId="0" fontId="13" fillId="6" borderId="45" xfId="0" applyNumberFormat="1" applyFont="1" applyFill="1" applyBorder="1" applyAlignment="1" applyProtection="1">
      <alignment wrapText="1"/>
    </xf>
    <xf numFmtId="0" fontId="5" fillId="0" borderId="0" xfId="1"/>
    <xf numFmtId="0" fontId="7" fillId="0" borderId="0" xfId="0" applyFont="1"/>
    <xf numFmtId="0" fontId="7" fillId="4" borderId="0" xfId="0" applyFont="1" applyFill="1"/>
    <xf numFmtId="0" fontId="7" fillId="5" borderId="0" xfId="0" applyFont="1" applyFill="1"/>
    <xf numFmtId="0" fontId="0" fillId="7" borderId="2" xfId="0" applyFont="1" applyFill="1" applyBorder="1" applyAlignment="1">
      <alignment wrapText="1"/>
    </xf>
    <xf numFmtId="0" fontId="13" fillId="6" borderId="62" xfId="0" applyNumberFormat="1" applyFont="1" applyFill="1" applyBorder="1" applyAlignment="1" applyProtection="1">
      <alignment wrapText="1"/>
    </xf>
    <xf numFmtId="0" fontId="13" fillId="6" borderId="54" xfId="0" applyNumberFormat="1" applyFont="1" applyFill="1" applyBorder="1" applyAlignment="1" applyProtection="1">
      <alignment wrapText="1"/>
    </xf>
    <xf numFmtId="0" fontId="13" fillId="6" borderId="59" xfId="0" applyNumberFormat="1" applyFont="1" applyFill="1" applyBorder="1" applyAlignment="1" applyProtection="1">
      <alignment wrapText="1"/>
    </xf>
    <xf numFmtId="0" fontId="13" fillId="0" borderId="43" xfId="0" applyNumberFormat="1" applyFont="1" applyFill="1" applyBorder="1" applyAlignment="1" applyProtection="1">
      <alignment horizontal="center"/>
    </xf>
    <xf numFmtId="0" fontId="13" fillId="8" borderId="49" xfId="0" applyNumberFormat="1" applyFont="1" applyFill="1" applyBorder="1" applyAlignment="1" applyProtection="1">
      <alignment wrapText="1"/>
    </xf>
    <xf numFmtId="0" fontId="13" fillId="0" borderId="43" xfId="0" applyNumberFormat="1" applyFont="1" applyFill="1" applyBorder="1" applyAlignment="1" applyProtection="1">
      <alignment horizontal="right"/>
    </xf>
    <xf numFmtId="2" fontId="13" fillId="0" borderId="43" xfId="0" applyNumberFormat="1" applyFont="1" applyFill="1" applyBorder="1" applyAlignment="1" applyProtection="1">
      <alignment horizontal="right"/>
    </xf>
    <xf numFmtId="2" fontId="13" fillId="0" borderId="74" xfId="0" applyNumberFormat="1" applyFont="1" applyFill="1" applyBorder="1" applyAlignment="1" applyProtection="1">
      <alignment horizontal="right"/>
    </xf>
    <xf numFmtId="0" fontId="13" fillId="0" borderId="75" xfId="0" applyNumberFormat="1" applyFont="1" applyFill="1" applyBorder="1" applyAlignment="1" applyProtection="1">
      <alignment horizontal="right"/>
    </xf>
    <xf numFmtId="0" fontId="13" fillId="0" borderId="76" xfId="0" applyNumberFormat="1" applyFont="1" applyFill="1" applyBorder="1" applyAlignment="1" applyProtection="1">
      <alignment horizontal="center"/>
    </xf>
    <xf numFmtId="0" fontId="13" fillId="8" borderId="77" xfId="0" applyNumberFormat="1" applyFont="1" applyFill="1" applyBorder="1" applyAlignment="1" applyProtection="1">
      <alignment wrapText="1"/>
    </xf>
    <xf numFmtId="0" fontId="13" fillId="0" borderId="76" xfId="0" applyNumberFormat="1" applyFont="1" applyFill="1" applyBorder="1" applyAlignment="1" applyProtection="1">
      <alignment horizontal="right"/>
    </xf>
    <xf numFmtId="2" fontId="13" fillId="0" borderId="76" xfId="0" applyNumberFormat="1" applyFont="1" applyFill="1" applyBorder="1" applyAlignment="1" applyProtection="1">
      <alignment horizontal="right"/>
    </xf>
    <xf numFmtId="2" fontId="13" fillId="0" borderId="78" xfId="0" applyNumberFormat="1" applyFont="1" applyFill="1" applyBorder="1" applyAlignment="1" applyProtection="1">
      <alignment horizontal="right"/>
    </xf>
    <xf numFmtId="0" fontId="13" fillId="2" borderId="43" xfId="0" applyNumberFormat="1" applyFont="1" applyFill="1" applyBorder="1" applyAlignment="1" applyProtection="1">
      <alignment horizontal="right"/>
    </xf>
    <xf numFmtId="2" fontId="13" fillId="2" borderId="43" xfId="0" applyNumberFormat="1" applyFont="1" applyFill="1" applyBorder="1" applyAlignment="1" applyProtection="1">
      <alignment horizontal="right"/>
    </xf>
    <xf numFmtId="0" fontId="0" fillId="6" borderId="2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6" borderId="14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0" fillId="6" borderId="3" xfId="0" applyFont="1" applyFill="1" applyBorder="1" applyAlignment="1">
      <alignment wrapText="1"/>
    </xf>
    <xf numFmtId="0" fontId="0" fillId="6" borderId="23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wrapText="1"/>
    </xf>
    <xf numFmtId="0" fontId="7" fillId="9" borderId="0" xfId="0" applyFont="1" applyFill="1"/>
    <xf numFmtId="0" fontId="7" fillId="10" borderId="0" xfId="0" applyFont="1" applyFill="1"/>
    <xf numFmtId="0" fontId="4" fillId="0" borderId="0" xfId="0" applyFont="1" applyAlignment="1">
      <alignment horizontal="center"/>
    </xf>
    <xf numFmtId="0" fontId="18" fillId="0" borderId="4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3" fillId="0" borderId="54" xfId="0" applyNumberFormat="1" applyFont="1" applyFill="1" applyBorder="1" applyAlignment="1" applyProtection="1">
      <alignment wrapText="1"/>
    </xf>
    <xf numFmtId="0" fontId="13" fillId="0" borderId="55" xfId="0" applyNumberFormat="1" applyFont="1" applyFill="1" applyBorder="1" applyAlignment="1" applyProtection="1">
      <alignment wrapText="1"/>
    </xf>
    <xf numFmtId="0" fontId="13" fillId="0" borderId="70" xfId="0" applyNumberFormat="1" applyFont="1" applyFill="1" applyBorder="1" applyAlignment="1" applyProtection="1">
      <alignment wrapText="1"/>
    </xf>
    <xf numFmtId="0" fontId="23" fillId="0" borderId="55" xfId="0" applyNumberFormat="1" applyFont="1" applyFill="1" applyBorder="1" applyAlignment="1" applyProtection="1">
      <alignment wrapText="1"/>
    </xf>
    <xf numFmtId="0" fontId="13" fillId="0" borderId="69" xfId="0" applyNumberFormat="1" applyFont="1" applyFill="1" applyBorder="1" applyAlignment="1" applyProtection="1">
      <alignment wrapText="1"/>
    </xf>
    <xf numFmtId="0" fontId="13" fillId="0" borderId="77" xfId="0" applyNumberFormat="1" applyFont="1" applyFill="1" applyBorder="1" applyAlignment="1" applyProtection="1">
      <alignment wrapText="1"/>
    </xf>
    <xf numFmtId="0" fontId="13" fillId="0" borderId="45" xfId="0" applyNumberFormat="1" applyFont="1" applyFill="1" applyBorder="1" applyAlignment="1" applyProtection="1">
      <alignment wrapText="1"/>
    </xf>
    <xf numFmtId="0" fontId="18" fillId="0" borderId="79" xfId="0" applyNumberFormat="1" applyFont="1" applyFill="1" applyBorder="1" applyAlignment="1" applyProtection="1">
      <alignment horizontal="center" vertical="center" wrapText="1"/>
    </xf>
    <xf numFmtId="0" fontId="13" fillId="0" borderId="80" xfId="0" applyNumberFormat="1" applyFont="1" applyFill="1" applyBorder="1" applyAlignment="1" applyProtection="1">
      <alignment horizontal="right"/>
    </xf>
    <xf numFmtId="0" fontId="13" fillId="0" borderId="76" xfId="0" applyNumberFormat="1" applyFont="1" applyFill="1" applyBorder="1" applyAlignment="1" applyProtection="1"/>
    <xf numFmtId="0" fontId="18" fillId="0" borderId="81" xfId="0" applyNumberFormat="1" applyFont="1" applyFill="1" applyBorder="1" applyAlignment="1" applyProtection="1">
      <alignment horizontal="center" vertical="center" wrapText="1"/>
    </xf>
    <xf numFmtId="0" fontId="13" fillId="0" borderId="68" xfId="0" applyNumberFormat="1" applyFont="1" applyFill="1" applyBorder="1" applyAlignment="1" applyProtection="1">
      <alignment horizontal="right"/>
    </xf>
    <xf numFmtId="0" fontId="13" fillId="0" borderId="84" xfId="0" applyNumberFormat="1" applyFont="1" applyFill="1" applyBorder="1" applyAlignment="1" applyProtection="1">
      <alignment wrapText="1"/>
    </xf>
    <xf numFmtId="0" fontId="13" fillId="0" borderId="68" xfId="0" applyNumberFormat="1" applyFont="1" applyFill="1" applyBorder="1" applyAlignment="1" applyProtection="1">
      <alignment horizontal="center"/>
    </xf>
    <xf numFmtId="0" fontId="13" fillId="0" borderId="97" xfId="0" applyNumberFormat="1" applyFont="1" applyFill="1" applyBorder="1" applyAlignment="1" applyProtection="1">
      <alignment horizontal="right"/>
    </xf>
    <xf numFmtId="0" fontId="13" fillId="8" borderId="76" xfId="0" applyNumberFormat="1" applyFont="1" applyFill="1" applyBorder="1" applyAlignment="1" applyProtection="1">
      <alignment horizontal="center" wrapText="1"/>
    </xf>
    <xf numFmtId="0" fontId="17" fillId="0" borderId="48" xfId="0" applyNumberFormat="1" applyFont="1" applyFill="1" applyBorder="1" applyAlignment="1" applyProtection="1"/>
    <xf numFmtId="0" fontId="13" fillId="0" borderId="23" xfId="0" applyNumberFormat="1" applyFont="1" applyFill="1" applyBorder="1" applyAlignment="1" applyProtection="1">
      <alignment wrapText="1"/>
    </xf>
    <xf numFmtId="0" fontId="13" fillId="0" borderId="78" xfId="0" applyNumberFormat="1" applyFont="1" applyFill="1" applyBorder="1" applyAlignment="1" applyProtection="1">
      <alignment horizontal="right"/>
    </xf>
    <xf numFmtId="0" fontId="13" fillId="0" borderId="60" xfId="0" applyNumberFormat="1" applyFont="1" applyFill="1" applyBorder="1" applyAlignment="1" applyProtection="1">
      <alignment horizontal="right"/>
    </xf>
    <xf numFmtId="0" fontId="13" fillId="0" borderId="63" xfId="0" applyNumberFormat="1" applyFont="1" applyFill="1" applyBorder="1" applyAlignment="1" applyProtection="1">
      <alignment horizontal="right"/>
    </xf>
    <xf numFmtId="0" fontId="13" fillId="0" borderId="95" xfId="0" applyNumberFormat="1" applyFont="1" applyFill="1" applyBorder="1" applyAlignment="1" applyProtection="1">
      <alignment horizontal="right"/>
    </xf>
    <xf numFmtId="0" fontId="13" fillId="0" borderId="78" xfId="0" applyNumberFormat="1" applyFont="1" applyFill="1" applyBorder="1" applyAlignment="1" applyProtection="1"/>
    <xf numFmtId="0" fontId="13" fillId="0" borderId="98" xfId="0" applyNumberFormat="1" applyFont="1" applyFill="1" applyBorder="1" applyAlignment="1" applyProtection="1">
      <alignment horizontal="right"/>
    </xf>
    <xf numFmtId="0" fontId="13" fillId="0" borderId="72" xfId="0" applyNumberFormat="1" applyFont="1" applyFill="1" applyBorder="1" applyAlignment="1" applyProtection="1">
      <alignment horizontal="right"/>
    </xf>
    <xf numFmtId="0" fontId="13" fillId="0" borderId="73" xfId="0" applyNumberFormat="1" applyFont="1" applyFill="1" applyBorder="1" applyAlignment="1" applyProtection="1">
      <alignment horizontal="right"/>
    </xf>
    <xf numFmtId="0" fontId="13" fillId="0" borderId="86" xfId="0" applyNumberFormat="1" applyFont="1" applyFill="1" applyBorder="1" applyAlignment="1" applyProtection="1">
      <alignment horizontal="right"/>
    </xf>
    <xf numFmtId="0" fontId="13" fillId="0" borderId="85" xfId="0" applyNumberFormat="1" applyFont="1" applyFill="1" applyBorder="1" applyAlignment="1" applyProtection="1">
      <alignment horizontal="right"/>
    </xf>
    <xf numFmtId="0" fontId="17" fillId="0" borderId="73" xfId="0" applyNumberFormat="1" applyFont="1" applyFill="1" applyBorder="1" applyAlignment="1" applyProtection="1"/>
    <xf numFmtId="0" fontId="17" fillId="0" borderId="50" xfId="0" applyNumberFormat="1" applyFont="1" applyFill="1" applyBorder="1" applyAlignment="1" applyProtection="1"/>
    <xf numFmtId="0" fontId="18" fillId="0" borderId="99" xfId="0" applyNumberFormat="1" applyFont="1" applyFill="1" applyBorder="1" applyAlignment="1" applyProtection="1">
      <alignment horizontal="center" vertical="center" wrapText="1"/>
    </xf>
    <xf numFmtId="0" fontId="18" fillId="0" borderId="39" xfId="0" applyNumberFormat="1" applyFont="1" applyFill="1" applyBorder="1" applyAlignment="1" applyProtection="1">
      <alignment horizontal="center" vertical="center" wrapText="1"/>
    </xf>
    <xf numFmtId="0" fontId="18" fillId="0" borderId="42" xfId="0" applyNumberFormat="1" applyFont="1" applyFill="1" applyBorder="1" applyAlignment="1" applyProtection="1">
      <alignment horizontal="center" vertical="center" wrapText="1"/>
    </xf>
    <xf numFmtId="0" fontId="0" fillId="0" borderId="76" xfId="1" applyFont="1" applyFill="1" applyBorder="1" applyAlignment="1">
      <alignment horizontal="center"/>
    </xf>
    <xf numFmtId="0" fontId="0" fillId="0" borderId="76" xfId="0" applyFont="1" applyFill="1" applyBorder="1" applyAlignment="1">
      <alignment wrapText="1"/>
    </xf>
    <xf numFmtId="0" fontId="18" fillId="0" borderId="38" xfId="0" applyNumberFormat="1" applyFont="1" applyFill="1" applyBorder="1" applyAlignment="1" applyProtection="1">
      <alignment horizontal="center" vertical="center" wrapText="1"/>
    </xf>
    <xf numFmtId="0" fontId="18" fillId="0" borderId="41" xfId="0" applyNumberFormat="1" applyFont="1" applyFill="1" applyBorder="1" applyAlignment="1" applyProtection="1">
      <alignment horizontal="center" vertical="center" wrapText="1"/>
    </xf>
    <xf numFmtId="0" fontId="18" fillId="0" borderId="5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23" xfId="0" applyFont="1" applyFill="1" applyBorder="1" applyAlignment="1">
      <alignment vertical="center" wrapText="1"/>
    </xf>
    <xf numFmtId="0" fontId="0" fillId="0" borderId="72" xfId="1" applyFont="1" applyBorder="1"/>
    <xf numFmtId="0" fontId="0" fillId="0" borderId="59" xfId="1" applyFont="1" applyBorder="1" applyAlignment="1">
      <alignment horizontal="center"/>
    </xf>
    <xf numFmtId="0" fontId="0" fillId="2" borderId="69" xfId="0" applyFont="1" applyFill="1" applyBorder="1" applyAlignment="1">
      <alignment wrapText="1"/>
    </xf>
    <xf numFmtId="0" fontId="0" fillId="0" borderId="59" xfId="1" applyNumberFormat="1" applyFont="1" applyBorder="1" applyAlignment="1">
      <alignment horizontal="right"/>
    </xf>
    <xf numFmtId="2" fontId="0" fillId="0" borderId="59" xfId="1" applyNumberFormat="1" applyFont="1" applyBorder="1" applyAlignment="1">
      <alignment horizontal="right"/>
    </xf>
    <xf numFmtId="2" fontId="0" fillId="0" borderId="60" xfId="1" applyNumberFormat="1" applyFont="1" applyBorder="1" applyAlignment="1">
      <alignment horizontal="right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 wrapText="1"/>
    </xf>
    <xf numFmtId="2" fontId="0" fillId="0" borderId="41" xfId="0" applyNumberFormat="1" applyFont="1" applyBorder="1" applyAlignment="1">
      <alignment horizontal="right" vertical="center" wrapText="1"/>
    </xf>
    <xf numFmtId="0" fontId="0" fillId="2" borderId="41" xfId="0" applyFont="1" applyFill="1" applyBorder="1" applyAlignment="1">
      <alignment horizontal="right" vertical="center" wrapText="1"/>
    </xf>
    <xf numFmtId="2" fontId="0" fillId="2" borderId="41" xfId="0" applyNumberFormat="1" applyFont="1" applyFill="1" applyBorder="1" applyAlignment="1">
      <alignment horizontal="right" vertical="center" wrapText="1"/>
    </xf>
    <xf numFmtId="0" fontId="0" fillId="2" borderId="52" xfId="0" applyFont="1" applyFill="1" applyBorder="1" applyAlignment="1">
      <alignment horizontal="right" vertical="center" wrapText="1"/>
    </xf>
    <xf numFmtId="2" fontId="2" fillId="3" borderId="53" xfId="0" applyNumberFormat="1" applyFont="1" applyFill="1" applyBorder="1" applyAlignment="1">
      <alignment horizontal="right" vertical="center" wrapText="1"/>
    </xf>
    <xf numFmtId="0" fontId="0" fillId="2" borderId="2" xfId="1" applyNumberFormat="1" applyFont="1" applyFill="1" applyBorder="1" applyAlignment="1">
      <alignment horizontal="right"/>
    </xf>
    <xf numFmtId="2" fontId="0" fillId="2" borderId="2" xfId="1" applyNumberFormat="1" applyFont="1" applyFill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0" fillId="0" borderId="62" xfId="1" applyFont="1" applyBorder="1" applyAlignment="1">
      <alignment horizontal="center"/>
    </xf>
    <xf numFmtId="0" fontId="0" fillId="0" borderId="62" xfId="1" applyNumberFormat="1" applyFont="1" applyBorder="1" applyAlignment="1">
      <alignment horizontal="right"/>
    </xf>
    <xf numFmtId="2" fontId="0" fillId="0" borderId="62" xfId="1" applyNumberFormat="1" applyFont="1" applyBorder="1" applyAlignment="1">
      <alignment horizontal="right"/>
    </xf>
    <xf numFmtId="2" fontId="0" fillId="0" borderId="63" xfId="1" applyNumberFormat="1" applyFont="1" applyBorder="1" applyAlignment="1">
      <alignment horizontal="right"/>
    </xf>
    <xf numFmtId="165" fontId="5" fillId="0" borderId="0" xfId="1" applyNumberFormat="1"/>
    <xf numFmtId="0" fontId="0" fillId="6" borderId="7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2" fontId="13" fillId="0" borderId="76" xfId="0" applyNumberFormat="1" applyFont="1" applyFill="1" applyBorder="1" applyAlignment="1" applyProtection="1">
      <alignment horizontal="center"/>
    </xf>
    <xf numFmtId="2" fontId="13" fillId="0" borderId="78" xfId="0" applyNumberFormat="1" applyFont="1" applyFill="1" applyBorder="1" applyAlignment="1" applyProtection="1">
      <alignment horizontal="center"/>
    </xf>
    <xf numFmtId="2" fontId="13" fillId="0" borderId="59" xfId="0" applyNumberFormat="1" applyFont="1" applyFill="1" applyBorder="1" applyAlignment="1" applyProtection="1">
      <alignment horizontal="center"/>
    </xf>
    <xf numFmtId="2" fontId="13" fillId="0" borderId="60" xfId="0" applyNumberFormat="1" applyFont="1" applyFill="1" applyBorder="1" applyAlignment="1" applyProtection="1">
      <alignment horizontal="center"/>
    </xf>
    <xf numFmtId="2" fontId="13" fillId="0" borderId="62" xfId="0" applyNumberFormat="1" applyFont="1" applyFill="1" applyBorder="1" applyAlignment="1" applyProtection="1">
      <alignment horizontal="center"/>
    </xf>
    <xf numFmtId="2" fontId="13" fillId="0" borderId="63" xfId="0" applyNumberFormat="1" applyFont="1" applyFill="1" applyBorder="1" applyAlignment="1" applyProtection="1">
      <alignment horizontal="center"/>
    </xf>
    <xf numFmtId="0" fontId="13" fillId="0" borderId="70" xfId="0" applyNumberFormat="1" applyFont="1" applyFill="1" applyBorder="1" applyAlignment="1" applyProtection="1">
      <alignment horizontal="center"/>
    </xf>
    <xf numFmtId="2" fontId="13" fillId="0" borderId="70" xfId="0" applyNumberFormat="1" applyFont="1" applyFill="1" applyBorder="1" applyAlignment="1" applyProtection="1">
      <alignment horizontal="center"/>
    </xf>
    <xf numFmtId="2" fontId="5" fillId="0" borderId="76" xfId="1" applyNumberFormat="1" applyBorder="1" applyAlignment="1">
      <alignment horizontal="center"/>
    </xf>
    <xf numFmtId="0" fontId="13" fillId="0" borderId="77" xfId="0" applyNumberFormat="1" applyFont="1" applyFill="1" applyBorder="1" applyAlignment="1" applyProtection="1">
      <alignment horizontal="center"/>
    </xf>
    <xf numFmtId="2" fontId="13" fillId="0" borderId="77" xfId="0" applyNumberFormat="1" applyFont="1" applyFill="1" applyBorder="1" applyAlignment="1" applyProtection="1">
      <alignment horizontal="center"/>
    </xf>
    <xf numFmtId="0" fontId="13" fillId="0" borderId="69" xfId="0" applyNumberFormat="1" applyFont="1" applyFill="1" applyBorder="1" applyAlignment="1" applyProtection="1">
      <alignment horizontal="center"/>
    </xf>
    <xf numFmtId="2" fontId="13" fillId="0" borderId="69" xfId="0" applyNumberFormat="1" applyFont="1" applyFill="1" applyBorder="1" applyAlignment="1" applyProtection="1">
      <alignment horizontal="center"/>
    </xf>
    <xf numFmtId="2" fontId="13" fillId="0" borderId="68" xfId="0" applyNumberFormat="1" applyFont="1" applyFill="1" applyBorder="1" applyAlignment="1" applyProtection="1">
      <alignment horizontal="center"/>
    </xf>
    <xf numFmtId="2" fontId="13" fillId="0" borderId="85" xfId="0" applyNumberFormat="1" applyFont="1" applyFill="1" applyBorder="1" applyAlignment="1" applyProtection="1">
      <alignment horizontal="center"/>
    </xf>
    <xf numFmtId="0" fontId="13" fillId="0" borderId="84" xfId="0" applyNumberFormat="1" applyFont="1" applyFill="1" applyBorder="1" applyAlignment="1" applyProtection="1">
      <alignment horizontal="center"/>
    </xf>
    <xf numFmtId="2" fontId="13" fillId="0" borderId="84" xfId="0" applyNumberFormat="1" applyFont="1" applyFill="1" applyBorder="1" applyAlignment="1" applyProtection="1">
      <alignment horizontal="center"/>
    </xf>
    <xf numFmtId="2" fontId="5" fillId="0" borderId="62" xfId="1" applyNumberFormat="1" applyBorder="1" applyAlignment="1">
      <alignment horizontal="center"/>
    </xf>
    <xf numFmtId="0" fontId="8" fillId="0" borderId="73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8" fillId="0" borderId="72" xfId="1" applyFont="1" applyBorder="1" applyAlignment="1">
      <alignment horizontal="center"/>
    </xf>
    <xf numFmtId="0" fontId="8" fillId="0" borderId="59" xfId="1" applyFont="1" applyBorder="1" applyAlignment="1">
      <alignment horizontal="center"/>
    </xf>
    <xf numFmtId="0" fontId="22" fillId="0" borderId="51" xfId="0" applyNumberFormat="1" applyFont="1" applyFill="1" applyBorder="1" applyAlignment="1" applyProtection="1">
      <alignment horizontal="center"/>
    </xf>
    <xf numFmtId="0" fontId="22" fillId="0" borderId="41" xfId="0" applyNumberFormat="1" applyFont="1" applyFill="1" applyBorder="1" applyAlignment="1" applyProtection="1">
      <alignment horizontal="center" wrapText="1"/>
    </xf>
    <xf numFmtId="0" fontId="22" fillId="0" borderId="52" xfId="0" applyNumberFormat="1" applyFont="1" applyFill="1" applyBorder="1" applyAlignment="1" applyProtection="1">
      <alignment horizontal="center" wrapText="1"/>
    </xf>
    <xf numFmtId="3" fontId="22" fillId="0" borderId="51" xfId="0" applyNumberFormat="1" applyFont="1" applyFill="1" applyBorder="1" applyAlignment="1" applyProtection="1">
      <alignment horizontal="center" wrapText="1"/>
    </xf>
    <xf numFmtId="3" fontId="22" fillId="0" borderId="41" xfId="0" applyNumberFormat="1" applyFont="1" applyFill="1" applyBorder="1" applyAlignment="1" applyProtection="1">
      <alignment horizontal="center" wrapText="1"/>
    </xf>
    <xf numFmtId="3" fontId="22" fillId="0" borderId="52" xfId="0" applyNumberFormat="1" applyFont="1" applyFill="1" applyBorder="1" applyAlignment="1" applyProtection="1">
      <alignment horizontal="center" wrapText="1"/>
    </xf>
    <xf numFmtId="3" fontId="22" fillId="0" borderId="38" xfId="0" applyNumberFormat="1" applyFont="1" applyFill="1" applyBorder="1" applyAlignment="1" applyProtection="1">
      <alignment horizontal="center" wrapText="1"/>
    </xf>
    <xf numFmtId="4" fontId="22" fillId="0" borderId="38" xfId="0" applyNumberFormat="1" applyFont="1" applyFill="1" applyBorder="1" applyAlignment="1" applyProtection="1">
      <alignment horizontal="center" wrapText="1"/>
    </xf>
    <xf numFmtId="4" fontId="22" fillId="0" borderId="41" xfId="0" applyNumberFormat="1" applyFont="1" applyFill="1" applyBorder="1" applyAlignment="1" applyProtection="1">
      <alignment horizontal="center" wrapText="1"/>
    </xf>
    <xf numFmtId="4" fontId="22" fillId="0" borderId="91" xfId="0" applyNumberFormat="1" applyFont="1" applyFill="1" applyBorder="1" applyAlignment="1" applyProtection="1">
      <alignment horizontal="center" wrapText="1"/>
    </xf>
    <xf numFmtId="4" fontId="22" fillId="0" borderId="93" xfId="0" applyNumberFormat="1" applyFont="1" applyFill="1" applyBorder="1" applyAlignment="1" applyProtection="1">
      <alignment horizontal="center" wrapText="1"/>
    </xf>
    <xf numFmtId="3" fontId="22" fillId="0" borderId="91" xfId="0" applyNumberFormat="1" applyFont="1" applyFill="1" applyBorder="1" applyAlignment="1" applyProtection="1">
      <alignment horizontal="center" wrapText="1"/>
    </xf>
    <xf numFmtId="4" fontId="22" fillId="0" borderId="86" xfId="0" applyNumberFormat="1" applyFont="1" applyFill="1" applyBorder="1" applyAlignment="1" applyProtection="1">
      <alignment horizontal="center" wrapText="1"/>
    </xf>
    <xf numFmtId="4" fontId="22" fillId="0" borderId="88" xfId="0" applyNumberFormat="1" applyFont="1" applyFill="1" applyBorder="1" applyAlignment="1" applyProtection="1">
      <alignment horizontal="center" wrapText="1"/>
    </xf>
    <xf numFmtId="4" fontId="22" fillId="0" borderId="68" xfId="0" applyNumberFormat="1" applyFont="1" applyFill="1" applyBorder="1" applyAlignment="1" applyProtection="1">
      <alignment horizontal="center" wrapText="1"/>
    </xf>
    <xf numFmtId="4" fontId="22" fillId="0" borderId="96" xfId="0" applyNumberFormat="1" applyFont="1" applyFill="1" applyBorder="1" applyAlignment="1" applyProtection="1">
      <alignment horizontal="center" wrapText="1"/>
    </xf>
    <xf numFmtId="4" fontId="22" fillId="0" borderId="53" xfId="0" applyNumberFormat="1" applyFont="1" applyFill="1" applyBorder="1" applyAlignment="1" applyProtection="1">
      <alignment horizontal="center" wrapText="1"/>
    </xf>
    <xf numFmtId="0" fontId="18" fillId="0" borderId="51" xfId="0" applyNumberFormat="1" applyFont="1" applyFill="1" applyBorder="1" applyAlignment="1" applyProtection="1">
      <alignment horizontal="left"/>
    </xf>
    <xf numFmtId="0" fontId="18" fillId="0" borderId="41" xfId="0" applyNumberFormat="1" applyFont="1" applyFill="1" applyBorder="1" applyAlignment="1" applyProtection="1">
      <alignment horizontal="left" wrapText="1"/>
    </xf>
    <xf numFmtId="0" fontId="18" fillId="0" borderId="52" xfId="0" applyNumberFormat="1" applyFont="1" applyFill="1" applyBorder="1" applyAlignment="1" applyProtection="1">
      <alignment horizontal="left" wrapText="1"/>
    </xf>
    <xf numFmtId="3" fontId="18" fillId="0" borderId="40" xfId="0" applyNumberFormat="1" applyFont="1" applyFill="1" applyBorder="1" applyAlignment="1" applyProtection="1">
      <alignment horizontal="left" wrapText="1"/>
    </xf>
    <xf numFmtId="3" fontId="18" fillId="0" borderId="43" xfId="0" applyNumberFormat="1" applyFont="1" applyFill="1" applyBorder="1" applyAlignment="1" applyProtection="1">
      <alignment horizontal="left" wrapText="1"/>
    </xf>
    <xf numFmtId="3" fontId="18" fillId="0" borderId="49" xfId="0" applyNumberFormat="1" applyFont="1" applyFill="1" applyBorder="1" applyAlignment="1" applyProtection="1">
      <alignment horizontal="left" wrapText="1"/>
    </xf>
    <xf numFmtId="4" fontId="18" fillId="0" borderId="40" xfId="0" applyNumberFormat="1" applyFont="1" applyFill="1" applyBorder="1" applyAlignment="1" applyProtection="1">
      <alignment horizontal="left" wrapText="1"/>
    </xf>
    <xf numFmtId="4" fontId="18" fillId="0" borderId="43" xfId="0" applyNumberFormat="1" applyFont="1" applyFill="1" applyBorder="1" applyAlignment="1" applyProtection="1">
      <alignment horizontal="left" wrapText="1"/>
    </xf>
    <xf numFmtId="4" fontId="18" fillId="0" borderId="94" xfId="0" applyNumberFormat="1" applyFont="1" applyFill="1" applyBorder="1" applyAlignment="1" applyProtection="1">
      <alignment horizontal="left" wrapText="1"/>
    </xf>
    <xf numFmtId="4" fontId="18" fillId="0" borderId="101" xfId="0" applyNumberFormat="1" applyFont="1" applyFill="1" applyBorder="1" applyAlignment="1" applyProtection="1">
      <alignment horizontal="left" wrapText="1"/>
    </xf>
    <xf numFmtId="3" fontId="18" fillId="0" borderId="94" xfId="0" applyNumberFormat="1" applyFont="1" applyFill="1" applyBorder="1" applyAlignment="1" applyProtection="1">
      <alignment horizontal="left" wrapText="1"/>
    </xf>
    <xf numFmtId="4" fontId="18" fillId="0" borderId="38" xfId="0" applyNumberFormat="1" applyFont="1" applyFill="1" applyBorder="1" applyAlignment="1" applyProtection="1">
      <alignment horizontal="left" wrapText="1"/>
    </xf>
    <xf numFmtId="4" fontId="18" fillId="0" borderId="41" xfId="0" applyNumberFormat="1" applyFont="1" applyFill="1" applyBorder="1" applyAlignment="1" applyProtection="1">
      <alignment horizontal="left" wrapText="1"/>
    </xf>
    <xf numFmtId="4" fontId="18" fillId="0" borderId="91" xfId="0" applyNumberFormat="1" applyFont="1" applyFill="1" applyBorder="1" applyAlignment="1" applyProtection="1">
      <alignment horizontal="left" wrapText="1"/>
    </xf>
    <xf numFmtId="4" fontId="18" fillId="0" borderId="93" xfId="0" applyNumberFormat="1" applyFont="1" applyFill="1" applyBorder="1" applyAlignment="1" applyProtection="1">
      <alignment horizontal="left" wrapText="1"/>
    </xf>
    <xf numFmtId="4" fontId="18" fillId="0" borderId="74" xfId="0" applyNumberFormat="1" applyFont="1" applyFill="1" applyBorder="1" applyAlignment="1" applyProtection="1">
      <alignment horizontal="left" wrapText="1"/>
    </xf>
    <xf numFmtId="0" fontId="13" fillId="0" borderId="66" xfId="0" applyNumberFormat="1" applyFont="1" applyFill="1" applyBorder="1" applyAlignment="1" applyProtection="1">
      <alignment horizontal="center" wrapText="1"/>
    </xf>
    <xf numFmtId="0" fontId="13" fillId="0" borderId="76" xfId="0" applyNumberFormat="1" applyFont="1" applyFill="1" applyBorder="1" applyAlignment="1" applyProtection="1">
      <alignment horizontal="center" wrapText="1"/>
    </xf>
    <xf numFmtId="0" fontId="13" fillId="0" borderId="77" xfId="0" applyNumberFormat="1" applyFont="1" applyFill="1" applyBorder="1" applyAlignment="1" applyProtection="1">
      <alignment horizontal="center" wrapText="1"/>
    </xf>
    <xf numFmtId="2" fontId="13" fillId="0" borderId="67" xfId="0" applyNumberFormat="1" applyFont="1" applyFill="1" applyBorder="1" applyAlignment="1" applyProtection="1">
      <alignment horizontal="center" wrapText="1"/>
    </xf>
    <xf numFmtId="2" fontId="13" fillId="0" borderId="76" xfId="0" applyNumberFormat="1" applyFont="1" applyFill="1" applyBorder="1" applyAlignment="1" applyProtection="1">
      <alignment horizontal="center" wrapText="1"/>
    </xf>
    <xf numFmtId="0" fontId="13" fillId="8" borderId="66" xfId="0" applyNumberFormat="1" applyFont="1" applyFill="1" applyBorder="1" applyAlignment="1" applyProtection="1">
      <alignment horizontal="center" wrapText="1"/>
    </xf>
    <xf numFmtId="3" fontId="13" fillId="0" borderId="76" xfId="0" applyNumberFormat="1" applyFont="1" applyFill="1" applyBorder="1" applyAlignment="1" applyProtection="1">
      <alignment horizontal="center" wrapText="1"/>
    </xf>
    <xf numFmtId="2" fontId="13" fillId="8" borderId="100" xfId="0" applyNumberFormat="1" applyFont="1" applyFill="1" applyBorder="1" applyAlignment="1" applyProtection="1">
      <alignment horizontal="center" wrapText="1"/>
    </xf>
    <xf numFmtId="4" fontId="13" fillId="0" borderId="62" xfId="0" applyNumberFormat="1" applyFont="1" applyFill="1" applyBorder="1" applyAlignment="1" applyProtection="1">
      <alignment horizontal="center" wrapText="1"/>
    </xf>
    <xf numFmtId="2" fontId="13" fillId="8" borderId="67" xfId="0" applyNumberFormat="1" applyFont="1" applyFill="1" applyBorder="1" applyAlignment="1" applyProtection="1">
      <alignment horizontal="center" wrapText="1"/>
    </xf>
    <xf numFmtId="2" fontId="13" fillId="8" borderId="76" xfId="0" applyNumberFormat="1" applyFont="1" applyFill="1" applyBorder="1" applyAlignment="1" applyProtection="1">
      <alignment horizontal="center" wrapText="1"/>
    </xf>
    <xf numFmtId="4" fontId="13" fillId="0" borderId="76" xfId="0" applyNumberFormat="1" applyFont="1" applyFill="1" applyBorder="1" applyAlignment="1" applyProtection="1">
      <alignment horizontal="center" wrapText="1"/>
    </xf>
    <xf numFmtId="0" fontId="13" fillId="0" borderId="59" xfId="0" applyNumberFormat="1" applyFont="1" applyFill="1" applyBorder="1" applyAlignment="1" applyProtection="1">
      <alignment horizontal="center" wrapText="1"/>
    </xf>
    <xf numFmtId="0" fontId="13" fillId="0" borderId="69" xfId="0" applyNumberFormat="1" applyFont="1" applyFill="1" applyBorder="1" applyAlignment="1" applyProtection="1">
      <alignment horizontal="center" wrapText="1"/>
    </xf>
    <xf numFmtId="2" fontId="13" fillId="8" borderId="72" xfId="0" applyNumberFormat="1" applyFont="1" applyFill="1" applyBorder="1" applyAlignment="1" applyProtection="1">
      <alignment horizontal="center" wrapText="1"/>
    </xf>
    <xf numFmtId="4" fontId="13" fillId="0" borderId="59" xfId="0" applyNumberFormat="1" applyFont="1" applyFill="1" applyBorder="1" applyAlignment="1" applyProtection="1">
      <alignment horizontal="center" wrapText="1"/>
    </xf>
    <xf numFmtId="0" fontId="18" fillId="0" borderId="38" xfId="0" applyNumberFormat="1" applyFont="1" applyFill="1" applyBorder="1" applyAlignment="1" applyProtection="1">
      <alignment horizontal="left"/>
    </xf>
    <xf numFmtId="0" fontId="18" fillId="0" borderId="41" xfId="0" applyNumberFormat="1" applyFont="1" applyFill="1" applyBorder="1" applyAlignment="1" applyProtection="1">
      <alignment horizontal="left"/>
    </xf>
    <xf numFmtId="0" fontId="18" fillId="0" borderId="52" xfId="0" applyNumberFormat="1" applyFont="1" applyFill="1" applyBorder="1" applyAlignment="1" applyProtection="1">
      <alignment horizontal="left"/>
    </xf>
    <xf numFmtId="3" fontId="18" fillId="0" borderId="38" xfId="0" applyNumberFormat="1" applyFont="1" applyFill="1" applyBorder="1" applyAlignment="1" applyProtection="1">
      <alignment horizontal="left" wrapText="1"/>
    </xf>
    <xf numFmtId="3" fontId="18" fillId="0" borderId="41" xfId="0" applyNumberFormat="1" applyFont="1" applyFill="1" applyBorder="1" applyAlignment="1" applyProtection="1">
      <alignment horizontal="left" wrapText="1"/>
    </xf>
    <xf numFmtId="3" fontId="18" fillId="0" borderId="53" xfId="0" applyNumberFormat="1" applyFont="1" applyFill="1" applyBorder="1" applyAlignment="1" applyProtection="1">
      <alignment horizontal="left" wrapText="1"/>
    </xf>
    <xf numFmtId="3" fontId="18" fillId="0" borderId="91" xfId="0" applyNumberFormat="1" applyFont="1" applyFill="1" applyBorder="1" applyAlignment="1" applyProtection="1">
      <alignment horizontal="left" wrapText="1"/>
    </xf>
    <xf numFmtId="3" fontId="18" fillId="0" borderId="52" xfId="0" applyNumberFormat="1" applyFont="1" applyFill="1" applyBorder="1" applyAlignment="1" applyProtection="1">
      <alignment horizontal="left" wrapText="1"/>
    </xf>
    <xf numFmtId="0" fontId="13" fillId="0" borderId="62" xfId="0" applyNumberFormat="1" applyFont="1" applyFill="1" applyBorder="1" applyAlignment="1" applyProtection="1">
      <alignment horizontal="center" wrapText="1"/>
    </xf>
    <xf numFmtId="0" fontId="13" fillId="0" borderId="70" xfId="0" applyNumberFormat="1" applyFont="1" applyFill="1" applyBorder="1" applyAlignment="1" applyProtection="1">
      <alignment horizontal="center" wrapText="1"/>
    </xf>
    <xf numFmtId="0" fontId="13" fillId="0" borderId="89" xfId="0" applyNumberFormat="1" applyFont="1" applyFill="1" applyBorder="1" applyAlignment="1" applyProtection="1">
      <alignment horizontal="center" wrapText="1"/>
    </xf>
    <xf numFmtId="2" fontId="13" fillId="0" borderId="72" xfId="0" applyNumberFormat="1" applyFont="1" applyFill="1" applyBorder="1" applyAlignment="1" applyProtection="1">
      <alignment horizontal="center" wrapText="1"/>
    </xf>
    <xf numFmtId="0" fontId="13" fillId="8" borderId="89" xfId="0" applyNumberFormat="1" applyFont="1" applyFill="1" applyBorder="1" applyAlignment="1" applyProtection="1">
      <alignment horizontal="center" wrapText="1"/>
    </xf>
    <xf numFmtId="0" fontId="13" fillId="0" borderId="80" xfId="0" applyNumberFormat="1" applyFont="1" applyFill="1" applyBorder="1" applyAlignment="1" applyProtection="1">
      <alignment horizontal="center" wrapText="1"/>
    </xf>
    <xf numFmtId="0" fontId="13" fillId="0" borderId="68" xfId="0" applyNumberFormat="1" applyFont="1" applyFill="1" applyBorder="1" applyAlignment="1" applyProtection="1">
      <alignment horizontal="center" wrapText="1"/>
    </xf>
    <xf numFmtId="0" fontId="13" fillId="0" borderId="84" xfId="0" applyNumberFormat="1" applyFont="1" applyFill="1" applyBorder="1" applyAlignment="1" applyProtection="1">
      <alignment horizontal="center" wrapText="1"/>
    </xf>
    <xf numFmtId="2" fontId="13" fillId="0" borderId="100" xfId="0" applyNumberFormat="1" applyFont="1" applyFill="1" applyBorder="1" applyAlignment="1" applyProtection="1">
      <alignment horizontal="center" wrapText="1"/>
    </xf>
    <xf numFmtId="2" fontId="13" fillId="0" borderId="62" xfId="0" applyNumberFormat="1" applyFont="1" applyFill="1" applyBorder="1" applyAlignment="1" applyProtection="1">
      <alignment horizontal="center" wrapText="1"/>
    </xf>
    <xf numFmtId="0" fontId="13" fillId="8" borderId="88" xfId="0" applyNumberFormat="1" applyFont="1" applyFill="1" applyBorder="1" applyAlignment="1" applyProtection="1">
      <alignment horizontal="center" wrapText="1"/>
    </xf>
    <xf numFmtId="2" fontId="13" fillId="8" borderId="86" xfId="0" applyNumberFormat="1" applyFont="1" applyFill="1" applyBorder="1" applyAlignment="1" applyProtection="1">
      <alignment horizontal="center" wrapText="1"/>
    </xf>
    <xf numFmtId="4" fontId="13" fillId="0" borderId="68" xfId="0" applyNumberFormat="1" applyFont="1" applyFill="1" applyBorder="1" applyAlignment="1" applyProtection="1">
      <alignment horizontal="center" wrapText="1"/>
    </xf>
    <xf numFmtId="3" fontId="13" fillId="0" borderId="62" xfId="0" applyNumberFormat="1" applyFont="1" applyFill="1" applyBorder="1" applyAlignment="1" applyProtection="1">
      <alignment horizontal="center" wrapText="1"/>
    </xf>
    <xf numFmtId="2" fontId="13" fillId="8" borderId="62" xfId="0" applyNumberFormat="1" applyFont="1" applyFill="1" applyBorder="1" applyAlignment="1" applyProtection="1">
      <alignment horizontal="center" wrapText="1"/>
    </xf>
    <xf numFmtId="0" fontId="13" fillId="0" borderId="87" xfId="0" applyNumberFormat="1" applyFont="1" applyFill="1" applyBorder="1" applyAlignment="1" applyProtection="1">
      <alignment wrapText="1"/>
    </xf>
    <xf numFmtId="0" fontId="13" fillId="0" borderId="48" xfId="0" applyNumberFormat="1" applyFont="1" applyFill="1" applyBorder="1" applyAlignment="1" applyProtection="1">
      <alignment wrapText="1"/>
    </xf>
    <xf numFmtId="0" fontId="13" fillId="0" borderId="48" xfId="0" applyNumberFormat="1" applyFont="1" applyFill="1" applyBorder="1" applyAlignment="1" applyProtection="1">
      <alignment horizontal="center" wrapText="1"/>
    </xf>
    <xf numFmtId="0" fontId="13" fillId="0" borderId="73" xfId="0" applyNumberFormat="1" applyFont="1" applyFill="1" applyBorder="1" applyAlignment="1" applyProtection="1">
      <alignment wrapText="1"/>
    </xf>
    <xf numFmtId="0" fontId="13" fillId="0" borderId="50" xfId="0" applyNumberFormat="1" applyFont="1" applyFill="1" applyBorder="1" applyAlignment="1" applyProtection="1">
      <alignment horizontal="center" wrapText="1"/>
    </xf>
    <xf numFmtId="0" fontId="13" fillId="0" borderId="87" xfId="0" applyNumberFormat="1" applyFont="1" applyFill="1" applyBorder="1" applyAlignment="1" applyProtection="1">
      <alignment horizontal="center" wrapText="1"/>
    </xf>
    <xf numFmtId="0" fontId="13" fillId="0" borderId="23" xfId="0" applyNumberFormat="1" applyFont="1" applyFill="1" applyBorder="1" applyAlignment="1" applyProtection="1">
      <alignment horizontal="center" wrapText="1"/>
    </xf>
    <xf numFmtId="0" fontId="13" fillId="0" borderId="73" xfId="0" applyNumberFormat="1" applyFont="1" applyFill="1" applyBorder="1" applyAlignment="1" applyProtection="1">
      <alignment horizontal="center" wrapText="1"/>
    </xf>
    <xf numFmtId="4" fontId="13" fillId="0" borderId="48" xfId="0" applyNumberFormat="1" applyFont="1" applyFill="1" applyBorder="1" applyAlignment="1" applyProtection="1">
      <alignment horizontal="center" wrapText="1"/>
    </xf>
    <xf numFmtId="0" fontId="5" fillId="0" borderId="0" xfId="1" applyAlignment="1"/>
    <xf numFmtId="0" fontId="20" fillId="0" borderId="0" xfId="0" applyNumberFormat="1" applyFont="1" applyFill="1" applyBorder="1" applyAlignment="1" applyProtection="1">
      <alignment horizontal="right"/>
    </xf>
    <xf numFmtId="2" fontId="20" fillId="8" borderId="38" xfId="0" applyNumberFormat="1" applyFont="1" applyFill="1" applyBorder="1" applyAlignment="1" applyProtection="1">
      <alignment horizontal="center" wrapText="1"/>
    </xf>
    <xf numFmtId="2" fontId="11" fillId="0" borderId="41" xfId="1" applyNumberFormat="1" applyFont="1" applyBorder="1" applyAlignment="1"/>
    <xf numFmtId="2" fontId="18" fillId="0" borderId="91" xfId="0" applyNumberFormat="1" applyFont="1" applyFill="1" applyBorder="1" applyAlignment="1" applyProtection="1">
      <alignment horizontal="left" wrapText="1"/>
    </xf>
    <xf numFmtId="2" fontId="13" fillId="0" borderId="48" xfId="0" applyNumberFormat="1" applyFont="1" applyFill="1" applyBorder="1" applyAlignment="1" applyProtection="1">
      <alignment horizontal="center" wrapText="1"/>
    </xf>
    <xf numFmtId="2" fontId="5" fillId="0" borderId="78" xfId="1" applyNumberFormat="1" applyBorder="1" applyAlignment="1">
      <alignment horizontal="center"/>
    </xf>
    <xf numFmtId="2" fontId="18" fillId="0" borderId="41" xfId="0" applyNumberFormat="1" applyFont="1" applyFill="1" applyBorder="1" applyAlignment="1" applyProtection="1">
      <alignment horizontal="left" wrapText="1"/>
    </xf>
    <xf numFmtId="2" fontId="18" fillId="0" borderId="53" xfId="0" applyNumberFormat="1" applyFont="1" applyFill="1" applyBorder="1" applyAlignment="1" applyProtection="1">
      <alignment horizontal="left" wrapText="1"/>
    </xf>
    <xf numFmtId="2" fontId="5" fillId="0" borderId="59" xfId="1" applyNumberFormat="1" applyBorder="1" applyAlignment="1">
      <alignment horizontal="center"/>
    </xf>
    <xf numFmtId="2" fontId="5" fillId="0" borderId="60" xfId="1" applyNumberFormat="1" applyBorder="1" applyAlignment="1">
      <alignment horizontal="center"/>
    </xf>
    <xf numFmtId="2" fontId="5" fillId="0" borderId="63" xfId="1" applyNumberFormat="1" applyBorder="1" applyAlignment="1">
      <alignment horizontal="center"/>
    </xf>
    <xf numFmtId="2" fontId="18" fillId="0" borderId="93" xfId="0" applyNumberFormat="1" applyFont="1" applyFill="1" applyBorder="1" applyAlignment="1" applyProtection="1">
      <alignment horizontal="left" wrapText="1"/>
    </xf>
    <xf numFmtId="2" fontId="8" fillId="0" borderId="59" xfId="1" applyNumberFormat="1" applyFont="1" applyBorder="1" applyAlignment="1">
      <alignment horizontal="center"/>
    </xf>
    <xf numFmtId="2" fontId="8" fillId="0" borderId="60" xfId="1" applyNumberFormat="1" applyFont="1" applyBorder="1" applyAlignment="1">
      <alignment horizontal="center"/>
    </xf>
    <xf numFmtId="2" fontId="11" fillId="0" borderId="53" xfId="1" applyNumberFormat="1" applyFont="1" applyBorder="1" applyAlignment="1"/>
    <xf numFmtId="0" fontId="1" fillId="2" borderId="30" xfId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2" borderId="70" xfId="0" applyFont="1" applyFill="1" applyBorder="1" applyAlignment="1">
      <alignment wrapText="1"/>
    </xf>
    <xf numFmtId="0" fontId="0" fillId="2" borderId="0" xfId="0" applyFont="1" applyFill="1"/>
    <xf numFmtId="2" fontId="8" fillId="0" borderId="48" xfId="1" applyNumberFormat="1" applyFont="1" applyBorder="1" applyAlignment="1">
      <alignment horizontal="center"/>
    </xf>
    <xf numFmtId="0" fontId="2" fillId="0" borderId="64" xfId="0" applyFont="1" applyBorder="1" applyAlignment="1">
      <alignment horizontal="right"/>
    </xf>
    <xf numFmtId="0" fontId="0" fillId="0" borderId="43" xfId="1" applyFont="1" applyBorder="1" applyAlignment="1">
      <alignment horizontal="center"/>
    </xf>
    <xf numFmtId="0" fontId="0" fillId="2" borderId="43" xfId="0" applyFont="1" applyFill="1" applyBorder="1" applyAlignment="1">
      <alignment wrapText="1"/>
    </xf>
    <xf numFmtId="0" fontId="0" fillId="0" borderId="43" xfId="1" applyNumberFormat="1" applyFont="1" applyBorder="1" applyAlignment="1">
      <alignment horizontal="right"/>
    </xf>
    <xf numFmtId="2" fontId="0" fillId="0" borderId="43" xfId="1" applyNumberFormat="1" applyFont="1" applyBorder="1" applyAlignment="1">
      <alignment horizontal="right"/>
    </xf>
    <xf numFmtId="2" fontId="0" fillId="0" borderId="74" xfId="1" applyNumberFormat="1" applyFont="1" applyBorder="1" applyAlignment="1">
      <alignment horizontal="right"/>
    </xf>
    <xf numFmtId="0" fontId="2" fillId="0" borderId="75" xfId="0" applyFont="1" applyBorder="1" applyAlignment="1">
      <alignment horizontal="right"/>
    </xf>
    <xf numFmtId="0" fontId="0" fillId="0" borderId="76" xfId="1" applyFont="1" applyBorder="1" applyAlignment="1">
      <alignment horizontal="center"/>
    </xf>
    <xf numFmtId="0" fontId="0" fillId="2" borderId="76" xfId="0" applyFont="1" applyFill="1" applyBorder="1" applyAlignment="1">
      <alignment wrapText="1"/>
    </xf>
    <xf numFmtId="0" fontId="0" fillId="0" borderId="76" xfId="1" applyNumberFormat="1" applyFont="1" applyBorder="1" applyAlignment="1">
      <alignment horizontal="right"/>
    </xf>
    <xf numFmtId="2" fontId="0" fillId="0" borderId="76" xfId="1" applyNumberFormat="1" applyFont="1" applyBorder="1" applyAlignment="1">
      <alignment horizontal="right"/>
    </xf>
    <xf numFmtId="2" fontId="0" fillId="0" borderId="78" xfId="1" applyNumberFormat="1" applyFont="1" applyBorder="1" applyAlignment="1">
      <alignment horizontal="right"/>
    </xf>
    <xf numFmtId="0" fontId="2" fillId="2" borderId="77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1" fillId="0" borderId="83" xfId="0" applyNumberFormat="1" applyFont="1" applyFill="1" applyBorder="1" applyAlignment="1" applyProtection="1">
      <alignment horizontal="center" vertical="center" wrapText="1"/>
    </xf>
    <xf numFmtId="0" fontId="21" fillId="0" borderId="82" xfId="0" applyNumberFormat="1" applyFont="1" applyFill="1" applyBorder="1" applyAlignment="1" applyProtection="1">
      <alignment horizontal="center" vertical="center" wrapText="1"/>
    </xf>
    <xf numFmtId="0" fontId="21" fillId="0" borderId="92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8" borderId="88" xfId="0" applyNumberFormat="1" applyFont="1" applyFill="1" applyBorder="1" applyAlignment="1" applyProtection="1">
      <alignment horizontal="center" vertical="center" wrapText="1"/>
    </xf>
    <xf numFmtId="0" fontId="21" fillId="8" borderId="68" xfId="0" applyNumberFormat="1" applyFont="1" applyFill="1" applyBorder="1" applyAlignment="1" applyProtection="1">
      <alignment horizontal="center" vertical="center" wrapText="1"/>
    </xf>
    <xf numFmtId="0" fontId="21" fillId="8" borderId="85" xfId="0" applyNumberFormat="1" applyFont="1" applyFill="1" applyBorder="1" applyAlignment="1" applyProtection="1">
      <alignment horizontal="center" vertical="center" wrapText="1"/>
    </xf>
    <xf numFmtId="0" fontId="21" fillId="8" borderId="90" xfId="0" applyNumberFormat="1" applyFont="1" applyFill="1" applyBorder="1" applyAlignment="1" applyProtection="1">
      <alignment horizontal="center" vertical="center" wrapText="1"/>
    </xf>
    <xf numFmtId="0" fontId="21" fillId="8" borderId="38" xfId="0" applyNumberFormat="1" applyFont="1" applyFill="1" applyBorder="1" applyAlignment="1" applyProtection="1">
      <alignment horizontal="center" vertical="center" wrapText="1"/>
    </xf>
    <xf numFmtId="0" fontId="21" fillId="8" borderId="41" xfId="0" applyNumberFormat="1" applyFont="1" applyFill="1" applyBorder="1" applyAlignment="1" applyProtection="1">
      <alignment horizontal="center" vertical="center" wrapText="1"/>
    </xf>
    <xf numFmtId="0" fontId="21" fillId="8" borderId="53" xfId="0" applyNumberFormat="1" applyFont="1" applyFill="1" applyBorder="1" applyAlignment="1" applyProtection="1">
      <alignment horizontal="center" vertical="center" wrapText="1"/>
    </xf>
    <xf numFmtId="0" fontId="21" fillId="0" borderId="90" xfId="0" applyNumberFormat="1" applyFont="1" applyFill="1" applyBorder="1" applyAlignment="1" applyProtection="1">
      <alignment horizontal="center" vertical="center" wrapText="1"/>
    </xf>
    <xf numFmtId="0" fontId="21" fillId="0" borderId="93" xfId="0" applyNumberFormat="1" applyFont="1" applyFill="1" applyBorder="1" applyAlignment="1" applyProtection="1">
      <alignment horizontal="center" vertical="center" wrapText="1"/>
    </xf>
    <xf numFmtId="0" fontId="21" fillId="8" borderId="51" xfId="0" applyNumberFormat="1" applyFont="1" applyFill="1" applyBorder="1" applyAlignment="1" applyProtection="1">
      <alignment horizontal="center" vertical="center" wrapText="1"/>
    </xf>
    <xf numFmtId="0" fontId="21" fillId="8" borderId="93" xfId="0" applyNumberFormat="1" applyFont="1" applyFill="1" applyBorder="1" applyAlignment="1" applyProtection="1">
      <alignment horizontal="center" vertical="center" wrapText="1"/>
    </xf>
    <xf numFmtId="0" fontId="18" fillId="0" borderId="39" xfId="0" applyNumberFormat="1" applyFont="1" applyFill="1" applyBorder="1" applyAlignment="1" applyProtection="1">
      <alignment horizontal="center" vertical="center"/>
    </xf>
    <xf numFmtId="0" fontId="18" fillId="0" borderId="86" xfId="0" applyNumberFormat="1" applyFont="1" applyFill="1" applyBorder="1" applyAlignment="1" applyProtection="1">
      <alignment horizontal="center" vertical="center"/>
    </xf>
    <xf numFmtId="0" fontId="18" fillId="0" borderId="40" xfId="0" applyNumberFormat="1" applyFont="1" applyFill="1" applyBorder="1" applyAlignment="1" applyProtection="1">
      <alignment horizontal="center" vertical="center"/>
    </xf>
    <xf numFmtId="0" fontId="18" fillId="0" borderId="42" xfId="0" applyNumberFormat="1" applyFont="1" applyFill="1" applyBorder="1" applyAlignment="1" applyProtection="1">
      <alignment horizontal="center" vertical="center" wrapText="1"/>
    </xf>
    <xf numFmtId="0" fontId="18" fillId="0" borderId="68" xfId="0" applyNumberFormat="1" applyFont="1" applyFill="1" applyBorder="1" applyAlignment="1" applyProtection="1">
      <alignment horizontal="center" vertical="center" wrapText="1"/>
    </xf>
    <xf numFmtId="0" fontId="18" fillId="0" borderId="43" xfId="0" applyNumberFormat="1" applyFont="1" applyFill="1" applyBorder="1" applyAlignment="1" applyProtection="1">
      <alignment horizontal="center" vertical="center" wrapText="1"/>
    </xf>
    <xf numFmtId="0" fontId="18" fillId="0" borderId="79" xfId="0" applyNumberFormat="1" applyFont="1" applyFill="1" applyBorder="1" applyAlignment="1" applyProtection="1">
      <alignment horizontal="center" vertical="center" wrapText="1"/>
    </xf>
    <xf numFmtId="0" fontId="18" fillId="0" borderId="84" xfId="0" applyNumberFormat="1" applyFont="1" applyFill="1" applyBorder="1" applyAlignment="1" applyProtection="1">
      <alignment horizontal="center" vertical="center" wrapText="1"/>
    </xf>
    <xf numFmtId="0" fontId="18" fillId="0" borderId="49" xfId="0" applyNumberFormat="1" applyFont="1" applyFill="1" applyBorder="1" applyAlignment="1" applyProtection="1">
      <alignment horizontal="center" vertical="center" wrapText="1"/>
    </xf>
    <xf numFmtId="0" fontId="18" fillId="0" borderId="83" xfId="0" applyNumberFormat="1" applyFont="1" applyFill="1" applyBorder="1" applyAlignment="1" applyProtection="1">
      <alignment horizontal="center" vertical="center" wrapText="1"/>
    </xf>
    <xf numFmtId="0" fontId="18" fillId="0" borderId="82" xfId="0" applyNumberFormat="1" applyFont="1" applyFill="1" applyBorder="1" applyAlignment="1" applyProtection="1">
      <alignment horizontal="center" vertical="center" wrapText="1"/>
    </xf>
    <xf numFmtId="0" fontId="18" fillId="0" borderId="92" xfId="0" applyNumberFormat="1" applyFont="1" applyFill="1" applyBorder="1" applyAlignment="1" applyProtection="1">
      <alignment horizontal="center" vertical="center" wrapText="1"/>
    </xf>
    <xf numFmtId="0" fontId="18" fillId="0" borderId="6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96" xfId="0" applyNumberFormat="1" applyFont="1" applyFill="1" applyBorder="1" applyAlignment="1" applyProtection="1">
      <alignment horizontal="center" vertical="center" wrapText="1"/>
    </xf>
    <xf numFmtId="0" fontId="18" fillId="8" borderId="45" xfId="0" applyNumberFormat="1" applyFont="1" applyFill="1" applyBorder="1" applyAlignment="1" applyProtection="1">
      <alignment horizontal="center" vertical="center"/>
    </xf>
    <xf numFmtId="0" fontId="18" fillId="8" borderId="47" xfId="0" applyNumberFormat="1" applyFont="1" applyFill="1" applyBorder="1" applyAlignment="1" applyProtection="1">
      <alignment horizontal="center" vertical="center"/>
    </xf>
    <xf numFmtId="0" fontId="18" fillId="8" borderId="46" xfId="0" applyNumberFormat="1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1">
    <cellStyle name="Excel Built-in Normal" xfId="3"/>
    <cellStyle name="Excel Built-in Normal 1" xfId="4"/>
    <cellStyle name="Excel Built-in Normal 2" xfId="5"/>
    <cellStyle name="TableStyleLight1" xfId="6"/>
    <cellStyle name="Денежный 2" xfId="7"/>
    <cellStyle name="Обычный" xfId="0" builtinId="0"/>
    <cellStyle name="Обычный 2" xfId="1"/>
    <cellStyle name="Обычный 2 2" xfId="2"/>
    <cellStyle name="Обычный 3" xfId="8"/>
    <cellStyle name="Обычный 3 2" xfId="10"/>
    <cellStyle name="Обычный 4" xfId="9"/>
  </cellStyles>
  <dxfs count="89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FF66FF"/>
      <color rgb="FF660066"/>
      <color rgb="FFAC0004"/>
      <color rgb="FF0033CC"/>
      <color rgb="FFFFFFFF"/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9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4" sqref="C4:C6"/>
    </sheetView>
  </sheetViews>
  <sheetFormatPr defaultRowHeight="15" x14ac:dyDescent="0.25"/>
  <cols>
    <col min="1" max="1" width="4.7109375" style="86" customWidth="1"/>
    <col min="2" max="2" width="9.7109375" style="86" customWidth="1"/>
    <col min="3" max="3" width="31.7109375" style="86" customWidth="1"/>
    <col min="4" max="4" width="7.7109375" style="86" customWidth="1"/>
    <col min="5" max="8" width="7.7109375" style="161" customWidth="1"/>
    <col min="9" max="9" width="7.140625" style="86" customWidth="1"/>
    <col min="10" max="13" width="7.140625" style="161" customWidth="1"/>
    <col min="14" max="14" width="7.140625" style="86" customWidth="1"/>
    <col min="15" max="18" width="7.140625" style="161" customWidth="1"/>
    <col min="19" max="19" width="7.140625" style="86" customWidth="1"/>
    <col min="20" max="23" width="7.140625" style="161" customWidth="1"/>
    <col min="24" max="24" width="7.140625" style="86" customWidth="1"/>
    <col min="25" max="28" width="7.140625" style="161" customWidth="1"/>
    <col min="29" max="29" width="7.140625" style="86" customWidth="1"/>
    <col min="30" max="33" width="7.140625" style="161" customWidth="1"/>
    <col min="34" max="34" width="7.140625" style="86" customWidth="1"/>
    <col min="35" max="38" width="7.140625" style="161" customWidth="1"/>
    <col min="39" max="43" width="7.7109375" style="86" customWidth="1"/>
    <col min="44" max="16384" width="9.140625" style="86"/>
  </cols>
  <sheetData>
    <row r="1" spans="1:43" ht="18" customHeight="1" x14ac:dyDescent="0.25">
      <c r="D1" s="192"/>
      <c r="E1" s="162" t="s">
        <v>137</v>
      </c>
      <c r="U1" s="193"/>
      <c r="V1" s="162" t="s">
        <v>139</v>
      </c>
      <c r="AJ1" s="162"/>
      <c r="AK1" s="162"/>
      <c r="AL1" s="162"/>
    </row>
    <row r="2" spans="1:43" ht="18" customHeight="1" x14ac:dyDescent="0.25">
      <c r="A2" s="408" t="s">
        <v>109</v>
      </c>
      <c r="B2" s="408"/>
      <c r="C2" s="408"/>
      <c r="D2" s="164"/>
      <c r="E2" s="162" t="s">
        <v>138</v>
      </c>
      <c r="J2" s="5"/>
      <c r="K2" s="5"/>
      <c r="L2" s="5"/>
      <c r="M2" s="5"/>
      <c r="N2" s="73"/>
      <c r="O2" s="73"/>
      <c r="P2" s="73"/>
      <c r="Q2" s="73"/>
      <c r="R2" s="73"/>
      <c r="S2" s="5"/>
      <c r="T2" s="5"/>
      <c r="U2" s="163"/>
      <c r="V2" s="162" t="s">
        <v>140</v>
      </c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J2" s="162"/>
      <c r="AK2" s="162"/>
      <c r="AL2" s="162"/>
      <c r="AM2" s="85"/>
      <c r="AN2" s="5"/>
    </row>
    <row r="3" spans="1:43" ht="18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3" ht="15" customHeight="1" thickBot="1" x14ac:dyDescent="0.3">
      <c r="A4" s="424" t="s">
        <v>0</v>
      </c>
      <c r="B4" s="427" t="s">
        <v>76</v>
      </c>
      <c r="C4" s="430" t="s">
        <v>77</v>
      </c>
      <c r="D4" s="433" t="s">
        <v>148</v>
      </c>
      <c r="E4" s="434"/>
      <c r="F4" s="434"/>
      <c r="G4" s="434"/>
      <c r="H4" s="435"/>
      <c r="I4" s="420" t="s">
        <v>144</v>
      </c>
      <c r="J4" s="420"/>
      <c r="K4" s="420"/>
      <c r="L4" s="420"/>
      <c r="M4" s="420"/>
      <c r="N4" s="420"/>
      <c r="O4" s="420"/>
      <c r="P4" s="420"/>
      <c r="Q4" s="420"/>
      <c r="R4" s="421"/>
      <c r="S4" s="422" t="s">
        <v>145</v>
      </c>
      <c r="T4" s="416"/>
      <c r="U4" s="416"/>
      <c r="V4" s="416"/>
      <c r="W4" s="416"/>
      <c r="X4" s="416"/>
      <c r="Y4" s="416"/>
      <c r="Z4" s="416"/>
      <c r="AA4" s="416"/>
      <c r="AB4" s="423"/>
      <c r="AC4" s="416" t="s">
        <v>146</v>
      </c>
      <c r="AD4" s="416"/>
      <c r="AE4" s="416"/>
      <c r="AF4" s="416"/>
      <c r="AG4" s="416"/>
      <c r="AH4" s="416"/>
      <c r="AI4" s="416"/>
      <c r="AJ4" s="416"/>
      <c r="AK4" s="416"/>
      <c r="AL4" s="416"/>
      <c r="AM4" s="417" t="s">
        <v>147</v>
      </c>
      <c r="AN4" s="418"/>
      <c r="AO4" s="418"/>
      <c r="AP4" s="418"/>
      <c r="AQ4" s="419"/>
    </row>
    <row r="5" spans="1:43" s="161" customFormat="1" ht="15" customHeight="1" thickBot="1" x14ac:dyDescent="0.3">
      <c r="A5" s="425"/>
      <c r="B5" s="428"/>
      <c r="C5" s="431"/>
      <c r="D5" s="436"/>
      <c r="E5" s="437"/>
      <c r="F5" s="437"/>
      <c r="G5" s="437"/>
      <c r="H5" s="438"/>
      <c r="I5" s="410" t="s">
        <v>143</v>
      </c>
      <c r="J5" s="410"/>
      <c r="K5" s="410"/>
      <c r="L5" s="410"/>
      <c r="M5" s="410"/>
      <c r="N5" s="409" t="s">
        <v>142</v>
      </c>
      <c r="O5" s="410"/>
      <c r="P5" s="410"/>
      <c r="Q5" s="410"/>
      <c r="R5" s="411"/>
      <c r="S5" s="412" t="s">
        <v>143</v>
      </c>
      <c r="T5" s="412"/>
      <c r="U5" s="412"/>
      <c r="V5" s="412"/>
      <c r="W5" s="412"/>
      <c r="X5" s="409" t="s">
        <v>142</v>
      </c>
      <c r="Y5" s="410"/>
      <c r="Z5" s="410"/>
      <c r="AA5" s="410"/>
      <c r="AB5" s="411"/>
      <c r="AC5" s="412" t="s">
        <v>143</v>
      </c>
      <c r="AD5" s="412"/>
      <c r="AE5" s="412"/>
      <c r="AF5" s="412"/>
      <c r="AG5" s="412"/>
      <c r="AH5" s="409" t="s">
        <v>142</v>
      </c>
      <c r="AI5" s="410"/>
      <c r="AJ5" s="410"/>
      <c r="AK5" s="410"/>
      <c r="AL5" s="411"/>
      <c r="AM5" s="413" t="s">
        <v>142</v>
      </c>
      <c r="AN5" s="414"/>
      <c r="AO5" s="414"/>
      <c r="AP5" s="414"/>
      <c r="AQ5" s="415"/>
    </row>
    <row r="6" spans="1:43" s="161" customFormat="1" ht="15" customHeight="1" thickBot="1" x14ac:dyDescent="0.3">
      <c r="A6" s="426"/>
      <c r="B6" s="429"/>
      <c r="C6" s="432"/>
      <c r="D6" s="232">
        <v>2018</v>
      </c>
      <c r="E6" s="195">
        <v>2019</v>
      </c>
      <c r="F6" s="195">
        <v>2021</v>
      </c>
      <c r="G6" s="195">
        <v>2022</v>
      </c>
      <c r="H6" s="231">
        <v>2023</v>
      </c>
      <c r="I6" s="211">
        <v>2018</v>
      </c>
      <c r="J6" s="195">
        <v>2019</v>
      </c>
      <c r="K6" s="195">
        <v>2021</v>
      </c>
      <c r="L6" s="195">
        <v>2022</v>
      </c>
      <c r="M6" s="208">
        <v>2023</v>
      </c>
      <c r="N6" s="232">
        <v>2018</v>
      </c>
      <c r="O6" s="233">
        <v>2019</v>
      </c>
      <c r="P6" s="233">
        <v>2021</v>
      </c>
      <c r="Q6" s="233">
        <v>2022</v>
      </c>
      <c r="R6" s="231">
        <v>2023</v>
      </c>
      <c r="S6" s="211">
        <v>2018</v>
      </c>
      <c r="T6" s="195">
        <v>2019</v>
      </c>
      <c r="U6" s="195">
        <v>2021</v>
      </c>
      <c r="V6" s="195">
        <v>2022</v>
      </c>
      <c r="W6" s="208">
        <v>2023</v>
      </c>
      <c r="X6" s="236">
        <v>2018</v>
      </c>
      <c r="Y6" s="237">
        <v>2019</v>
      </c>
      <c r="Z6" s="237">
        <v>2021</v>
      </c>
      <c r="AA6" s="237">
        <v>2022</v>
      </c>
      <c r="AB6" s="238">
        <v>2023</v>
      </c>
      <c r="AC6" s="211">
        <v>2018</v>
      </c>
      <c r="AD6" s="195">
        <v>2019</v>
      </c>
      <c r="AE6" s="195">
        <v>2021</v>
      </c>
      <c r="AF6" s="195">
        <v>2022</v>
      </c>
      <c r="AG6" s="208">
        <v>2023</v>
      </c>
      <c r="AH6" s="232">
        <v>2018</v>
      </c>
      <c r="AI6" s="195">
        <v>2019</v>
      </c>
      <c r="AJ6" s="195">
        <v>2021</v>
      </c>
      <c r="AK6" s="195">
        <v>2022</v>
      </c>
      <c r="AL6" s="231">
        <v>2023</v>
      </c>
      <c r="AM6" s="232">
        <v>2018</v>
      </c>
      <c r="AN6" s="233">
        <v>2019</v>
      </c>
      <c r="AO6" s="233">
        <v>2021</v>
      </c>
      <c r="AP6" s="233">
        <v>2022</v>
      </c>
      <c r="AQ6" s="231">
        <v>2023</v>
      </c>
    </row>
    <row r="7" spans="1:43" ht="15" customHeight="1" thickBot="1" x14ac:dyDescent="0.3">
      <c r="A7" s="292">
        <f>A17+A30+A48+A69+A84+A115+A125</f>
        <v>111</v>
      </c>
      <c r="B7" s="293"/>
      <c r="C7" s="294" t="s">
        <v>113</v>
      </c>
      <c r="D7" s="295">
        <f>'ЧГ-4 2018 расклад'!D6</f>
        <v>9720</v>
      </c>
      <c r="E7" s="296">
        <f>'ЧГ-4 2019 расклад'!D6</f>
        <v>11344</v>
      </c>
      <c r="F7" s="296">
        <f>'ЧГ-4 2021 расклад'!D6</f>
        <v>11781</v>
      </c>
      <c r="G7" s="296">
        <f>'ЧГ-4 2022 расклад'!D6</f>
        <v>11986</v>
      </c>
      <c r="H7" s="297">
        <f>'ЧГ-4 2023 расклад'!D6</f>
        <v>12901</v>
      </c>
      <c r="I7" s="298">
        <f>'ЧГ-4 2018 расклад'!E6</f>
        <v>287</v>
      </c>
      <c r="J7" s="296">
        <f>'ЧГ-4 2019 расклад'!E6</f>
        <v>436</v>
      </c>
      <c r="K7" s="296">
        <f>'ЧГ-4 2021 расклад'!E6</f>
        <v>734</v>
      </c>
      <c r="L7" s="296">
        <f>'ЧГ-4 2022 расклад'!E6</f>
        <v>800</v>
      </c>
      <c r="M7" s="297">
        <f>'ЧГ-4 2023 расклад'!E6</f>
        <v>1264</v>
      </c>
      <c r="N7" s="299">
        <f>'ЧГ-4 2018 расклад'!F6</f>
        <v>2.9526748971193415</v>
      </c>
      <c r="O7" s="300">
        <f>'ЧГ-4 2019 расклад'!F6</f>
        <v>3.843441466854725</v>
      </c>
      <c r="P7" s="301">
        <f>'ЧГ-4 2021 расклад'!F6</f>
        <v>6.2303709362532889</v>
      </c>
      <c r="Q7" s="300">
        <f>'ЧГ-4 2022 расклад'!F6</f>
        <v>6.6744535291173035</v>
      </c>
      <c r="R7" s="302">
        <f>'ЧГ-4 2023 расклад'!F6</f>
        <v>9.797690101542516</v>
      </c>
      <c r="S7" s="303">
        <f>'ЧГ-4 2018 расклад'!G6</f>
        <v>5393</v>
      </c>
      <c r="T7" s="296">
        <f>'ЧГ-4 2019 расклад'!G6</f>
        <v>6744</v>
      </c>
      <c r="U7" s="296">
        <f>'ЧГ-4 2021 расклад'!G6</f>
        <v>5948</v>
      </c>
      <c r="V7" s="296">
        <f>'ЧГ-4 2022 расклад'!G6</f>
        <v>6042</v>
      </c>
      <c r="W7" s="297">
        <f>'ЧГ-4 2023 расклад'!G6</f>
        <v>6142</v>
      </c>
      <c r="X7" s="304">
        <f>'ЧГ-4 2018 расклад'!H6</f>
        <v>55.483539094650205</v>
      </c>
      <c r="Y7" s="300">
        <f>'ЧГ-4 2019 расклад'!H6</f>
        <v>59.449929478138223</v>
      </c>
      <c r="Z7" s="305">
        <f>'ЧГ-4 2021 расклад'!H6</f>
        <v>50.488074017485779</v>
      </c>
      <c r="AA7" s="306">
        <f>'ЧГ-4 2022 расклад'!H6</f>
        <v>50.408810278658436</v>
      </c>
      <c r="AB7" s="307">
        <f>'ЧГ-4 2023 расклад'!H6</f>
        <v>47.608712502906748</v>
      </c>
      <c r="AC7" s="303">
        <f>'ЧГ-4 2018 расклад'!I6</f>
        <v>4022</v>
      </c>
      <c r="AD7" s="296">
        <f>'ЧГ-4 2019 расклад'!I6</f>
        <v>4164</v>
      </c>
      <c r="AE7" s="296">
        <f>'ЧГ-4 2021 расклад'!I6</f>
        <v>5099</v>
      </c>
      <c r="AF7" s="296">
        <f>'ЧГ-4 2022 расклад'!I6</f>
        <v>5144</v>
      </c>
      <c r="AG7" s="297">
        <f>'ЧГ-4 2023 расклад'!I6</f>
        <v>5495</v>
      </c>
      <c r="AH7" s="299">
        <f>'ЧГ-4 2018 расклад'!J6</f>
        <v>41.378600823045268</v>
      </c>
      <c r="AI7" s="300">
        <f>'ЧГ-4 2019 расклад'!J6</f>
        <v>36.706629055007049</v>
      </c>
      <c r="AJ7" s="301">
        <f>'ЧГ-4 2021 расклад'!J6</f>
        <v>43.281555046260927</v>
      </c>
      <c r="AK7" s="300">
        <f>'ЧГ-4 2022 расклад'!J6</f>
        <v>42.916736192224263</v>
      </c>
      <c r="AL7" s="302">
        <f>'ЧГ-4 2023 расклад'!J6</f>
        <v>42.593597395550731</v>
      </c>
      <c r="AM7" s="299">
        <f>'ЧГ-4 2018 расклад'!K6</f>
        <v>96.862139917695472</v>
      </c>
      <c r="AN7" s="301">
        <f>'ЧГ-4 2019 расклад'!K6</f>
        <v>96.3</v>
      </c>
      <c r="AO7" s="300">
        <f>'ЧГ-4 2021 расклад'!K6</f>
        <v>93.769629063746706</v>
      </c>
      <c r="AP7" s="301">
        <f>'ЧГ-4 2022 расклад'!K6</f>
        <v>93.325546470882699</v>
      </c>
      <c r="AQ7" s="308">
        <f>'ЧГ-4 2023 расклад'!K6</f>
        <v>90.202309898457486</v>
      </c>
    </row>
    <row r="8" spans="1:43" ht="15" customHeight="1" thickBot="1" x14ac:dyDescent="0.3">
      <c r="A8" s="309"/>
      <c r="B8" s="310"/>
      <c r="C8" s="311" t="s">
        <v>114</v>
      </c>
      <c r="D8" s="312">
        <f>'ЧГ-4 2018 расклад'!D8</f>
        <v>723</v>
      </c>
      <c r="E8" s="313">
        <f>'ЧГ-4 2019 расклад'!D8</f>
        <v>801</v>
      </c>
      <c r="F8" s="313">
        <f>'ЧГ-4 2021 расклад'!D8</f>
        <v>852</v>
      </c>
      <c r="G8" s="313">
        <f>'ЧГ-4 2022 расклад'!D7</f>
        <v>904</v>
      </c>
      <c r="H8" s="314">
        <f>'ЧГ-4 2023 расклад'!D7</f>
        <v>871</v>
      </c>
      <c r="I8" s="312">
        <f>'ЧГ-4 2018 расклад'!E8</f>
        <v>15</v>
      </c>
      <c r="J8" s="313">
        <f>'ЧГ-4 2019 расклад'!E8</f>
        <v>21</v>
      </c>
      <c r="K8" s="313">
        <f>'ЧГ-4 2021 расклад'!E8</f>
        <v>21</v>
      </c>
      <c r="L8" s="313">
        <f>'ЧГ-4 2022 расклад'!E7</f>
        <v>44</v>
      </c>
      <c r="M8" s="314">
        <f>'ЧГ-4 2023 расклад'!E7</f>
        <v>96</v>
      </c>
      <c r="N8" s="315">
        <f>'ЧГ-4 2018 расклад'!F8</f>
        <v>2.0746887966804981</v>
      </c>
      <c r="O8" s="316">
        <f>'ЧГ-4 2019 расклад'!F8</f>
        <v>2.6217228464419478</v>
      </c>
      <c r="P8" s="317">
        <f>'ЧГ-4 2021 расклад'!F8</f>
        <v>2.464788732394366</v>
      </c>
      <c r="Q8" s="316">
        <f>'ЧГ-4 2022 расклад'!F7</f>
        <v>4.8672566371681416</v>
      </c>
      <c r="R8" s="318">
        <f>'ЧГ-4 2023 расклад'!F7</f>
        <v>11.021814006888635</v>
      </c>
      <c r="S8" s="319">
        <f>'ЧГ-4 2018 расклад'!G8</f>
        <v>368</v>
      </c>
      <c r="T8" s="313">
        <f>'ЧГ-4 2019 расклад'!G8</f>
        <v>421</v>
      </c>
      <c r="U8" s="313">
        <f>'ЧГ-4 2021 расклад'!G8</f>
        <v>402</v>
      </c>
      <c r="V8" s="313">
        <f>'ЧГ-4 2022 расклад'!G7</f>
        <v>400</v>
      </c>
      <c r="W8" s="314">
        <f>'ЧГ-4 2023 расклад'!G7</f>
        <v>361</v>
      </c>
      <c r="X8" s="320">
        <f>'ЧГ-4 2018 расклад'!H8</f>
        <v>50.899031811894879</v>
      </c>
      <c r="Y8" s="321">
        <f>'ЧГ-4 2019 расклад'!H8</f>
        <v>52.559300873907617</v>
      </c>
      <c r="Z8" s="322">
        <f>'ЧГ-4 2021 расклад'!H8</f>
        <v>47.183098591549296</v>
      </c>
      <c r="AA8" s="321">
        <f>'ЧГ-4 2022 расклад'!H7</f>
        <v>44.247787610619469</v>
      </c>
      <c r="AB8" s="323">
        <f>'ЧГ-4 2023 расклад'!H7</f>
        <v>41.446613088404135</v>
      </c>
      <c r="AC8" s="319">
        <f>'ЧГ-4 2018 расклад'!I8</f>
        <v>340</v>
      </c>
      <c r="AD8" s="313">
        <f>'ЧГ-4 2019 расклад'!I8</f>
        <v>359</v>
      </c>
      <c r="AE8" s="313">
        <f>'ЧГ-4 2021 расклад'!I8</f>
        <v>429</v>
      </c>
      <c r="AF8" s="313">
        <f>'ЧГ-4 2022 расклад'!I7</f>
        <v>460</v>
      </c>
      <c r="AG8" s="314">
        <f>'ЧГ-4 2023 расклад'!I7</f>
        <v>414</v>
      </c>
      <c r="AH8" s="315">
        <f>'ЧГ-4 2018 расклад'!J8</f>
        <v>47.026279391424623</v>
      </c>
      <c r="AI8" s="316">
        <f>'ЧГ-4 2019 расклад'!J8</f>
        <v>44.818976279650435</v>
      </c>
      <c r="AJ8" s="317">
        <f>'ЧГ-4 2021 расклад'!J8</f>
        <v>50.352112676056336</v>
      </c>
      <c r="AK8" s="316">
        <f>'ЧГ-4 2022 расклад'!J7</f>
        <v>50.884955752212392</v>
      </c>
      <c r="AL8" s="318">
        <f>'ЧГ-4 2023 расклад'!J7</f>
        <v>47.531572904707232</v>
      </c>
      <c r="AM8" s="315">
        <f>'ЧГ-4 2018 расклад'!K8</f>
        <v>98.536735720643762</v>
      </c>
      <c r="AN8" s="317">
        <f>'ЧГ-4 2019 расклад'!K8</f>
        <v>97.530660128610691</v>
      </c>
      <c r="AO8" s="316">
        <f>'ЧГ-4 2021 расклад'!K8</f>
        <v>97.811663752430306</v>
      </c>
      <c r="AP8" s="317">
        <f>'ЧГ-4 2022 расклад'!K7</f>
        <v>94.700977529811709</v>
      </c>
      <c r="AQ8" s="324">
        <f>'ЧГ-4 2023 расклад'!K7</f>
        <v>90.462564002894737</v>
      </c>
    </row>
    <row r="9" spans="1:43" ht="15" customHeight="1" x14ac:dyDescent="0.25">
      <c r="A9" s="114">
        <v>1</v>
      </c>
      <c r="B9" s="175">
        <v>10003</v>
      </c>
      <c r="C9" s="206" t="s">
        <v>72</v>
      </c>
      <c r="D9" s="140">
        <f>'ЧГ-4 2018 расклад'!D9</f>
        <v>49</v>
      </c>
      <c r="E9" s="177">
        <f>'ЧГ-4 2019 расклад'!D9</f>
        <v>66</v>
      </c>
      <c r="F9" s="177">
        <f>'ЧГ-4 2021 расклад'!D9</f>
        <v>45</v>
      </c>
      <c r="G9" s="177">
        <f>'ЧГ-4 2022 расклад'!D8</f>
        <v>42</v>
      </c>
      <c r="H9" s="219">
        <f>'ЧГ-4 2023 расклад'!D8</f>
        <v>47</v>
      </c>
      <c r="I9" s="325">
        <f>'ЧГ-4 2018 расклад'!E9</f>
        <v>0</v>
      </c>
      <c r="J9" s="326">
        <v>0</v>
      </c>
      <c r="K9" s="326">
        <f>'ЧГ-4 2021 расклад'!E9</f>
        <v>0</v>
      </c>
      <c r="L9" s="326">
        <f>'ЧГ-4 2022 расклад'!E8</f>
        <v>3</v>
      </c>
      <c r="M9" s="327">
        <f>'ЧГ-4 2023 расклад'!E8</f>
        <v>0</v>
      </c>
      <c r="N9" s="328">
        <f>'ЧГ-4 2018 расклад'!F9</f>
        <v>0</v>
      </c>
      <c r="O9" s="329">
        <f>'ЧГ-4 2019 расклад'!F9</f>
        <v>0</v>
      </c>
      <c r="P9" s="269">
        <f>'ЧГ-4 2021 расклад'!F9</f>
        <v>0</v>
      </c>
      <c r="Q9" s="269">
        <f>'ЧГ-4 2022 расклад'!F8</f>
        <v>7.1428571428571432</v>
      </c>
      <c r="R9" s="270">
        <f>'ЧГ-4 2023 расклад'!F8</f>
        <v>0</v>
      </c>
      <c r="S9" s="330">
        <f>'ЧГ-4 2018 расклад'!G9</f>
        <v>26</v>
      </c>
      <c r="T9" s="331">
        <f>'ЧГ-4 2019 расклад'!G9</f>
        <v>28</v>
      </c>
      <c r="U9" s="175">
        <f>'ЧГ-4 2021 расклад'!G9</f>
        <v>17</v>
      </c>
      <c r="V9" s="175">
        <f>'ЧГ-4 2022 расклад'!G8</f>
        <v>24</v>
      </c>
      <c r="W9" s="278">
        <f>'ЧГ-4 2023 расклад'!G8</f>
        <v>13</v>
      </c>
      <c r="X9" s="332">
        <f>'ЧГ-4 2018 расклад'!H9</f>
        <v>53.061224489795919</v>
      </c>
      <c r="Y9" s="333">
        <f>'ЧГ-4 2019 расклад'!H9</f>
        <v>42.424242424242422</v>
      </c>
      <c r="Z9" s="273">
        <f>'ЧГ-4 2021 расклад'!H9</f>
        <v>37.777777777777779</v>
      </c>
      <c r="AA9" s="273">
        <f>'ЧГ-4 2022 расклад'!H8</f>
        <v>57.142857142857146</v>
      </c>
      <c r="AB9" s="274">
        <f>'ЧГ-4 2023 расклад'!H8</f>
        <v>27.659574468085108</v>
      </c>
      <c r="AC9" s="330">
        <f>'ЧГ-4 2018 расклад'!I9</f>
        <v>23</v>
      </c>
      <c r="AD9" s="331">
        <f>'ЧГ-4 2019 расклад'!I9</f>
        <v>38</v>
      </c>
      <c r="AE9" s="175">
        <f>'ЧГ-4 2021 расклад'!I9</f>
        <v>28</v>
      </c>
      <c r="AF9" s="175">
        <f>'ЧГ-4 2022 расклад'!I8</f>
        <v>15</v>
      </c>
      <c r="AG9" s="278">
        <f>'ЧГ-4 2023 расклад'!I8</f>
        <v>34</v>
      </c>
      <c r="AH9" s="334">
        <f>'ЧГ-4 2018 расклад'!J9</f>
        <v>46.938775510204081</v>
      </c>
      <c r="AI9" s="335">
        <f>'ЧГ-4 2019 расклад'!J9</f>
        <v>57.575757575757578</v>
      </c>
      <c r="AJ9" s="279">
        <f>'ЧГ-4 2021 расклад'!J9</f>
        <v>62.222222222222221</v>
      </c>
      <c r="AK9" s="279">
        <f>'ЧГ-4 2022 расклад'!J8</f>
        <v>35.714285714285715</v>
      </c>
      <c r="AL9" s="270">
        <f>'ЧГ-4 2023 расклад'!J8</f>
        <v>72.340425531914889</v>
      </c>
      <c r="AM9" s="334">
        <f>'ЧГ-4 2018 расклад'!K9</f>
        <v>100</v>
      </c>
      <c r="AN9" s="277">
        <f>'ЧГ-4 2019 расклад'!K9</f>
        <v>100</v>
      </c>
      <c r="AO9" s="277">
        <f>'ЧГ-4 2021 расклад'!K9</f>
        <v>100</v>
      </c>
      <c r="AP9" s="277">
        <f>'ЧГ-4 2022 расклад'!K8</f>
        <v>92.857142857142861</v>
      </c>
      <c r="AQ9" s="379">
        <f>'ЧГ-4 2023 расклад'!K8</f>
        <v>100</v>
      </c>
    </row>
    <row r="10" spans="1:43" ht="15" customHeight="1" x14ac:dyDescent="0.25">
      <c r="A10" s="116">
        <v>2</v>
      </c>
      <c r="B10" s="175">
        <v>10002</v>
      </c>
      <c r="C10" s="206" t="s">
        <v>4</v>
      </c>
      <c r="D10" s="140">
        <f>'ЧГ-4 2018 расклад'!D10</f>
        <v>85</v>
      </c>
      <c r="E10" s="177">
        <f>'ЧГ-4 2019 расклад'!D10</f>
        <v>98</v>
      </c>
      <c r="F10" s="177">
        <f>'ЧГ-4 2021 расклад'!D10</f>
        <v>92</v>
      </c>
      <c r="G10" s="177">
        <f>'ЧГ-4 2022 расклад'!D9</f>
        <v>114</v>
      </c>
      <c r="H10" s="219">
        <f>'ЧГ-4 2023 расклад'!D9</f>
        <v>97</v>
      </c>
      <c r="I10" s="325">
        <f>'ЧГ-4 2018 расклад'!E10</f>
        <v>0</v>
      </c>
      <c r="J10" s="326">
        <f>'ЧГ-4 2019 расклад'!E10</f>
        <v>3</v>
      </c>
      <c r="K10" s="326">
        <f>'ЧГ-4 2021 расклад'!E10</f>
        <v>0</v>
      </c>
      <c r="L10" s="326">
        <f>'ЧГ-4 2022 расклад'!E9</f>
        <v>1</v>
      </c>
      <c r="M10" s="327">
        <f>'ЧГ-4 2023 расклад'!E9</f>
        <v>0</v>
      </c>
      <c r="N10" s="328">
        <f>'ЧГ-4 2018 расклад'!F10</f>
        <v>0</v>
      </c>
      <c r="O10" s="329">
        <f>'ЧГ-4 2019 расклад'!F10</f>
        <v>3.0612244897959182</v>
      </c>
      <c r="P10" s="269">
        <f>'ЧГ-4 2021 расклад'!F10</f>
        <v>0</v>
      </c>
      <c r="Q10" s="269">
        <f>'ЧГ-4 2022 расклад'!F9</f>
        <v>0.8771929824561403</v>
      </c>
      <c r="R10" s="270">
        <f>'ЧГ-4 2023 расклад'!F9</f>
        <v>0</v>
      </c>
      <c r="S10" s="330">
        <f>'ЧГ-4 2018 расклад'!G10</f>
        <v>33</v>
      </c>
      <c r="T10" s="331">
        <f>'ЧГ-4 2019 расклад'!G10</f>
        <v>57</v>
      </c>
      <c r="U10" s="175">
        <f>'ЧГ-4 2021 расклад'!G10</f>
        <v>40</v>
      </c>
      <c r="V10" s="175">
        <f>'ЧГ-4 2022 расклад'!G9</f>
        <v>48</v>
      </c>
      <c r="W10" s="278">
        <f>'ЧГ-4 2023 расклад'!G9</f>
        <v>38</v>
      </c>
      <c r="X10" s="334">
        <f>'ЧГ-4 2018 расклад'!H10</f>
        <v>38.823529411764703</v>
      </c>
      <c r="Y10" s="336">
        <f>'ЧГ-4 2019 расклад'!H10</f>
        <v>58.163265306122447</v>
      </c>
      <c r="Z10" s="269">
        <f>'ЧГ-4 2021 расклад'!H10</f>
        <v>43.478260869565219</v>
      </c>
      <c r="AA10" s="269">
        <f>'ЧГ-4 2022 расклад'!H9</f>
        <v>42.10526315789474</v>
      </c>
      <c r="AB10" s="270">
        <f>'ЧГ-4 2023 расклад'!H9</f>
        <v>39.175257731958766</v>
      </c>
      <c r="AC10" s="330">
        <f>'ЧГ-4 2018 расклад'!I10</f>
        <v>52</v>
      </c>
      <c r="AD10" s="331">
        <f>'ЧГ-4 2019 расклад'!I10</f>
        <v>38</v>
      </c>
      <c r="AE10" s="175">
        <f>'ЧГ-4 2021 расклад'!I10</f>
        <v>52</v>
      </c>
      <c r="AF10" s="175">
        <f>'ЧГ-4 2022 расклад'!I9</f>
        <v>65</v>
      </c>
      <c r="AG10" s="278">
        <f>'ЧГ-4 2023 расклад'!I9</f>
        <v>59</v>
      </c>
      <c r="AH10" s="334">
        <f>'ЧГ-4 2018 расклад'!J10</f>
        <v>61.176470588235297</v>
      </c>
      <c r="AI10" s="335">
        <f>'ЧГ-4 2019 расклад'!J10</f>
        <v>38.775510204081634</v>
      </c>
      <c r="AJ10" s="279">
        <f>'ЧГ-4 2021 расклад'!J10</f>
        <v>56.521739130434781</v>
      </c>
      <c r="AK10" s="279">
        <f>'ЧГ-4 2022 расклад'!J9</f>
        <v>57.017543859649123</v>
      </c>
      <c r="AL10" s="270">
        <f>'ЧГ-4 2023 расклад'!J9</f>
        <v>60.824742268041234</v>
      </c>
      <c r="AM10" s="334">
        <f>'ЧГ-4 2018 расклад'!K10</f>
        <v>100</v>
      </c>
      <c r="AN10" s="277">
        <f>'ЧГ-4 2019 расклад'!K10</f>
        <v>96.938775510204081</v>
      </c>
      <c r="AO10" s="277">
        <f>'ЧГ-4 2021 расклад'!K10</f>
        <v>100</v>
      </c>
      <c r="AP10" s="277">
        <f>'ЧГ-4 2022 расклад'!K9</f>
        <v>99.122807017543863</v>
      </c>
      <c r="AQ10" s="379">
        <f>'ЧГ-4 2023 расклад'!K9</f>
        <v>100</v>
      </c>
    </row>
    <row r="11" spans="1:43" ht="15" customHeight="1" x14ac:dyDescent="0.25">
      <c r="A11" s="116">
        <v>3</v>
      </c>
      <c r="B11" s="175">
        <v>10090</v>
      </c>
      <c r="C11" s="206" t="s">
        <v>73</v>
      </c>
      <c r="D11" s="140">
        <f>'ЧГ-4 2018 расклад'!D11</f>
        <v>145</v>
      </c>
      <c r="E11" s="177">
        <f>'ЧГ-4 2019 расклад'!D11</f>
        <v>143</v>
      </c>
      <c r="F11" s="177">
        <f>'ЧГ-4 2021 расклад'!D11</f>
        <v>164</v>
      </c>
      <c r="G11" s="177">
        <f>'ЧГ-4 2022 расклад'!D10</f>
        <v>149</v>
      </c>
      <c r="H11" s="219">
        <f>'ЧГ-4 2023 расклад'!D10</f>
        <v>159</v>
      </c>
      <c r="I11" s="325">
        <f>'ЧГ-4 2018 расклад'!E11</f>
        <v>9</v>
      </c>
      <c r="J11" s="326">
        <f>'ЧГ-4 2019 расклад'!E11</f>
        <v>6</v>
      </c>
      <c r="K11" s="326">
        <f>'ЧГ-4 2021 расклад'!E11</f>
        <v>9</v>
      </c>
      <c r="L11" s="326">
        <f>'ЧГ-4 2022 расклад'!E10</f>
        <v>6</v>
      </c>
      <c r="M11" s="327">
        <f>'ЧГ-4 2023 расклад'!E10</f>
        <v>41</v>
      </c>
      <c r="N11" s="328">
        <f>'ЧГ-4 2018 расклад'!F11</f>
        <v>6.2068965517241379</v>
      </c>
      <c r="O11" s="329">
        <f>'ЧГ-4 2019 расклад'!F11</f>
        <v>4.1958041958041958</v>
      </c>
      <c r="P11" s="269">
        <f>'ЧГ-4 2021 расклад'!F11</f>
        <v>5.4878048780487809</v>
      </c>
      <c r="Q11" s="269">
        <f>'ЧГ-4 2022 расклад'!F10</f>
        <v>4.026845637583893</v>
      </c>
      <c r="R11" s="270">
        <f>'ЧГ-4 2023 расклад'!F10</f>
        <v>25.786163522012579</v>
      </c>
      <c r="S11" s="330">
        <f>'ЧГ-4 2018 расклад'!G11</f>
        <v>104</v>
      </c>
      <c r="T11" s="331">
        <f>'ЧГ-4 2019 расклад'!G11</f>
        <v>94</v>
      </c>
      <c r="U11" s="175">
        <f>'ЧГ-4 2021 расклад'!G11</f>
        <v>73</v>
      </c>
      <c r="V11" s="175">
        <f>'ЧГ-4 2022 расклад'!G10</f>
        <v>63</v>
      </c>
      <c r="W11" s="278">
        <f>'ЧГ-4 2023 расклад'!G10</f>
        <v>59</v>
      </c>
      <c r="X11" s="334">
        <f>'ЧГ-4 2018 расклад'!H11</f>
        <v>71.724137931034477</v>
      </c>
      <c r="Y11" s="336">
        <f>'ЧГ-4 2019 расклад'!H11</f>
        <v>65.734265734265733</v>
      </c>
      <c r="Z11" s="269">
        <f>'ЧГ-4 2021 расклад'!H11</f>
        <v>44.512195121951223</v>
      </c>
      <c r="AA11" s="269">
        <f>'ЧГ-4 2022 расклад'!H10</f>
        <v>42.281879194630875</v>
      </c>
      <c r="AB11" s="270">
        <f>'ЧГ-4 2023 расклад'!H10</f>
        <v>37.106918238993714</v>
      </c>
      <c r="AC11" s="330">
        <f>'ЧГ-4 2018 расклад'!I11</f>
        <v>32</v>
      </c>
      <c r="AD11" s="331">
        <f>'ЧГ-4 2019 расклад'!I11</f>
        <v>43</v>
      </c>
      <c r="AE11" s="175">
        <f>'ЧГ-4 2021 расклад'!I11</f>
        <v>82</v>
      </c>
      <c r="AF11" s="175">
        <f>'ЧГ-4 2022 расклад'!I10</f>
        <v>80</v>
      </c>
      <c r="AG11" s="278">
        <f>'ЧГ-4 2023 расклад'!I10</f>
        <v>59</v>
      </c>
      <c r="AH11" s="334">
        <f>'ЧГ-4 2018 расклад'!J11</f>
        <v>22.068965517241381</v>
      </c>
      <c r="AI11" s="335">
        <f>'ЧГ-4 2019 расклад'!J11</f>
        <v>30.06993006993007</v>
      </c>
      <c r="AJ11" s="279">
        <f>'ЧГ-4 2021 расклад'!J11</f>
        <v>50</v>
      </c>
      <c r="AK11" s="279">
        <f>'ЧГ-4 2022 расклад'!J10</f>
        <v>53.691275167785236</v>
      </c>
      <c r="AL11" s="270">
        <f>'ЧГ-4 2023 расклад'!J10</f>
        <v>37.106918238993714</v>
      </c>
      <c r="AM11" s="334">
        <f>'ЧГ-4 2018 расклад'!K11</f>
        <v>93.793103448275858</v>
      </c>
      <c r="AN11" s="277">
        <f>'ЧГ-4 2019 расклад'!K11</f>
        <v>95.8041958041958</v>
      </c>
      <c r="AO11" s="277">
        <f>'ЧГ-4 2021 расклад'!K11</f>
        <v>94.512195121951223</v>
      </c>
      <c r="AP11" s="277">
        <f>'ЧГ-4 2022 расклад'!K10</f>
        <v>95.973154362416111</v>
      </c>
      <c r="AQ11" s="379">
        <f>'ЧГ-4 2023 расклад'!K10</f>
        <v>74.213836477987428</v>
      </c>
    </row>
    <row r="12" spans="1:43" ht="15" customHeight="1" x14ac:dyDescent="0.25">
      <c r="A12" s="116">
        <v>4</v>
      </c>
      <c r="B12" s="118">
        <v>10004</v>
      </c>
      <c r="C12" s="205" t="s">
        <v>5</v>
      </c>
      <c r="D12" s="140">
        <f>'ЧГ-4 2018 расклад'!D12</f>
        <v>64</v>
      </c>
      <c r="E12" s="177">
        <f>'ЧГ-4 2019 расклад'!D12</f>
        <v>112</v>
      </c>
      <c r="F12" s="119">
        <f>'ЧГ-4 2021 расклад'!D12</f>
        <v>110</v>
      </c>
      <c r="G12" s="119">
        <f>'ЧГ-4 2022 расклад'!D11</f>
        <v>118</v>
      </c>
      <c r="H12" s="220">
        <f>'ЧГ-4 2023 расклад'!D11</f>
        <v>102</v>
      </c>
      <c r="I12" s="325">
        <f>'ЧГ-4 2018 расклад'!E12</f>
        <v>0</v>
      </c>
      <c r="J12" s="326">
        <v>0</v>
      </c>
      <c r="K12" s="337">
        <f>'ЧГ-4 2021 расклад'!E12</f>
        <v>0</v>
      </c>
      <c r="L12" s="337">
        <f>'ЧГ-4 2022 расклад'!E11</f>
        <v>0</v>
      </c>
      <c r="M12" s="338">
        <f>'ЧГ-4 2023 расклад'!E11</f>
        <v>15</v>
      </c>
      <c r="N12" s="328">
        <f>'ЧГ-4 2018 расклад'!F12</f>
        <v>0</v>
      </c>
      <c r="O12" s="329">
        <f>'ЧГ-4 2019 расклад'!F12</f>
        <v>0</v>
      </c>
      <c r="P12" s="271">
        <f>'ЧГ-4 2021 расклад'!F12</f>
        <v>0</v>
      </c>
      <c r="Q12" s="271">
        <f>'ЧГ-4 2022 расклад'!F11</f>
        <v>0</v>
      </c>
      <c r="R12" s="272">
        <f>'ЧГ-4 2023 расклад'!F11</f>
        <v>14.705882352941176</v>
      </c>
      <c r="S12" s="330">
        <f>'ЧГ-4 2018 расклад'!G12</f>
        <v>13</v>
      </c>
      <c r="T12" s="331">
        <f>'ЧГ-4 2019 расклад'!G12</f>
        <v>27</v>
      </c>
      <c r="U12" s="118">
        <f>'ЧГ-4 2021 расклад'!G12</f>
        <v>26</v>
      </c>
      <c r="V12" s="118">
        <f>'ЧГ-4 2022 расклад'!G11</f>
        <v>10</v>
      </c>
      <c r="W12" s="280">
        <f>'ЧГ-4 2023 расклад'!G11</f>
        <v>42</v>
      </c>
      <c r="X12" s="334">
        <f>'ЧГ-4 2018 расклад'!H12</f>
        <v>20.3125</v>
      </c>
      <c r="Y12" s="336">
        <f>'ЧГ-4 2019 расклад'!H12</f>
        <v>24.107142857142858</v>
      </c>
      <c r="Z12" s="271">
        <f>'ЧГ-4 2021 расклад'!H12</f>
        <v>23.636363636363637</v>
      </c>
      <c r="AA12" s="271">
        <f>'ЧГ-4 2022 расклад'!H11</f>
        <v>8.4745762711864412</v>
      </c>
      <c r="AB12" s="272">
        <f>'ЧГ-4 2023 расклад'!H11</f>
        <v>41.176470588235297</v>
      </c>
      <c r="AC12" s="330">
        <f>'ЧГ-4 2018 расклад'!I12</f>
        <v>51</v>
      </c>
      <c r="AD12" s="331">
        <f>'ЧГ-4 2019 расклад'!I12</f>
        <v>85</v>
      </c>
      <c r="AE12" s="118">
        <f>'ЧГ-4 2021 расклад'!I12</f>
        <v>84</v>
      </c>
      <c r="AF12" s="118">
        <f>'ЧГ-4 2022 расклад'!I11</f>
        <v>108</v>
      </c>
      <c r="AG12" s="280">
        <f>'ЧГ-4 2023 расклад'!I11</f>
        <v>45</v>
      </c>
      <c r="AH12" s="334">
        <f>'ЧГ-4 2018 расклад'!J12</f>
        <v>79.6875</v>
      </c>
      <c r="AI12" s="335">
        <f>'ЧГ-4 2019 расклад'!J12</f>
        <v>75.892857142857139</v>
      </c>
      <c r="AJ12" s="281">
        <f>'ЧГ-4 2021 расклад'!J12</f>
        <v>76.36363636363636</v>
      </c>
      <c r="AK12" s="281">
        <f>'ЧГ-4 2022 расклад'!J11</f>
        <v>91.525423728813564</v>
      </c>
      <c r="AL12" s="272">
        <f>'ЧГ-4 2023 расклад'!J11</f>
        <v>44.117647058823529</v>
      </c>
      <c r="AM12" s="334">
        <f>'ЧГ-4 2018 расклад'!K12</f>
        <v>100</v>
      </c>
      <c r="AN12" s="277">
        <f>'ЧГ-4 2019 расклад'!K12</f>
        <v>100</v>
      </c>
      <c r="AO12" s="277">
        <f>'ЧГ-4 2021 расклад'!K12</f>
        <v>100</v>
      </c>
      <c r="AP12" s="277">
        <f>'ЧГ-4 2022 расклад'!K11</f>
        <v>100</v>
      </c>
      <c r="AQ12" s="379">
        <f>'ЧГ-4 2023 расклад'!K11</f>
        <v>85.294117647058826</v>
      </c>
    </row>
    <row r="13" spans="1:43" ht="15" customHeight="1" x14ac:dyDescent="0.25">
      <c r="A13" s="116">
        <v>5</v>
      </c>
      <c r="B13" s="175">
        <v>10001</v>
      </c>
      <c r="C13" s="206" t="s">
        <v>71</v>
      </c>
      <c r="D13" s="140">
        <f>'ЧГ-4 2018 расклад'!D13</f>
        <v>46</v>
      </c>
      <c r="E13" s="177">
        <f>'ЧГ-4 2019 расклад'!D13</f>
        <v>50</v>
      </c>
      <c r="F13" s="177">
        <f>'ЧГ-4 2021 расклад'!D13</f>
        <v>70</v>
      </c>
      <c r="G13" s="177">
        <f>'ЧГ-4 2022 расклад'!D12</f>
        <v>70</v>
      </c>
      <c r="H13" s="219">
        <f>'ЧГ-4 2023 расклад'!D12</f>
        <v>91</v>
      </c>
      <c r="I13" s="325">
        <f>'ЧГ-4 2018 расклад'!E13</f>
        <v>0</v>
      </c>
      <c r="J13" s="326">
        <v>0</v>
      </c>
      <c r="K13" s="326">
        <f>'ЧГ-4 2021 расклад'!E13</f>
        <v>0</v>
      </c>
      <c r="L13" s="326">
        <f>'ЧГ-4 2022 расклад'!E12</f>
        <v>6</v>
      </c>
      <c r="M13" s="327">
        <f>'ЧГ-4 2023 расклад'!E12</f>
        <v>0</v>
      </c>
      <c r="N13" s="328">
        <f>'ЧГ-4 2018 расклад'!F13</f>
        <v>0</v>
      </c>
      <c r="O13" s="329">
        <f>'ЧГ-4 2019 расклад'!F13</f>
        <v>0</v>
      </c>
      <c r="P13" s="269">
        <f>'ЧГ-4 2021 расклад'!F13</f>
        <v>0</v>
      </c>
      <c r="Q13" s="269">
        <f>'ЧГ-4 2022 расклад'!F12</f>
        <v>8.5714285714285712</v>
      </c>
      <c r="R13" s="270">
        <f>'ЧГ-4 2023 расклад'!F12</f>
        <v>0</v>
      </c>
      <c r="S13" s="330">
        <f>'ЧГ-4 2018 расклад'!G13</f>
        <v>18</v>
      </c>
      <c r="T13" s="331">
        <f>'ЧГ-4 2019 расклад'!G13</f>
        <v>18</v>
      </c>
      <c r="U13" s="175">
        <f>'ЧГ-4 2021 расклад'!G13</f>
        <v>27</v>
      </c>
      <c r="V13" s="175">
        <f>'ЧГ-4 2022 расклад'!G12</f>
        <v>25</v>
      </c>
      <c r="W13" s="278">
        <f>'ЧГ-4 2023 расклад'!G12</f>
        <v>25</v>
      </c>
      <c r="X13" s="334">
        <f>'ЧГ-4 2018 расклад'!H13</f>
        <v>39.130434782608695</v>
      </c>
      <c r="Y13" s="336">
        <f>'ЧГ-4 2019 расклад'!H13</f>
        <v>36</v>
      </c>
      <c r="Z13" s="269">
        <f>'ЧГ-4 2021 расклад'!H13</f>
        <v>38.571428571428569</v>
      </c>
      <c r="AA13" s="269">
        <f>'ЧГ-4 2022 расклад'!H12</f>
        <v>35.714285714285715</v>
      </c>
      <c r="AB13" s="270">
        <f>'ЧГ-4 2023 расклад'!H12</f>
        <v>27.472527472527471</v>
      </c>
      <c r="AC13" s="330">
        <f>'ЧГ-4 2018 расклад'!I13</f>
        <v>28</v>
      </c>
      <c r="AD13" s="331">
        <f>'ЧГ-4 2019 расклад'!I13</f>
        <v>32</v>
      </c>
      <c r="AE13" s="175">
        <f>'ЧГ-4 2021 расклад'!I13</f>
        <v>43</v>
      </c>
      <c r="AF13" s="175">
        <f>'ЧГ-4 2022 расклад'!I12</f>
        <v>39</v>
      </c>
      <c r="AG13" s="278">
        <f>'ЧГ-4 2023 расклад'!I12</f>
        <v>66</v>
      </c>
      <c r="AH13" s="334">
        <f>'ЧГ-4 2018 расклад'!J13</f>
        <v>60.869565217391305</v>
      </c>
      <c r="AI13" s="335">
        <f>'ЧГ-4 2019 расклад'!J13</f>
        <v>64</v>
      </c>
      <c r="AJ13" s="279">
        <f>'ЧГ-4 2021 расклад'!J13</f>
        <v>61.428571428571431</v>
      </c>
      <c r="AK13" s="279">
        <f>'ЧГ-4 2022 расклад'!J12</f>
        <v>55.714285714285715</v>
      </c>
      <c r="AL13" s="270">
        <f>'ЧГ-4 2023 расклад'!J12</f>
        <v>72.527472527472526</v>
      </c>
      <c r="AM13" s="334">
        <f>'ЧГ-4 2018 расклад'!K13</f>
        <v>100</v>
      </c>
      <c r="AN13" s="277">
        <f>'ЧГ-4 2019 расклад'!K13</f>
        <v>100</v>
      </c>
      <c r="AO13" s="277">
        <f>'ЧГ-4 2021 расклад'!K13</f>
        <v>100</v>
      </c>
      <c r="AP13" s="277">
        <f>'ЧГ-4 2022 расклад'!K12</f>
        <v>91.428571428571431</v>
      </c>
      <c r="AQ13" s="379">
        <f>'ЧГ-4 2023 расклад'!K12</f>
        <v>100</v>
      </c>
    </row>
    <row r="14" spans="1:43" ht="15" customHeight="1" x14ac:dyDescent="0.25">
      <c r="A14" s="116">
        <v>6</v>
      </c>
      <c r="B14" s="175">
        <v>10120</v>
      </c>
      <c r="C14" s="206" t="s">
        <v>74</v>
      </c>
      <c r="D14" s="140">
        <f>'ЧГ-4 2018 расклад'!D14</f>
        <v>78</v>
      </c>
      <c r="E14" s="177">
        <f>'ЧГ-4 2019 расклад'!D14</f>
        <v>77</v>
      </c>
      <c r="F14" s="177">
        <f>'ЧГ-4 2021 расклад'!D14</f>
        <v>78</v>
      </c>
      <c r="G14" s="177">
        <f>'ЧГ-4 2022 расклад'!D13</f>
        <v>101</v>
      </c>
      <c r="H14" s="219">
        <f>'ЧГ-4 2023 расклад'!D13</f>
        <v>89</v>
      </c>
      <c r="I14" s="325">
        <f>'ЧГ-4 2018 расклад'!E14</f>
        <v>0</v>
      </c>
      <c r="J14" s="326">
        <v>0</v>
      </c>
      <c r="K14" s="326">
        <f>'ЧГ-4 2021 расклад'!E14</f>
        <v>6</v>
      </c>
      <c r="L14" s="326">
        <f>'ЧГ-4 2022 расклад'!E13</f>
        <v>4</v>
      </c>
      <c r="M14" s="327">
        <f>'ЧГ-4 2023 расклад'!E13</f>
        <v>1</v>
      </c>
      <c r="N14" s="328">
        <f>'ЧГ-4 2018 расклад'!F14</f>
        <v>0</v>
      </c>
      <c r="O14" s="329">
        <f>'ЧГ-4 2019 расклад'!F14</f>
        <v>0</v>
      </c>
      <c r="P14" s="269">
        <f>'ЧГ-4 2021 расклад'!F14</f>
        <v>7.6923076923076925</v>
      </c>
      <c r="Q14" s="269">
        <f>'ЧГ-4 2022 расклад'!F13</f>
        <v>3.9603960396039604</v>
      </c>
      <c r="R14" s="270">
        <f>'ЧГ-4 2023 расклад'!F13</f>
        <v>1.1235955056179776</v>
      </c>
      <c r="S14" s="330">
        <f>'ЧГ-4 2018 расклад'!G14</f>
        <v>57</v>
      </c>
      <c r="T14" s="331">
        <f>'ЧГ-4 2019 расклад'!G14</f>
        <v>40</v>
      </c>
      <c r="U14" s="175">
        <f>'ЧГ-4 2021 расклад'!G14</f>
        <v>42</v>
      </c>
      <c r="V14" s="175">
        <f>'ЧГ-4 2022 расклад'!G13</f>
        <v>65</v>
      </c>
      <c r="W14" s="278">
        <f>'ЧГ-4 2023 расклад'!G13</f>
        <v>51</v>
      </c>
      <c r="X14" s="334">
        <f>'ЧГ-4 2018 расклад'!H14</f>
        <v>73.07692307692308</v>
      </c>
      <c r="Y14" s="336">
        <f>'ЧГ-4 2019 расклад'!H14</f>
        <v>51.948051948051948</v>
      </c>
      <c r="Z14" s="269">
        <f>'ЧГ-4 2021 расклад'!H14</f>
        <v>53.846153846153847</v>
      </c>
      <c r="AA14" s="269">
        <f>'ЧГ-4 2022 расклад'!H13</f>
        <v>64.356435643564353</v>
      </c>
      <c r="AB14" s="270">
        <f>'ЧГ-4 2023 расклад'!H13</f>
        <v>57.303370786516851</v>
      </c>
      <c r="AC14" s="330">
        <f>'ЧГ-4 2018 расклад'!I14</f>
        <v>21</v>
      </c>
      <c r="AD14" s="331">
        <f>'ЧГ-4 2019 расклад'!I14</f>
        <v>37</v>
      </c>
      <c r="AE14" s="175">
        <f>'ЧГ-4 2021 расклад'!I14</f>
        <v>30</v>
      </c>
      <c r="AF14" s="175">
        <f>'ЧГ-4 2022 расклад'!I13</f>
        <v>32</v>
      </c>
      <c r="AG14" s="278">
        <f>'ЧГ-4 2023 расклад'!I13</f>
        <v>37</v>
      </c>
      <c r="AH14" s="334">
        <f>'ЧГ-4 2018 расклад'!J14</f>
        <v>26.923076923076923</v>
      </c>
      <c r="AI14" s="335">
        <f>'ЧГ-4 2019 расклад'!J14</f>
        <v>48.051948051948052</v>
      </c>
      <c r="AJ14" s="279">
        <f>'ЧГ-4 2021 расклад'!J14</f>
        <v>38.46153846153846</v>
      </c>
      <c r="AK14" s="279">
        <f>'ЧГ-4 2022 расклад'!J13</f>
        <v>31.683168316831683</v>
      </c>
      <c r="AL14" s="270">
        <f>'ЧГ-4 2023 расклад'!J13</f>
        <v>41.573033707865171</v>
      </c>
      <c r="AM14" s="334">
        <f>'ЧГ-4 2018 расклад'!K14</f>
        <v>100</v>
      </c>
      <c r="AN14" s="277">
        <f>'ЧГ-4 2019 расклад'!K14</f>
        <v>100</v>
      </c>
      <c r="AO14" s="277">
        <f>'ЧГ-4 2021 расклад'!K14</f>
        <v>92.307692307692307</v>
      </c>
      <c r="AP14" s="277">
        <f>'ЧГ-4 2022 расклад'!K13</f>
        <v>96.039603960396036</v>
      </c>
      <c r="AQ14" s="379">
        <f>'ЧГ-4 2023 расклад'!K13</f>
        <v>98.876404494382029</v>
      </c>
    </row>
    <row r="15" spans="1:43" ht="15" customHeight="1" x14ac:dyDescent="0.25">
      <c r="A15" s="116">
        <v>7</v>
      </c>
      <c r="B15" s="175">
        <v>10190</v>
      </c>
      <c r="C15" s="206" t="s">
        <v>6</v>
      </c>
      <c r="D15" s="140">
        <f>'ЧГ-4 2018 расклад'!D15</f>
        <v>99</v>
      </c>
      <c r="E15" s="177">
        <f>'ЧГ-4 2019 расклад'!D15</f>
        <v>99</v>
      </c>
      <c r="F15" s="177">
        <f>'ЧГ-4 2021 расклад'!D15</f>
        <v>98</v>
      </c>
      <c r="G15" s="177">
        <f>'ЧГ-4 2022 расклад'!D14</f>
        <v>104</v>
      </c>
      <c r="H15" s="219">
        <f>'ЧГ-4 2023 расклад'!D14</f>
        <v>110</v>
      </c>
      <c r="I15" s="325">
        <f>'ЧГ-4 2018 расклад'!E15</f>
        <v>1</v>
      </c>
      <c r="J15" s="326">
        <f>'ЧГ-4 2019 расклад'!E15</f>
        <v>1</v>
      </c>
      <c r="K15" s="326">
        <f>'ЧГ-4 2021 расклад'!E15</f>
        <v>1</v>
      </c>
      <c r="L15" s="326">
        <f>'ЧГ-4 2022 расклад'!E14</f>
        <v>1</v>
      </c>
      <c r="M15" s="327">
        <f>'ЧГ-4 2023 расклад'!E14</f>
        <v>2</v>
      </c>
      <c r="N15" s="328">
        <f>'ЧГ-4 2018 расклад'!F15</f>
        <v>1.0101010101010102</v>
      </c>
      <c r="O15" s="329">
        <f>'ЧГ-4 2019 расклад'!F15</f>
        <v>1.0101010101010102</v>
      </c>
      <c r="P15" s="269">
        <f>'ЧГ-4 2021 расклад'!F15</f>
        <v>1.0204081632653061</v>
      </c>
      <c r="Q15" s="269">
        <f>'ЧГ-4 2022 расклад'!F14</f>
        <v>0.96153846153846156</v>
      </c>
      <c r="R15" s="270">
        <f>'ЧГ-4 2023 расклад'!F14</f>
        <v>1.8181818181818181</v>
      </c>
      <c r="S15" s="330">
        <f>'ЧГ-4 2018 расклад'!G15</f>
        <v>25</v>
      </c>
      <c r="T15" s="331">
        <f>'ЧГ-4 2019 расклад'!G15</f>
        <v>58</v>
      </c>
      <c r="U15" s="175">
        <f>'ЧГ-4 2021 расклад'!G15</f>
        <v>44</v>
      </c>
      <c r="V15" s="175">
        <f>'ЧГ-4 2022 расклад'!G14</f>
        <v>37</v>
      </c>
      <c r="W15" s="278">
        <f>'ЧГ-4 2023 расклад'!G14</f>
        <v>37</v>
      </c>
      <c r="X15" s="334">
        <f>'ЧГ-4 2018 расклад'!H15</f>
        <v>25.252525252525253</v>
      </c>
      <c r="Y15" s="336">
        <f>'ЧГ-4 2019 расклад'!H15</f>
        <v>58.585858585858588</v>
      </c>
      <c r="Z15" s="269">
        <f>'ЧГ-4 2021 расклад'!H15</f>
        <v>44.897959183673471</v>
      </c>
      <c r="AA15" s="269">
        <f>'ЧГ-4 2022 расклад'!H14</f>
        <v>35.57692307692308</v>
      </c>
      <c r="AB15" s="270">
        <f>'ЧГ-4 2023 расклад'!H14</f>
        <v>33.636363636363633</v>
      </c>
      <c r="AC15" s="330">
        <f>'ЧГ-4 2018 расклад'!I15</f>
        <v>73</v>
      </c>
      <c r="AD15" s="331">
        <f>'ЧГ-4 2019 расклад'!I15</f>
        <v>40</v>
      </c>
      <c r="AE15" s="175">
        <f>'ЧГ-4 2021 расклад'!I15</f>
        <v>53</v>
      </c>
      <c r="AF15" s="175">
        <f>'ЧГ-4 2022 расклад'!I14</f>
        <v>66</v>
      </c>
      <c r="AG15" s="278">
        <f>'ЧГ-4 2023 расклад'!I14</f>
        <v>71</v>
      </c>
      <c r="AH15" s="334">
        <f>'ЧГ-4 2018 расклад'!J15</f>
        <v>73.737373737373744</v>
      </c>
      <c r="AI15" s="335">
        <f>'ЧГ-4 2019 расклад'!J15</f>
        <v>40.404040404040401</v>
      </c>
      <c r="AJ15" s="279">
        <f>'ЧГ-4 2021 расклад'!J15</f>
        <v>54.081632653061227</v>
      </c>
      <c r="AK15" s="279">
        <f>'ЧГ-4 2022 расклад'!J14</f>
        <v>63.46153846153846</v>
      </c>
      <c r="AL15" s="270">
        <f>'ЧГ-4 2023 расклад'!J14</f>
        <v>64.545454545454547</v>
      </c>
      <c r="AM15" s="334">
        <f>'ЧГ-4 2018 расклад'!K15</f>
        <v>98.98989898989899</v>
      </c>
      <c r="AN15" s="277">
        <f>'ЧГ-4 2019 расклад'!K15</f>
        <v>98.98989898989899</v>
      </c>
      <c r="AO15" s="277">
        <f>'ЧГ-4 2021 расклад'!K15</f>
        <v>98.979591836734699</v>
      </c>
      <c r="AP15" s="277">
        <f>'ЧГ-4 2022 расклад'!K14</f>
        <v>99.038461538461547</v>
      </c>
      <c r="AQ15" s="379">
        <f>'ЧГ-4 2023 расклад'!K14</f>
        <v>98.181818181818187</v>
      </c>
    </row>
    <row r="16" spans="1:43" ht="15" customHeight="1" x14ac:dyDescent="0.25">
      <c r="A16" s="116">
        <v>8</v>
      </c>
      <c r="B16" s="175">
        <v>10320</v>
      </c>
      <c r="C16" s="206" t="s">
        <v>7</v>
      </c>
      <c r="D16" s="140">
        <f>'ЧГ-4 2018 расклад'!D16</f>
        <v>84</v>
      </c>
      <c r="E16" s="177">
        <f>'ЧГ-4 2019 расклад'!D16</f>
        <v>79</v>
      </c>
      <c r="F16" s="177">
        <f>'ЧГ-4 2021 расклад'!D16</f>
        <v>91</v>
      </c>
      <c r="G16" s="177">
        <f>'ЧГ-4 2022 расклад'!D15</f>
        <v>106</v>
      </c>
      <c r="H16" s="219">
        <f>'ЧГ-4 2023 расклад'!D15</f>
        <v>90</v>
      </c>
      <c r="I16" s="325">
        <f>'ЧГ-4 2018 расклад'!E16</f>
        <v>5</v>
      </c>
      <c r="J16" s="326">
        <f>'ЧГ-4 2019 расклад'!E16</f>
        <v>10</v>
      </c>
      <c r="K16" s="326">
        <f>'ЧГ-4 2021 расклад'!E16</f>
        <v>5</v>
      </c>
      <c r="L16" s="326">
        <f>'ЧГ-4 2022 расклад'!E15</f>
        <v>15</v>
      </c>
      <c r="M16" s="327">
        <f>'ЧГ-4 2023 расклад'!E15</f>
        <v>12</v>
      </c>
      <c r="N16" s="328">
        <f>'ЧГ-4 2018 расклад'!F16</f>
        <v>5.9523809523809526</v>
      </c>
      <c r="O16" s="329">
        <f>'ЧГ-4 2019 расклад'!F16</f>
        <v>12.658227848101266</v>
      </c>
      <c r="P16" s="269">
        <f>'ЧГ-4 2021 расклад'!F16</f>
        <v>5.4945054945054945</v>
      </c>
      <c r="Q16" s="269">
        <f>'ЧГ-4 2022 расклад'!F15</f>
        <v>14.150943396226415</v>
      </c>
      <c r="R16" s="270">
        <f>'ЧГ-4 2023 расклад'!F15</f>
        <v>13.333333333333334</v>
      </c>
      <c r="S16" s="330">
        <f>'ЧГ-4 2018 расклад'!G16</f>
        <v>63</v>
      </c>
      <c r="T16" s="331">
        <f>'ЧГ-4 2019 расклад'!G16</f>
        <v>54</v>
      </c>
      <c r="U16" s="175">
        <f>'ЧГ-4 2021 расклад'!G16</f>
        <v>64</v>
      </c>
      <c r="V16" s="175">
        <f>'ЧГ-4 2022 расклад'!G15</f>
        <v>60</v>
      </c>
      <c r="W16" s="278">
        <f>'ЧГ-4 2023 расклад'!G15</f>
        <v>48</v>
      </c>
      <c r="X16" s="334">
        <f>'ЧГ-4 2018 расклад'!H16</f>
        <v>75</v>
      </c>
      <c r="Y16" s="336">
        <f>'ЧГ-4 2019 расклад'!H16</f>
        <v>68.35443037974683</v>
      </c>
      <c r="Z16" s="269">
        <f>'ЧГ-4 2021 расклад'!H16</f>
        <v>70.329670329670336</v>
      </c>
      <c r="AA16" s="269">
        <f>'ЧГ-4 2022 расклад'!H15</f>
        <v>56.60377358490566</v>
      </c>
      <c r="AB16" s="270">
        <f>'ЧГ-4 2023 расклад'!H15</f>
        <v>53.333333333333336</v>
      </c>
      <c r="AC16" s="330">
        <f>'ЧГ-4 2018 расклад'!I16</f>
        <v>16</v>
      </c>
      <c r="AD16" s="331">
        <f>'ЧГ-4 2019 расклад'!I16</f>
        <v>15</v>
      </c>
      <c r="AE16" s="175">
        <f>'ЧГ-4 2021 расклад'!I16</f>
        <v>22</v>
      </c>
      <c r="AF16" s="175">
        <f>'ЧГ-4 2022 расклад'!I15</f>
        <v>31</v>
      </c>
      <c r="AG16" s="278">
        <f>'ЧГ-4 2023 расклад'!I15</f>
        <v>30</v>
      </c>
      <c r="AH16" s="334">
        <f>'ЧГ-4 2018 расклад'!J16</f>
        <v>19.047619047619047</v>
      </c>
      <c r="AI16" s="335">
        <f>'ЧГ-4 2019 расклад'!J16</f>
        <v>18.9873417721519</v>
      </c>
      <c r="AJ16" s="279">
        <f>'ЧГ-4 2021 расклад'!J16</f>
        <v>24.175824175824175</v>
      </c>
      <c r="AK16" s="279">
        <f>'ЧГ-4 2022 расклад'!J15</f>
        <v>29.245283018867923</v>
      </c>
      <c r="AL16" s="270">
        <f>'ЧГ-4 2023 расклад'!J15</f>
        <v>33.333333333333336</v>
      </c>
      <c r="AM16" s="334">
        <f>'ЧГ-4 2018 расклад'!K16</f>
        <v>94.047619047619051</v>
      </c>
      <c r="AN16" s="277">
        <f>'ЧГ-4 2019 расклад'!K16</f>
        <v>87.341772151898738</v>
      </c>
      <c r="AO16" s="277">
        <f>'ЧГ-4 2021 расклад'!K16</f>
        <v>94.505494505494511</v>
      </c>
      <c r="AP16" s="277">
        <f>'ЧГ-4 2022 расклад'!K15</f>
        <v>85.84905660377359</v>
      </c>
      <c r="AQ16" s="379">
        <f>'ЧГ-4 2023 расклад'!K15</f>
        <v>86.666666666666671</v>
      </c>
    </row>
    <row r="17" spans="1:43" ht="15" customHeight="1" thickBot="1" x14ac:dyDescent="0.3">
      <c r="A17" s="122">
        <v>9</v>
      </c>
      <c r="B17" s="118">
        <v>10860</v>
      </c>
      <c r="C17" s="205" t="s">
        <v>123</v>
      </c>
      <c r="D17" s="140">
        <f>'ЧГ-4 2018 расклад'!D17</f>
        <v>73</v>
      </c>
      <c r="E17" s="177">
        <f>'ЧГ-4 2019 расклад'!D17</f>
        <v>77</v>
      </c>
      <c r="F17" s="119">
        <f>'ЧГ-4 2021 расклад'!D17</f>
        <v>104</v>
      </c>
      <c r="G17" s="119">
        <f>'ЧГ-4 2022 расклад'!D16</f>
        <v>100</v>
      </c>
      <c r="H17" s="220">
        <f>'ЧГ-4 2023 расклад'!D16</f>
        <v>86</v>
      </c>
      <c r="I17" s="325">
        <f>'ЧГ-4 2018 расклад'!E17</f>
        <v>0</v>
      </c>
      <c r="J17" s="326">
        <f>'ЧГ-4 2019 расклад'!E17</f>
        <v>1</v>
      </c>
      <c r="K17" s="337">
        <f>'ЧГ-4 2021 расклад'!E17</f>
        <v>0</v>
      </c>
      <c r="L17" s="337">
        <f>'ЧГ-4 2022 расклад'!E16</f>
        <v>8</v>
      </c>
      <c r="M17" s="338">
        <f>'ЧГ-4 2023 расклад'!E16</f>
        <v>25</v>
      </c>
      <c r="N17" s="328">
        <f>'ЧГ-4 2018 расклад'!F17</f>
        <v>0</v>
      </c>
      <c r="O17" s="329">
        <f>'ЧГ-4 2019 расклад'!F17</f>
        <v>1.2987012987012987</v>
      </c>
      <c r="P17" s="271">
        <f>'ЧГ-4 2021 расклад'!F17</f>
        <v>0</v>
      </c>
      <c r="Q17" s="271">
        <f>'ЧГ-4 2022 расклад'!F16</f>
        <v>8</v>
      </c>
      <c r="R17" s="272">
        <f>'ЧГ-4 2023 расклад'!F16</f>
        <v>29.069767441860463</v>
      </c>
      <c r="S17" s="330">
        <f>'ЧГ-4 2018 расклад'!G17</f>
        <v>29</v>
      </c>
      <c r="T17" s="331">
        <f>'ЧГ-4 2019 расклад'!G17</f>
        <v>45</v>
      </c>
      <c r="U17" s="118">
        <f>'ЧГ-4 2021 расклад'!G17</f>
        <v>69</v>
      </c>
      <c r="V17" s="118">
        <f>'ЧГ-4 2022 расклад'!G16</f>
        <v>68</v>
      </c>
      <c r="W17" s="280">
        <f>'ЧГ-4 2023 расклад'!G16</f>
        <v>48</v>
      </c>
      <c r="X17" s="339">
        <f>'ЧГ-4 2018 расклад'!H17</f>
        <v>39.726027397260275</v>
      </c>
      <c r="Y17" s="340">
        <f>'ЧГ-4 2019 расклад'!H17</f>
        <v>58.441558441558442</v>
      </c>
      <c r="Z17" s="271">
        <f>'ЧГ-4 2021 расклад'!H17</f>
        <v>66.34615384615384</v>
      </c>
      <c r="AA17" s="271">
        <f>'ЧГ-4 2022 расклад'!H16</f>
        <v>68</v>
      </c>
      <c r="AB17" s="272">
        <f>'ЧГ-4 2023 расклад'!H16</f>
        <v>55.813953488372093</v>
      </c>
      <c r="AC17" s="330">
        <f>'ЧГ-4 2018 расклад'!I17</f>
        <v>44</v>
      </c>
      <c r="AD17" s="331">
        <f>'ЧГ-4 2019 расклад'!I17</f>
        <v>31</v>
      </c>
      <c r="AE17" s="118">
        <f>'ЧГ-4 2021 расклад'!I17</f>
        <v>35</v>
      </c>
      <c r="AF17" s="118">
        <f>'ЧГ-4 2022 расклад'!I16</f>
        <v>24</v>
      </c>
      <c r="AG17" s="280">
        <f>'ЧГ-4 2023 расклад'!I16</f>
        <v>13</v>
      </c>
      <c r="AH17" s="334">
        <f>'ЧГ-4 2018 расклад'!J17</f>
        <v>60.273972602739725</v>
      </c>
      <c r="AI17" s="335">
        <f>'ЧГ-4 2019 расклад'!J17</f>
        <v>40.259740259740262</v>
      </c>
      <c r="AJ17" s="281">
        <f>'ЧГ-4 2021 расклад'!J17</f>
        <v>33.653846153846153</v>
      </c>
      <c r="AK17" s="281">
        <f>'ЧГ-4 2022 расклад'!J16</f>
        <v>24</v>
      </c>
      <c r="AL17" s="272">
        <f>'ЧГ-4 2023 расклад'!J16</f>
        <v>15.116279069767442</v>
      </c>
      <c r="AM17" s="334">
        <f>'ЧГ-4 2018 расклад'!K17</f>
        <v>100</v>
      </c>
      <c r="AN17" s="277">
        <f>'ЧГ-4 2019 расклад'!K17</f>
        <v>98.701298701298697</v>
      </c>
      <c r="AO17" s="277">
        <f>'ЧГ-4 2021 расклад'!K17</f>
        <v>100</v>
      </c>
      <c r="AP17" s="277">
        <f>'ЧГ-4 2022 расклад'!K16</f>
        <v>92</v>
      </c>
      <c r="AQ17" s="379">
        <f>'ЧГ-4 2023 расклад'!K16</f>
        <v>70.930232558139537</v>
      </c>
    </row>
    <row r="18" spans="1:43" ht="15" customHeight="1" thickBot="1" x14ac:dyDescent="0.3">
      <c r="A18" s="341"/>
      <c r="B18" s="342"/>
      <c r="C18" s="343" t="s">
        <v>115</v>
      </c>
      <c r="D18" s="344">
        <f>'ЧГ-4 2018 расклад'!D18</f>
        <v>1057</v>
      </c>
      <c r="E18" s="345">
        <f>'ЧГ-4 2019 расклад'!D18</f>
        <v>1133</v>
      </c>
      <c r="F18" s="345">
        <f>'ЧГ-4 2021 расклад'!D18</f>
        <v>1163</v>
      </c>
      <c r="G18" s="345">
        <f>'ЧГ-4 2022 расклад'!D17</f>
        <v>1140</v>
      </c>
      <c r="H18" s="346">
        <f>'ЧГ-4 2023 расклад'!D17</f>
        <v>1266</v>
      </c>
      <c r="I18" s="347">
        <f>'ЧГ-4 2018 расклад'!E18</f>
        <v>14</v>
      </c>
      <c r="J18" s="345">
        <f>'ЧГ-4 2019 расклад'!E18</f>
        <v>34</v>
      </c>
      <c r="K18" s="345">
        <f>'ЧГ-4 2021 расклад'!E18</f>
        <v>61</v>
      </c>
      <c r="L18" s="345">
        <f>'ЧГ-4 2022 расклад'!E17</f>
        <v>78</v>
      </c>
      <c r="M18" s="348">
        <f>'ЧГ-4 2023 расклад'!E17</f>
        <v>106</v>
      </c>
      <c r="N18" s="320">
        <f>'ЧГ-4 2018 расклад'!F18</f>
        <v>1.3245033112582782</v>
      </c>
      <c r="O18" s="321">
        <f>'ЧГ-4 2019 расклад'!F18</f>
        <v>3.0008826125330978</v>
      </c>
      <c r="P18" s="322">
        <f>'ЧГ-4 2021 расклад'!F18</f>
        <v>5.2450558899398105</v>
      </c>
      <c r="Q18" s="321">
        <f>'ЧГ-4 2022 расклад'!F17</f>
        <v>6.8421052631578947</v>
      </c>
      <c r="R18" s="323">
        <f>'ЧГ-4 2023 расклад'!F17</f>
        <v>8.3728278041074251</v>
      </c>
      <c r="S18" s="347">
        <f>'ЧГ-4 2018 расклад'!G18</f>
        <v>584</v>
      </c>
      <c r="T18" s="345">
        <f>'ЧГ-4 2019 расклад'!G18</f>
        <v>735</v>
      </c>
      <c r="U18" s="345">
        <f>'ЧГ-4 2021 расклад'!G18</f>
        <v>557</v>
      </c>
      <c r="V18" s="345">
        <f>'ЧГ-4 2022 расклад'!G17</f>
        <v>544</v>
      </c>
      <c r="W18" s="348">
        <f>'ЧГ-4 2023 расклад'!G17</f>
        <v>620</v>
      </c>
      <c r="X18" s="320">
        <f>'ЧГ-4 2018 расклад'!H18</f>
        <v>55.250709555345317</v>
      </c>
      <c r="Y18" s="321">
        <f>'ЧГ-4 2019 расклад'!H18</f>
        <v>64.872021182700792</v>
      </c>
      <c r="Z18" s="322">
        <f>'ЧГ-4 2021 расклад'!H18</f>
        <v>47.893379191745488</v>
      </c>
      <c r="AA18" s="321">
        <f>'ЧГ-4 2022 расклад'!H17</f>
        <v>47.719298245614034</v>
      </c>
      <c r="AB18" s="323">
        <f>'ЧГ-4 2023 расклад'!H17</f>
        <v>48.973143759873615</v>
      </c>
      <c r="AC18" s="347">
        <f>'ЧГ-4 2018 расклад'!I18</f>
        <v>459</v>
      </c>
      <c r="AD18" s="345">
        <f>'ЧГ-4 2019 расклад'!I18</f>
        <v>364</v>
      </c>
      <c r="AE18" s="345">
        <f>'ЧГ-4 2021 расклад'!I18</f>
        <v>545</v>
      </c>
      <c r="AF18" s="345">
        <f>'ЧГ-4 2022 расклад'!I17</f>
        <v>518</v>
      </c>
      <c r="AG18" s="348">
        <f>'ЧГ-4 2023 расклад'!I17</f>
        <v>540</v>
      </c>
      <c r="AH18" s="320">
        <f>'ЧГ-4 2018 расклад'!J18</f>
        <v>43.424787133396407</v>
      </c>
      <c r="AI18" s="321">
        <f>'ЧГ-4 2019 расклад'!J18</f>
        <v>32.127096204766104</v>
      </c>
      <c r="AJ18" s="322">
        <f>'ЧГ-4 2021 расклад'!J18</f>
        <v>46.861564918314706</v>
      </c>
      <c r="AK18" s="321">
        <f>'ЧГ-4 2022 расклад'!J17</f>
        <v>45.438596491228068</v>
      </c>
      <c r="AL18" s="323">
        <f>'ЧГ-4 2023 расклад'!J17</f>
        <v>42.654028436018955</v>
      </c>
      <c r="AM18" s="320">
        <f>'ЧГ-4 2018 расклад'!K18</f>
        <v>98.14474251238957</v>
      </c>
      <c r="AN18" s="322">
        <f>'ЧГ-4 2019 расклад'!K18</f>
        <v>96.505673028288058</v>
      </c>
      <c r="AO18" s="380">
        <f>'ЧГ-4 2021 расклад'!K18</f>
        <v>93.610920565111712</v>
      </c>
      <c r="AP18" s="377">
        <f>'ЧГ-4 2022 расклад'!K17</f>
        <v>92.074647450693149</v>
      </c>
      <c r="AQ18" s="381">
        <f>'ЧГ-4 2023 расклад'!K17</f>
        <v>91.187977067505813</v>
      </c>
    </row>
    <row r="19" spans="1:43" ht="15" customHeight="1" x14ac:dyDescent="0.25">
      <c r="A19" s="116">
        <v>1</v>
      </c>
      <c r="B19" s="127">
        <v>20040</v>
      </c>
      <c r="C19" s="203" t="s">
        <v>8</v>
      </c>
      <c r="D19" s="140">
        <f>'ЧГ-4 2018 расклад'!D19</f>
        <v>92</v>
      </c>
      <c r="E19" s="177">
        <f>'ЧГ-4 2019 расклад'!D19</f>
        <v>89</v>
      </c>
      <c r="F19" s="128">
        <f>'ЧГ-4 2021 расклад'!D19</f>
        <v>83</v>
      </c>
      <c r="G19" s="128">
        <f>'ЧГ-4 2022 расклад'!D18</f>
        <v>102</v>
      </c>
      <c r="H19" s="221">
        <f>'ЧГ-4 2023 расклад'!D18</f>
        <v>100</v>
      </c>
      <c r="I19" s="325">
        <f>'ЧГ-4 2018 расклад'!E19</f>
        <v>0</v>
      </c>
      <c r="J19" s="326">
        <v>0</v>
      </c>
      <c r="K19" s="349">
        <f>'ЧГ-4 2021 расклад'!E19</f>
        <v>3</v>
      </c>
      <c r="L19" s="349">
        <f>'ЧГ-4 2022 расклад'!E18</f>
        <v>7</v>
      </c>
      <c r="M19" s="350">
        <f>'ЧГ-4 2023 расклад'!E18</f>
        <v>1</v>
      </c>
      <c r="N19" s="328">
        <f>'ЧГ-4 2018 расклад'!F19</f>
        <v>0</v>
      </c>
      <c r="O19" s="329">
        <f>'ЧГ-4 2019 расклад'!F19</f>
        <v>0</v>
      </c>
      <c r="P19" s="273">
        <f>'ЧГ-4 2021 расклад'!F19</f>
        <v>3.6144578313253013</v>
      </c>
      <c r="Q19" s="273">
        <f>'ЧГ-4 2022 расклад'!F18</f>
        <v>6.8627450980392153</v>
      </c>
      <c r="R19" s="274">
        <f>'ЧГ-4 2023 расклад'!F18</f>
        <v>1</v>
      </c>
      <c r="S19" s="330">
        <f>'ЧГ-4 2018 расклад'!G19</f>
        <v>38</v>
      </c>
      <c r="T19" s="331">
        <f>'ЧГ-4 2019 расклад'!G19</f>
        <v>53</v>
      </c>
      <c r="U19" s="127">
        <f>'ЧГ-4 2021 расклад'!G19</f>
        <v>35</v>
      </c>
      <c r="V19" s="127">
        <f>'ЧГ-4 2022 расклад'!G18</f>
        <v>51</v>
      </c>
      <c r="W19" s="275">
        <f>'ЧГ-4 2023 расклад'!G18</f>
        <v>39</v>
      </c>
      <c r="X19" s="332">
        <f>'ЧГ-4 2018 расклад'!H19</f>
        <v>41.304347826086953</v>
      </c>
      <c r="Y19" s="333">
        <f>'ЧГ-4 2019 расклад'!H19</f>
        <v>59.550561797752806</v>
      </c>
      <c r="Z19" s="273">
        <f>'ЧГ-4 2021 расклад'!H19</f>
        <v>42.168674698795179</v>
      </c>
      <c r="AA19" s="273">
        <f>'ЧГ-4 2022 расклад'!H18</f>
        <v>50</v>
      </c>
      <c r="AB19" s="274">
        <f>'ЧГ-4 2023 расклад'!H18</f>
        <v>39</v>
      </c>
      <c r="AC19" s="330">
        <f>'ЧГ-4 2018 расклад'!I19</f>
        <v>54</v>
      </c>
      <c r="AD19" s="331">
        <f>'ЧГ-4 2019 расклад'!I19</f>
        <v>36</v>
      </c>
      <c r="AE19" s="127">
        <f>'ЧГ-4 2021 расклад'!I19</f>
        <v>45</v>
      </c>
      <c r="AF19" s="127">
        <f>'ЧГ-4 2022 расклад'!I18</f>
        <v>44</v>
      </c>
      <c r="AG19" s="275">
        <f>'ЧГ-4 2023 расклад'!I18</f>
        <v>60</v>
      </c>
      <c r="AH19" s="334">
        <f>'ЧГ-4 2018 расклад'!J19</f>
        <v>58.695652173913047</v>
      </c>
      <c r="AI19" s="335">
        <f>'ЧГ-4 2019 расклад'!J19</f>
        <v>40.449438202247194</v>
      </c>
      <c r="AJ19" s="276">
        <f>'ЧГ-4 2021 расклад'!J19</f>
        <v>54.216867469879517</v>
      </c>
      <c r="AK19" s="276">
        <f>'ЧГ-4 2022 расклад'!J18</f>
        <v>43.137254901960787</v>
      </c>
      <c r="AL19" s="274">
        <f>'ЧГ-4 2023 расклад'!J18</f>
        <v>60</v>
      </c>
      <c r="AM19" s="334">
        <f>'ЧГ-4 2018 расклад'!K19</f>
        <v>100</v>
      </c>
      <c r="AN19" s="277">
        <f>'ЧГ-4 2019 расклад'!K19</f>
        <v>100</v>
      </c>
      <c r="AO19" s="277">
        <f>'ЧГ-4 2021 расклад'!K19</f>
        <v>96.385542168674704</v>
      </c>
      <c r="AP19" s="277">
        <f>'ЧГ-4 2022 расклад'!K18</f>
        <v>93.137254901960787</v>
      </c>
      <c r="AQ19" s="379">
        <f>'ЧГ-4 2023 расклад'!K18</f>
        <v>99</v>
      </c>
    </row>
    <row r="20" spans="1:43" ht="15" customHeight="1" x14ac:dyDescent="0.25">
      <c r="A20" s="116">
        <v>2</v>
      </c>
      <c r="B20" s="175">
        <v>20061</v>
      </c>
      <c r="C20" s="206" t="s">
        <v>9</v>
      </c>
      <c r="D20" s="140">
        <f>'ЧГ-4 2018 расклад'!D20</f>
        <v>78</v>
      </c>
      <c r="E20" s="177">
        <f>'ЧГ-4 2019 расклад'!D20</f>
        <v>50</v>
      </c>
      <c r="F20" s="177">
        <f>'ЧГ-4 2021 расклад'!D20</f>
        <v>73</v>
      </c>
      <c r="G20" s="177">
        <f>'ЧГ-4 2022 расклад'!D19</f>
        <v>65</v>
      </c>
      <c r="H20" s="219">
        <f>'ЧГ-4 2023 расклад'!D19</f>
        <v>69</v>
      </c>
      <c r="I20" s="325">
        <f>'ЧГ-4 2018 расклад'!E20</f>
        <v>0</v>
      </c>
      <c r="J20" s="326">
        <f>'ЧГ-4 2019 расклад'!E20</f>
        <v>3</v>
      </c>
      <c r="K20" s="326">
        <f>'ЧГ-4 2021 расклад'!E20</f>
        <v>4</v>
      </c>
      <c r="L20" s="326">
        <f>'ЧГ-4 2022 расклад'!E19</f>
        <v>1</v>
      </c>
      <c r="M20" s="327">
        <f>'ЧГ-4 2023 расклад'!E19</f>
        <v>6</v>
      </c>
      <c r="N20" s="328">
        <f>'ЧГ-4 2018 расклад'!F20</f>
        <v>0</v>
      </c>
      <c r="O20" s="329">
        <f>'ЧГ-4 2019 расклад'!F20</f>
        <v>6</v>
      </c>
      <c r="P20" s="269">
        <f>'ЧГ-4 2021 расклад'!F20</f>
        <v>5.4794520547945202</v>
      </c>
      <c r="Q20" s="269">
        <f>'ЧГ-4 2022 расклад'!F19</f>
        <v>1.5384615384615385</v>
      </c>
      <c r="R20" s="270">
        <f>'ЧГ-4 2023 расклад'!F19</f>
        <v>8.695652173913043</v>
      </c>
      <c r="S20" s="330">
        <f>'ЧГ-4 2018 расклад'!G20</f>
        <v>13</v>
      </c>
      <c r="T20" s="331">
        <f>'ЧГ-4 2019 расклад'!G20</f>
        <v>35</v>
      </c>
      <c r="U20" s="175">
        <f>'ЧГ-4 2021 расклад'!G20</f>
        <v>31</v>
      </c>
      <c r="V20" s="175">
        <f>'ЧГ-4 2022 расклад'!G19</f>
        <v>20</v>
      </c>
      <c r="W20" s="278">
        <f>'ЧГ-4 2023 расклад'!G19</f>
        <v>22</v>
      </c>
      <c r="X20" s="334">
        <f>'ЧГ-4 2018 расклад'!H20</f>
        <v>16.666666666666668</v>
      </c>
      <c r="Y20" s="336">
        <f>'ЧГ-4 2019 расклад'!H20</f>
        <v>70</v>
      </c>
      <c r="Z20" s="269">
        <f>'ЧГ-4 2021 расклад'!H20</f>
        <v>42.465753424657535</v>
      </c>
      <c r="AA20" s="269">
        <f>'ЧГ-4 2022 расклад'!H19</f>
        <v>30.76923076923077</v>
      </c>
      <c r="AB20" s="270">
        <f>'ЧГ-4 2023 расклад'!H19</f>
        <v>31.884057971014492</v>
      </c>
      <c r="AC20" s="330">
        <f>'ЧГ-4 2018 расклад'!I20</f>
        <v>65</v>
      </c>
      <c r="AD20" s="331">
        <f>'ЧГ-4 2019 расклад'!I20</f>
        <v>12</v>
      </c>
      <c r="AE20" s="175">
        <f>'ЧГ-4 2021 расклад'!I20</f>
        <v>38</v>
      </c>
      <c r="AF20" s="175">
        <f>'ЧГ-4 2022 расклад'!I19</f>
        <v>44</v>
      </c>
      <c r="AG20" s="278">
        <f>'ЧГ-4 2023 расклад'!I19</f>
        <v>41</v>
      </c>
      <c r="AH20" s="334">
        <f>'ЧГ-4 2018 расклад'!J20</f>
        <v>83.333333333333329</v>
      </c>
      <c r="AI20" s="335">
        <f>'ЧГ-4 2019 расклад'!J20</f>
        <v>24</v>
      </c>
      <c r="AJ20" s="279">
        <f>'ЧГ-4 2021 расклад'!J20</f>
        <v>52.054794520547944</v>
      </c>
      <c r="AK20" s="279">
        <f>'ЧГ-4 2022 расклад'!J19</f>
        <v>67.692307692307693</v>
      </c>
      <c r="AL20" s="270">
        <f>'ЧГ-4 2023 расклад'!J19</f>
        <v>59.420289855072461</v>
      </c>
      <c r="AM20" s="334">
        <f>'ЧГ-4 2018 расклад'!K20</f>
        <v>100</v>
      </c>
      <c r="AN20" s="277">
        <f>'ЧГ-4 2019 расклад'!K20</f>
        <v>94</v>
      </c>
      <c r="AO20" s="277">
        <f>'ЧГ-4 2021 расклад'!K20</f>
        <v>94.520547945205479</v>
      </c>
      <c r="AP20" s="277">
        <f>'ЧГ-4 2022 расклад'!K19</f>
        <v>98.461538461538467</v>
      </c>
      <c r="AQ20" s="379">
        <f>'ЧГ-4 2023 расклад'!K19</f>
        <v>91.304347826086953</v>
      </c>
    </row>
    <row r="21" spans="1:43" ht="15" customHeight="1" x14ac:dyDescent="0.25">
      <c r="A21" s="116">
        <v>3</v>
      </c>
      <c r="B21" s="175">
        <v>21020</v>
      </c>
      <c r="C21" s="206" t="s">
        <v>16</v>
      </c>
      <c r="D21" s="140">
        <f>'ЧГ-4 2018 расклад'!D21</f>
        <v>52</v>
      </c>
      <c r="E21" s="177">
        <f>'ЧГ-4 2019 расклад'!D21</f>
        <v>102</v>
      </c>
      <c r="F21" s="177">
        <f>'ЧГ-4 2021 расклад'!D21</f>
        <v>97</v>
      </c>
      <c r="G21" s="177">
        <f>'ЧГ-4 2022 расклад'!D20</f>
        <v>92</v>
      </c>
      <c r="H21" s="219">
        <f>'ЧГ-4 2023 расклад'!D20</f>
        <v>97</v>
      </c>
      <c r="I21" s="325">
        <f>'ЧГ-4 2018 расклад'!E21</f>
        <v>0</v>
      </c>
      <c r="J21" s="326">
        <f>'ЧГ-4 2019 расклад'!E21</f>
        <v>1</v>
      </c>
      <c r="K21" s="326">
        <f>'ЧГ-4 2021 расклад'!E21</f>
        <v>3</v>
      </c>
      <c r="L21" s="326">
        <f>'ЧГ-4 2022 расклад'!E20</f>
        <v>4</v>
      </c>
      <c r="M21" s="327">
        <f>'ЧГ-4 2023 расклад'!E20</f>
        <v>5</v>
      </c>
      <c r="N21" s="328">
        <f>'ЧГ-4 2018 расклад'!F21</f>
        <v>0</v>
      </c>
      <c r="O21" s="329">
        <f>'ЧГ-4 2019 расклад'!F21</f>
        <v>0.98039215686274506</v>
      </c>
      <c r="P21" s="269">
        <f>'ЧГ-4 2021 расклад'!F21</f>
        <v>3.0927835051546393</v>
      </c>
      <c r="Q21" s="269">
        <f>'ЧГ-4 2022 расклад'!F20</f>
        <v>4.3478260869565215</v>
      </c>
      <c r="R21" s="270">
        <f>'ЧГ-4 2023 расклад'!F20</f>
        <v>5.1546391752577323</v>
      </c>
      <c r="S21" s="330">
        <f>'ЧГ-4 2018 расклад'!G21</f>
        <v>22</v>
      </c>
      <c r="T21" s="331">
        <f>'ЧГ-4 2019 расклад'!G21</f>
        <v>50</v>
      </c>
      <c r="U21" s="175">
        <f>'ЧГ-4 2021 расклад'!G21</f>
        <v>44</v>
      </c>
      <c r="V21" s="175">
        <f>'ЧГ-4 2022 расклад'!G20</f>
        <v>51</v>
      </c>
      <c r="W21" s="278">
        <f>'ЧГ-4 2023 расклад'!G20</f>
        <v>47</v>
      </c>
      <c r="X21" s="334">
        <f>'ЧГ-4 2018 расклад'!H21</f>
        <v>42.307692307692307</v>
      </c>
      <c r="Y21" s="336">
        <f>'ЧГ-4 2019 расклад'!H21</f>
        <v>49.019607843137258</v>
      </c>
      <c r="Z21" s="269">
        <f>'ЧГ-4 2021 расклад'!H21</f>
        <v>45.360824742268044</v>
      </c>
      <c r="AA21" s="269">
        <f>'ЧГ-4 2022 расклад'!H20</f>
        <v>55.434782608695649</v>
      </c>
      <c r="AB21" s="270">
        <f>'ЧГ-4 2023 расклад'!H20</f>
        <v>48.453608247422679</v>
      </c>
      <c r="AC21" s="330">
        <f>'ЧГ-4 2018 расклад'!I21</f>
        <v>30</v>
      </c>
      <c r="AD21" s="331">
        <f>'ЧГ-4 2019 расклад'!I21</f>
        <v>51</v>
      </c>
      <c r="AE21" s="175">
        <f>'ЧГ-4 2021 расклад'!I21</f>
        <v>50</v>
      </c>
      <c r="AF21" s="175">
        <f>'ЧГ-4 2022 расклад'!I20</f>
        <v>37</v>
      </c>
      <c r="AG21" s="278">
        <f>'ЧГ-4 2023 расклад'!I20</f>
        <v>45</v>
      </c>
      <c r="AH21" s="334">
        <f>'ЧГ-4 2018 расклад'!J21</f>
        <v>57.692307692307693</v>
      </c>
      <c r="AI21" s="335">
        <f>'ЧГ-4 2019 расклад'!J21</f>
        <v>50</v>
      </c>
      <c r="AJ21" s="279">
        <f>'ЧГ-4 2021 расклад'!J21</f>
        <v>51.546391752577321</v>
      </c>
      <c r="AK21" s="279">
        <f>'ЧГ-4 2022 расклад'!J20</f>
        <v>40.217391304347828</v>
      </c>
      <c r="AL21" s="270">
        <f>'ЧГ-4 2023 расклад'!J20</f>
        <v>46.391752577319586</v>
      </c>
      <c r="AM21" s="334">
        <f>'ЧГ-4 2018 расклад'!K21</f>
        <v>100</v>
      </c>
      <c r="AN21" s="277">
        <f>'ЧГ-4 2019 расклад'!K21</f>
        <v>99.019607843137265</v>
      </c>
      <c r="AO21" s="277">
        <f>'ЧГ-4 2021 расклад'!K21</f>
        <v>96.907216494845358</v>
      </c>
      <c r="AP21" s="277">
        <f>'ЧГ-4 2022 расклад'!K20</f>
        <v>95.65217391304347</v>
      </c>
      <c r="AQ21" s="379">
        <f>'ЧГ-4 2023 расклад'!K20</f>
        <v>94.845360824742272</v>
      </c>
    </row>
    <row r="22" spans="1:43" ht="15" customHeight="1" x14ac:dyDescent="0.25">
      <c r="A22" s="116">
        <v>4</v>
      </c>
      <c r="B22" s="175">
        <v>20060</v>
      </c>
      <c r="C22" s="206" t="s">
        <v>104</v>
      </c>
      <c r="D22" s="140">
        <f>'ЧГ-4 2018 расклад'!D22</f>
        <v>150</v>
      </c>
      <c r="E22" s="177">
        <f>'ЧГ-4 2019 расклад'!D22</f>
        <v>150</v>
      </c>
      <c r="F22" s="177">
        <f>'ЧГ-4 2021 расклад'!D22</f>
        <v>156</v>
      </c>
      <c r="G22" s="177">
        <f>'ЧГ-4 2022 расклад'!D21</f>
        <v>146</v>
      </c>
      <c r="H22" s="219">
        <f>'ЧГ-4 2023 расклад'!D21</f>
        <v>181</v>
      </c>
      <c r="I22" s="325">
        <f>'ЧГ-4 2018 расклад'!E22</f>
        <v>0</v>
      </c>
      <c r="J22" s="326">
        <f>'ЧГ-4 2019 расклад'!E22</f>
        <v>1</v>
      </c>
      <c r="K22" s="326">
        <f>'ЧГ-4 2021 расклад'!E22</f>
        <v>3</v>
      </c>
      <c r="L22" s="326">
        <f>'ЧГ-4 2022 расклад'!E21</f>
        <v>0</v>
      </c>
      <c r="M22" s="327">
        <f>'ЧГ-4 2023 расклад'!E21</f>
        <v>3</v>
      </c>
      <c r="N22" s="328">
        <f>'ЧГ-4 2018 расклад'!F22</f>
        <v>0</v>
      </c>
      <c r="O22" s="329">
        <f>'ЧГ-4 2019 расклад'!F22</f>
        <v>0.66666666666666663</v>
      </c>
      <c r="P22" s="269">
        <f>'ЧГ-4 2021 расклад'!F22</f>
        <v>1.9230769230769231</v>
      </c>
      <c r="Q22" s="269">
        <f>'ЧГ-4 2022 расклад'!F21</f>
        <v>0</v>
      </c>
      <c r="R22" s="270">
        <f>'ЧГ-4 2023 расклад'!F21</f>
        <v>1.6574585635359116</v>
      </c>
      <c r="S22" s="330">
        <f>'ЧГ-4 2018 расклад'!G22</f>
        <v>53</v>
      </c>
      <c r="T22" s="331">
        <f>'ЧГ-4 2019 расклад'!G22</f>
        <v>86</v>
      </c>
      <c r="U22" s="175">
        <f>'ЧГ-4 2021 расклад'!G22</f>
        <v>65</v>
      </c>
      <c r="V22" s="175">
        <f>'ЧГ-4 2022 расклад'!G21</f>
        <v>49</v>
      </c>
      <c r="W22" s="278">
        <f>'ЧГ-4 2023 расклад'!G21</f>
        <v>92</v>
      </c>
      <c r="X22" s="334">
        <f>'ЧГ-4 2018 расклад'!H22</f>
        <v>35.333333333333336</v>
      </c>
      <c r="Y22" s="336">
        <f>'ЧГ-4 2019 расклад'!H22</f>
        <v>57.333333333333336</v>
      </c>
      <c r="Z22" s="269">
        <f>'ЧГ-4 2021 расклад'!H22</f>
        <v>41.666666666666664</v>
      </c>
      <c r="AA22" s="269">
        <f>'ЧГ-4 2022 расклад'!H21</f>
        <v>33.561643835616437</v>
      </c>
      <c r="AB22" s="270">
        <f>'ЧГ-4 2023 расклад'!H21</f>
        <v>50.828729281767956</v>
      </c>
      <c r="AC22" s="330">
        <f>'ЧГ-4 2018 расклад'!I22</f>
        <v>97</v>
      </c>
      <c r="AD22" s="331">
        <f>'ЧГ-4 2019 расклад'!I22</f>
        <v>63</v>
      </c>
      <c r="AE22" s="175">
        <f>'ЧГ-4 2021 расклад'!I22</f>
        <v>88</v>
      </c>
      <c r="AF22" s="175">
        <f>'ЧГ-4 2022 расклад'!I21</f>
        <v>97</v>
      </c>
      <c r="AG22" s="278">
        <f>'ЧГ-4 2023 расклад'!I21</f>
        <v>86</v>
      </c>
      <c r="AH22" s="334">
        <f>'ЧГ-4 2018 расклад'!J22</f>
        <v>64.666666666666671</v>
      </c>
      <c r="AI22" s="335">
        <f>'ЧГ-4 2019 расклад'!J22</f>
        <v>42</v>
      </c>
      <c r="AJ22" s="279">
        <f>'ЧГ-4 2021 расклад'!J22</f>
        <v>56.410256410256409</v>
      </c>
      <c r="AK22" s="279">
        <f>'ЧГ-4 2022 расклад'!J21</f>
        <v>66.438356164383563</v>
      </c>
      <c r="AL22" s="270">
        <f>'ЧГ-4 2023 расклад'!J21</f>
        <v>47.513812154696133</v>
      </c>
      <c r="AM22" s="334">
        <f>'ЧГ-4 2018 расклад'!K22</f>
        <v>100</v>
      </c>
      <c r="AN22" s="277">
        <f>'ЧГ-4 2019 расклад'!K22</f>
        <v>99.333333333333343</v>
      </c>
      <c r="AO22" s="277">
        <f>'ЧГ-4 2021 расклад'!K22</f>
        <v>98.076923076923066</v>
      </c>
      <c r="AP22" s="277">
        <f>'ЧГ-4 2022 расклад'!K21</f>
        <v>100</v>
      </c>
      <c r="AQ22" s="379">
        <f>'ЧГ-4 2023 расклад'!K21</f>
        <v>98.342541436464089</v>
      </c>
    </row>
    <row r="23" spans="1:43" ht="15" customHeight="1" x14ac:dyDescent="0.25">
      <c r="A23" s="116">
        <v>5</v>
      </c>
      <c r="B23" s="175">
        <v>20400</v>
      </c>
      <c r="C23" s="206" t="s">
        <v>102</v>
      </c>
      <c r="D23" s="140">
        <f>'ЧГ-4 2018 расклад'!D23</f>
        <v>126</v>
      </c>
      <c r="E23" s="177">
        <f>'ЧГ-4 2019 расклад'!D23</f>
        <v>132</v>
      </c>
      <c r="F23" s="177">
        <f>'ЧГ-4 2021 расклад'!D23</f>
        <v>137</v>
      </c>
      <c r="G23" s="177">
        <f>'ЧГ-4 2022 расклад'!D22</f>
        <v>137</v>
      </c>
      <c r="H23" s="219">
        <f>'ЧГ-4 2023 расклад'!D22</f>
        <v>148</v>
      </c>
      <c r="I23" s="325">
        <f>'ЧГ-4 2018 расклад'!E23</f>
        <v>0</v>
      </c>
      <c r="J23" s="326">
        <f>'ЧГ-4 2019 расклад'!E23</f>
        <v>6</v>
      </c>
      <c r="K23" s="326">
        <f>'ЧГ-4 2021 расклад'!E23</f>
        <v>1</v>
      </c>
      <c r="L23" s="326">
        <f>'ЧГ-4 2022 расклад'!E22</f>
        <v>0</v>
      </c>
      <c r="M23" s="327">
        <f>'ЧГ-4 2023 расклад'!E22</f>
        <v>3</v>
      </c>
      <c r="N23" s="328">
        <f>'ЧГ-4 2018 расклад'!F23</f>
        <v>0</v>
      </c>
      <c r="O23" s="329">
        <f>'ЧГ-4 2019 расклад'!F23</f>
        <v>4.5454545454545459</v>
      </c>
      <c r="P23" s="269">
        <f>'ЧГ-4 2021 расклад'!F23</f>
        <v>0.72992700729927007</v>
      </c>
      <c r="Q23" s="269">
        <f>'ЧГ-4 2022 расклад'!F22</f>
        <v>0</v>
      </c>
      <c r="R23" s="270">
        <f>'ЧГ-4 2023 расклад'!F22</f>
        <v>2.0270270270270272</v>
      </c>
      <c r="S23" s="330">
        <f>'ЧГ-4 2018 расклад'!G23</f>
        <v>69</v>
      </c>
      <c r="T23" s="331">
        <f>'ЧГ-4 2019 расклад'!G23</f>
        <v>73</v>
      </c>
      <c r="U23" s="175">
        <f>'ЧГ-4 2021 расклад'!G23</f>
        <v>45</v>
      </c>
      <c r="V23" s="175">
        <f>'ЧГ-4 2022 расклад'!G22</f>
        <v>49</v>
      </c>
      <c r="W23" s="278">
        <f>'ЧГ-4 2023 расклад'!G22</f>
        <v>70</v>
      </c>
      <c r="X23" s="334">
        <f>'ЧГ-4 2018 расклад'!H23</f>
        <v>54.761904761904759</v>
      </c>
      <c r="Y23" s="336">
        <f>'ЧГ-4 2019 расклад'!H23</f>
        <v>55.303030303030305</v>
      </c>
      <c r="Z23" s="269">
        <f>'ЧГ-4 2021 расклад'!H23</f>
        <v>32.846715328467155</v>
      </c>
      <c r="AA23" s="269">
        <f>'ЧГ-4 2022 расклад'!H22</f>
        <v>35.76642335766423</v>
      </c>
      <c r="AB23" s="270">
        <f>'ЧГ-4 2023 расклад'!H22</f>
        <v>47.297297297297298</v>
      </c>
      <c r="AC23" s="330">
        <f>'ЧГ-4 2018 расклад'!I23</f>
        <v>57</v>
      </c>
      <c r="AD23" s="331">
        <f>'ЧГ-4 2019 расклад'!I23</f>
        <v>53</v>
      </c>
      <c r="AE23" s="175">
        <f>'ЧГ-4 2021 расклад'!I23</f>
        <v>91</v>
      </c>
      <c r="AF23" s="175">
        <f>'ЧГ-4 2022 расклад'!I22</f>
        <v>88</v>
      </c>
      <c r="AG23" s="278">
        <f>'ЧГ-4 2023 расклад'!I22</f>
        <v>75</v>
      </c>
      <c r="AH23" s="334">
        <f>'ЧГ-4 2018 расклад'!J23</f>
        <v>45.238095238095241</v>
      </c>
      <c r="AI23" s="335">
        <f>'ЧГ-4 2019 расклад'!J23</f>
        <v>40.151515151515149</v>
      </c>
      <c r="AJ23" s="279">
        <f>'ЧГ-4 2021 расклад'!J23</f>
        <v>66.423357664233578</v>
      </c>
      <c r="AK23" s="279">
        <f>'ЧГ-4 2022 расклад'!J22</f>
        <v>64.233576642335763</v>
      </c>
      <c r="AL23" s="270">
        <f>'ЧГ-4 2023 расклад'!J22</f>
        <v>50.675675675675677</v>
      </c>
      <c r="AM23" s="334">
        <f>'ЧГ-4 2018 расклад'!K23</f>
        <v>100</v>
      </c>
      <c r="AN23" s="277">
        <f>'ЧГ-4 2019 расклад'!K23</f>
        <v>95.454545454545453</v>
      </c>
      <c r="AO23" s="277">
        <f>'ЧГ-4 2021 расклад'!K23</f>
        <v>99.270072992700733</v>
      </c>
      <c r="AP23" s="277">
        <f>'ЧГ-4 2022 расклад'!K22</f>
        <v>100</v>
      </c>
      <c r="AQ23" s="379">
        <f>'ЧГ-4 2023 расклад'!K22</f>
        <v>97.972972972972968</v>
      </c>
    </row>
    <row r="24" spans="1:43" ht="15" customHeight="1" x14ac:dyDescent="0.25">
      <c r="A24" s="116">
        <v>6</v>
      </c>
      <c r="B24" s="175">
        <v>20080</v>
      </c>
      <c r="C24" s="206" t="s">
        <v>103</v>
      </c>
      <c r="D24" s="140">
        <f>'ЧГ-4 2018 расклад'!D24</f>
        <v>88</v>
      </c>
      <c r="E24" s="177">
        <f>'ЧГ-4 2019 расклад'!D24</f>
        <v>100</v>
      </c>
      <c r="F24" s="177">
        <f>'ЧГ-4 2021 расклад'!D24</f>
        <v>83</v>
      </c>
      <c r="G24" s="177">
        <f>'ЧГ-4 2022 расклад'!D23</f>
        <v>86</v>
      </c>
      <c r="H24" s="219">
        <f>'ЧГ-4 2023 расклад'!D23</f>
        <v>103</v>
      </c>
      <c r="I24" s="325">
        <f>'ЧГ-4 2018 расклад'!E24</f>
        <v>2</v>
      </c>
      <c r="J24" s="326">
        <f>'ЧГ-4 2019 расклад'!E24</f>
        <v>5</v>
      </c>
      <c r="K24" s="326">
        <f>'ЧГ-4 2021 расклад'!E24</f>
        <v>0</v>
      </c>
      <c r="L24" s="326">
        <f>'ЧГ-4 2022 расклад'!E23</f>
        <v>11</v>
      </c>
      <c r="M24" s="327">
        <f>'ЧГ-4 2023 расклад'!E23</f>
        <v>5</v>
      </c>
      <c r="N24" s="328">
        <f>'ЧГ-4 2018 расклад'!F24</f>
        <v>2.2727272727272729</v>
      </c>
      <c r="O24" s="329">
        <f>'ЧГ-4 2019 расклад'!F24</f>
        <v>5</v>
      </c>
      <c r="P24" s="269">
        <f>'ЧГ-4 2021 расклад'!F24</f>
        <v>0</v>
      </c>
      <c r="Q24" s="269">
        <f>'ЧГ-4 2022 расклад'!F23</f>
        <v>12.790697674418604</v>
      </c>
      <c r="R24" s="270">
        <f>'ЧГ-4 2023 расклад'!F23</f>
        <v>4.8543689320388346</v>
      </c>
      <c r="S24" s="330">
        <f>'ЧГ-4 2018 расклад'!G24</f>
        <v>63</v>
      </c>
      <c r="T24" s="331">
        <f>'ЧГ-4 2019 расклад'!G24</f>
        <v>78</v>
      </c>
      <c r="U24" s="175">
        <f>'ЧГ-4 2021 расклад'!G24</f>
        <v>42</v>
      </c>
      <c r="V24" s="175">
        <f>'ЧГ-4 2022 расклад'!G23</f>
        <v>44</v>
      </c>
      <c r="W24" s="278">
        <f>'ЧГ-4 2023 расклад'!G23</f>
        <v>38</v>
      </c>
      <c r="X24" s="334">
        <f>'ЧГ-4 2018 расклад'!H24</f>
        <v>71.590909090909093</v>
      </c>
      <c r="Y24" s="336">
        <f>'ЧГ-4 2019 расклад'!H24</f>
        <v>78</v>
      </c>
      <c r="Z24" s="269">
        <f>'ЧГ-4 2021 расклад'!H24</f>
        <v>50.602409638554214</v>
      </c>
      <c r="AA24" s="269">
        <f>'ЧГ-4 2022 расклад'!H23</f>
        <v>51.162790697674417</v>
      </c>
      <c r="AB24" s="270">
        <f>'ЧГ-4 2023 расклад'!H23</f>
        <v>36.893203883495147</v>
      </c>
      <c r="AC24" s="330">
        <f>'ЧГ-4 2018 расклад'!I24</f>
        <v>23</v>
      </c>
      <c r="AD24" s="331">
        <f>'ЧГ-4 2019 расклад'!I24</f>
        <v>17</v>
      </c>
      <c r="AE24" s="175">
        <f>'ЧГ-4 2021 расклад'!I24</f>
        <v>41</v>
      </c>
      <c r="AF24" s="175">
        <f>'ЧГ-4 2022 расклад'!I23</f>
        <v>31</v>
      </c>
      <c r="AG24" s="278">
        <f>'ЧГ-4 2023 расклад'!I23</f>
        <v>60</v>
      </c>
      <c r="AH24" s="334">
        <f>'ЧГ-4 2018 расклад'!J24</f>
        <v>26.136363636363637</v>
      </c>
      <c r="AI24" s="335">
        <f>'ЧГ-4 2019 расклад'!J24</f>
        <v>17</v>
      </c>
      <c r="AJ24" s="279">
        <f>'ЧГ-4 2021 расклад'!J24</f>
        <v>49.397590361445786</v>
      </c>
      <c r="AK24" s="279">
        <f>'ЧГ-4 2022 расклад'!J23</f>
        <v>36.046511627906973</v>
      </c>
      <c r="AL24" s="270">
        <f>'ЧГ-4 2023 расклад'!J23</f>
        <v>58.252427184466022</v>
      </c>
      <c r="AM24" s="334">
        <f>'ЧГ-4 2018 расклад'!K24</f>
        <v>97.727272727272734</v>
      </c>
      <c r="AN24" s="277">
        <f>'ЧГ-4 2019 расклад'!K24</f>
        <v>95</v>
      </c>
      <c r="AO24" s="277">
        <f>'ЧГ-4 2021 расклад'!K24</f>
        <v>100</v>
      </c>
      <c r="AP24" s="277">
        <f>'ЧГ-4 2022 расклад'!K23</f>
        <v>87.20930232558139</v>
      </c>
      <c r="AQ24" s="379">
        <f>'ЧГ-4 2023 расклад'!K23</f>
        <v>95.145631067961176</v>
      </c>
    </row>
    <row r="25" spans="1:43" ht="15" customHeight="1" x14ac:dyDescent="0.25">
      <c r="A25" s="116">
        <v>7</v>
      </c>
      <c r="B25" s="175">
        <v>20460</v>
      </c>
      <c r="C25" s="206" t="s">
        <v>10</v>
      </c>
      <c r="D25" s="140">
        <f>'ЧГ-4 2018 расклад'!D25</f>
        <v>80</v>
      </c>
      <c r="E25" s="177">
        <f>'ЧГ-4 2019 расклад'!D25</f>
        <v>83</v>
      </c>
      <c r="F25" s="177">
        <f>'ЧГ-4 2021 расклад'!D25</f>
        <v>104</v>
      </c>
      <c r="G25" s="177">
        <f>'ЧГ-4 2022 расклад'!D24</f>
        <v>109</v>
      </c>
      <c r="H25" s="219">
        <f>'ЧГ-4 2023 расклад'!D24</f>
        <v>109</v>
      </c>
      <c r="I25" s="325">
        <f>'ЧГ-4 2018 расклад'!E25</f>
        <v>1</v>
      </c>
      <c r="J25" s="326">
        <f>'ЧГ-4 2019 расклад'!E25</f>
        <v>1</v>
      </c>
      <c r="K25" s="326">
        <f>'ЧГ-4 2021 расклад'!E25</f>
        <v>9</v>
      </c>
      <c r="L25" s="326">
        <f>'ЧГ-4 2022 расклад'!E24</f>
        <v>4</v>
      </c>
      <c r="M25" s="327">
        <f>'ЧГ-4 2023 расклад'!E24</f>
        <v>6</v>
      </c>
      <c r="N25" s="328">
        <f>'ЧГ-4 2018 расклад'!F25</f>
        <v>1.25</v>
      </c>
      <c r="O25" s="329">
        <f>'ЧГ-4 2019 расклад'!F25</f>
        <v>1.2048192771084338</v>
      </c>
      <c r="P25" s="269">
        <f>'ЧГ-4 2021 расклад'!F25</f>
        <v>8.6538461538461533</v>
      </c>
      <c r="Q25" s="269">
        <f>'ЧГ-4 2022 расклад'!F24</f>
        <v>3.669724770642202</v>
      </c>
      <c r="R25" s="270">
        <f>'ЧГ-4 2023 расклад'!F24</f>
        <v>5.5045871559633026</v>
      </c>
      <c r="S25" s="330">
        <f>'ЧГ-4 2018 расклад'!G25</f>
        <v>44</v>
      </c>
      <c r="T25" s="331">
        <f>'ЧГ-4 2019 расклад'!G25</f>
        <v>59</v>
      </c>
      <c r="U25" s="175">
        <f>'ЧГ-4 2021 расклад'!G25</f>
        <v>53</v>
      </c>
      <c r="V25" s="175">
        <f>'ЧГ-4 2022 расклад'!G24</f>
        <v>45</v>
      </c>
      <c r="W25" s="278">
        <f>'ЧГ-4 2023 расклад'!G24</f>
        <v>60</v>
      </c>
      <c r="X25" s="334">
        <f>'ЧГ-4 2018 расклад'!H25</f>
        <v>55</v>
      </c>
      <c r="Y25" s="336">
        <f>'ЧГ-4 2019 расклад'!H25</f>
        <v>71.084337349397586</v>
      </c>
      <c r="Z25" s="269">
        <f>'ЧГ-4 2021 расклад'!H25</f>
        <v>50.96153846153846</v>
      </c>
      <c r="AA25" s="269">
        <f>'ЧГ-4 2022 расклад'!H24</f>
        <v>41.284403669724767</v>
      </c>
      <c r="AB25" s="270">
        <f>'ЧГ-4 2023 расклад'!H24</f>
        <v>55.045871559633028</v>
      </c>
      <c r="AC25" s="330">
        <f>'ЧГ-4 2018 расклад'!I25</f>
        <v>35</v>
      </c>
      <c r="AD25" s="331">
        <f>'ЧГ-4 2019 расклад'!I25</f>
        <v>23</v>
      </c>
      <c r="AE25" s="175">
        <f>'ЧГ-4 2021 расклад'!I25</f>
        <v>42</v>
      </c>
      <c r="AF25" s="175">
        <f>'ЧГ-4 2022 расклад'!I24</f>
        <v>60</v>
      </c>
      <c r="AG25" s="278">
        <f>'ЧГ-4 2023 расклад'!I24</f>
        <v>43</v>
      </c>
      <c r="AH25" s="334">
        <f>'ЧГ-4 2018 расклад'!J25</f>
        <v>43.75</v>
      </c>
      <c r="AI25" s="335">
        <f>'ЧГ-4 2019 расклад'!J25</f>
        <v>27.710843373493976</v>
      </c>
      <c r="AJ25" s="279">
        <f>'ЧГ-4 2021 расклад'!J25</f>
        <v>40.384615384615387</v>
      </c>
      <c r="AK25" s="279">
        <f>'ЧГ-4 2022 расклад'!J24</f>
        <v>55.045871559633028</v>
      </c>
      <c r="AL25" s="270">
        <f>'ЧГ-4 2023 расклад'!J24</f>
        <v>39.449541284403672</v>
      </c>
      <c r="AM25" s="334">
        <f>'ЧГ-4 2018 расклад'!K25</f>
        <v>98.75</v>
      </c>
      <c r="AN25" s="277">
        <f>'ЧГ-4 2019 расклад'!K25</f>
        <v>98.795180722891558</v>
      </c>
      <c r="AO25" s="277">
        <f>'ЧГ-4 2021 расклад'!K25</f>
        <v>91.34615384615384</v>
      </c>
      <c r="AP25" s="277">
        <f>'ЧГ-4 2022 расклад'!K24</f>
        <v>96.330275229357795</v>
      </c>
      <c r="AQ25" s="379">
        <f>'ЧГ-4 2023 расклад'!K24</f>
        <v>94.495412844036707</v>
      </c>
    </row>
    <row r="26" spans="1:43" ht="15" customHeight="1" x14ac:dyDescent="0.25">
      <c r="A26" s="116">
        <v>8</v>
      </c>
      <c r="B26" s="175">
        <v>20550</v>
      </c>
      <c r="C26" s="206" t="s">
        <v>12</v>
      </c>
      <c r="D26" s="140">
        <f>'ЧГ-4 2018 расклад'!D27</f>
        <v>77</v>
      </c>
      <c r="E26" s="177">
        <f>'ЧГ-4 2019 расклад'!D27</f>
        <v>52</v>
      </c>
      <c r="F26" s="177">
        <f>'ЧГ-4 2021 расклад'!D26</f>
        <v>84</v>
      </c>
      <c r="G26" s="177">
        <f>'ЧГ-4 2022 расклад'!D25</f>
        <v>50</v>
      </c>
      <c r="H26" s="219">
        <f>'ЧГ-4 2023 расклад'!D25</f>
        <v>70</v>
      </c>
      <c r="I26" s="325">
        <f>'ЧГ-4 2018 расклад'!E27</f>
        <v>1</v>
      </c>
      <c r="J26" s="326">
        <f>'ЧГ-4 2019 расклад'!E27</f>
        <v>7</v>
      </c>
      <c r="K26" s="326">
        <f>'ЧГ-4 2021 расклад'!E26</f>
        <v>2</v>
      </c>
      <c r="L26" s="326">
        <f>'ЧГ-4 2022 расклад'!E25</f>
        <v>1</v>
      </c>
      <c r="M26" s="327">
        <f>'ЧГ-4 2023 расклад'!E25</f>
        <v>3</v>
      </c>
      <c r="N26" s="328">
        <f>'ЧГ-4 2018 расклад'!F27</f>
        <v>1.2987012987012987</v>
      </c>
      <c r="O26" s="329">
        <f>'ЧГ-4 2019 расклад'!F27</f>
        <v>13.461538461538462</v>
      </c>
      <c r="P26" s="269">
        <f>'ЧГ-4 2021 расклад'!F26</f>
        <v>2.3809523809523809</v>
      </c>
      <c r="Q26" s="269">
        <f>'ЧГ-4 2022 расклад'!F25</f>
        <v>2</v>
      </c>
      <c r="R26" s="270">
        <f>'ЧГ-4 2023 расклад'!F25</f>
        <v>4.2857142857142856</v>
      </c>
      <c r="S26" s="330">
        <f>'ЧГ-4 2018 расклад'!G27</f>
        <v>56</v>
      </c>
      <c r="T26" s="331">
        <f>'ЧГ-4 2019 расклад'!G27</f>
        <v>32</v>
      </c>
      <c r="U26" s="175">
        <f>'ЧГ-4 2021 расклад'!G26</f>
        <v>49</v>
      </c>
      <c r="V26" s="175">
        <f>'ЧГ-4 2022 расклад'!G25</f>
        <v>28</v>
      </c>
      <c r="W26" s="278">
        <f>'ЧГ-4 2023 расклад'!G25</f>
        <v>37</v>
      </c>
      <c r="X26" s="334">
        <f>'ЧГ-4 2018 расклад'!H27</f>
        <v>72.727272727272734</v>
      </c>
      <c r="Y26" s="336">
        <f>'ЧГ-4 2019 расклад'!H27</f>
        <v>61.53846153846154</v>
      </c>
      <c r="Z26" s="269">
        <f>'ЧГ-4 2021 расклад'!H26</f>
        <v>58.333333333333336</v>
      </c>
      <c r="AA26" s="269">
        <f>'ЧГ-4 2022 расклад'!H25</f>
        <v>56</v>
      </c>
      <c r="AB26" s="270">
        <f>'ЧГ-4 2023 расклад'!H25</f>
        <v>52.857142857142854</v>
      </c>
      <c r="AC26" s="330">
        <f>'ЧГ-4 2018 расклад'!I27</f>
        <v>20</v>
      </c>
      <c r="AD26" s="331">
        <f>'ЧГ-4 2019 расклад'!I27</f>
        <v>13</v>
      </c>
      <c r="AE26" s="175">
        <f>'ЧГ-4 2021 расклад'!I26</f>
        <v>33</v>
      </c>
      <c r="AF26" s="175">
        <f>'ЧГ-4 2022 расклад'!I25</f>
        <v>21</v>
      </c>
      <c r="AG26" s="278">
        <f>'ЧГ-4 2023 расклад'!I25</f>
        <v>30</v>
      </c>
      <c r="AH26" s="334">
        <f>'ЧГ-4 2018 расклад'!J27</f>
        <v>25.974025974025974</v>
      </c>
      <c r="AI26" s="335">
        <f>'ЧГ-4 2019 расклад'!J27</f>
        <v>25</v>
      </c>
      <c r="AJ26" s="279">
        <f>'ЧГ-4 2021 расклад'!J26</f>
        <v>39.285714285714285</v>
      </c>
      <c r="AK26" s="279">
        <f>'ЧГ-4 2022 расклад'!J25</f>
        <v>42</v>
      </c>
      <c r="AL26" s="270">
        <f>'ЧГ-4 2023 расклад'!J25</f>
        <v>42.857142857142854</v>
      </c>
      <c r="AM26" s="334">
        <f>'ЧГ-4 2018 расклад'!K27</f>
        <v>98.701298701298711</v>
      </c>
      <c r="AN26" s="277">
        <f>'ЧГ-4 2019 расклад'!K27</f>
        <v>86.538461538461547</v>
      </c>
      <c r="AO26" s="277">
        <f>'ЧГ-4 2021 расклад'!K26</f>
        <v>97.61904761904762</v>
      </c>
      <c r="AP26" s="277">
        <f>'ЧГ-4 2022 расклад'!K25</f>
        <v>98</v>
      </c>
      <c r="AQ26" s="379">
        <f>'ЧГ-4 2023 расклад'!K25</f>
        <v>95.714285714285708</v>
      </c>
    </row>
    <row r="27" spans="1:43" ht="15" customHeight="1" x14ac:dyDescent="0.25">
      <c r="A27" s="116">
        <v>9</v>
      </c>
      <c r="B27" s="175">
        <v>20630</v>
      </c>
      <c r="C27" s="206" t="s">
        <v>13</v>
      </c>
      <c r="D27" s="140">
        <f>'ЧГ-4 2018 расклад'!D28</f>
        <v>79</v>
      </c>
      <c r="E27" s="177">
        <f>'ЧГ-4 2019 расклад'!D28</f>
        <v>87</v>
      </c>
      <c r="F27" s="177">
        <f>'ЧГ-4 2021 расклад'!D27</f>
        <v>79</v>
      </c>
      <c r="G27" s="177">
        <f>'ЧГ-4 2022 расклад'!D26</f>
        <v>61</v>
      </c>
      <c r="H27" s="219">
        <f>'ЧГ-4 2023 расклад'!D26</f>
        <v>67</v>
      </c>
      <c r="I27" s="325">
        <f>'ЧГ-4 2018 расклад'!E28</f>
        <v>0</v>
      </c>
      <c r="J27" s="326">
        <f>'ЧГ-4 2019 расклад'!E28</f>
        <v>3</v>
      </c>
      <c r="K27" s="326">
        <f>'ЧГ-4 2021 расклад'!E27</f>
        <v>4</v>
      </c>
      <c r="L27" s="326">
        <f>'ЧГ-4 2022 расклад'!E26</f>
        <v>4</v>
      </c>
      <c r="M27" s="327">
        <f>'ЧГ-4 2023 расклад'!E26</f>
        <v>2</v>
      </c>
      <c r="N27" s="328">
        <f>'ЧГ-4 2018 расклад'!F28</f>
        <v>0</v>
      </c>
      <c r="O27" s="329">
        <f>'ЧГ-4 2019 расклад'!F28</f>
        <v>3.4482758620689653</v>
      </c>
      <c r="P27" s="269">
        <f>'ЧГ-4 2021 расклад'!F27</f>
        <v>5.0632911392405067</v>
      </c>
      <c r="Q27" s="269">
        <f>'ЧГ-4 2022 расклад'!F26</f>
        <v>6.557377049180328</v>
      </c>
      <c r="R27" s="270">
        <f>'ЧГ-4 2023 расклад'!F26</f>
        <v>2.9850746268656718</v>
      </c>
      <c r="S27" s="330">
        <f>'ЧГ-4 2018 расклад'!G28</f>
        <v>51</v>
      </c>
      <c r="T27" s="331">
        <f>'ЧГ-4 2019 расклад'!G28</f>
        <v>56</v>
      </c>
      <c r="U27" s="175">
        <f>'ЧГ-4 2021 расклад'!G27</f>
        <v>37</v>
      </c>
      <c r="V27" s="175">
        <f>'ЧГ-4 2022 расклад'!G26</f>
        <v>32</v>
      </c>
      <c r="W27" s="278">
        <f>'ЧГ-4 2023 расклад'!G26</f>
        <v>25</v>
      </c>
      <c r="X27" s="334">
        <f>'ЧГ-4 2018 расклад'!H28</f>
        <v>64.556962025316452</v>
      </c>
      <c r="Y27" s="336">
        <f>'ЧГ-4 2019 расклад'!H28</f>
        <v>64.367816091954026</v>
      </c>
      <c r="Z27" s="269">
        <f>'ЧГ-4 2021 расклад'!H27</f>
        <v>46.835443037974684</v>
      </c>
      <c r="AA27" s="269">
        <f>'ЧГ-4 2022 расклад'!H26</f>
        <v>52.459016393442624</v>
      </c>
      <c r="AB27" s="270">
        <f>'ЧГ-4 2023 расклад'!H26</f>
        <v>37.313432835820898</v>
      </c>
      <c r="AC27" s="330">
        <f>'ЧГ-4 2018 расклад'!I28</f>
        <v>28</v>
      </c>
      <c r="AD27" s="331">
        <f>'ЧГ-4 2019 расклад'!I28</f>
        <v>28</v>
      </c>
      <c r="AE27" s="175">
        <f>'ЧГ-4 2021 расклад'!I27</f>
        <v>38</v>
      </c>
      <c r="AF27" s="175">
        <f>'ЧГ-4 2022 расклад'!I26</f>
        <v>25</v>
      </c>
      <c r="AG27" s="278">
        <f>'ЧГ-4 2023 расклад'!I26</f>
        <v>40</v>
      </c>
      <c r="AH27" s="334">
        <f>'ЧГ-4 2018 расклад'!J28</f>
        <v>35.443037974683541</v>
      </c>
      <c r="AI27" s="335">
        <f>'ЧГ-4 2019 расклад'!J28</f>
        <v>32.183908045977013</v>
      </c>
      <c r="AJ27" s="279">
        <f>'ЧГ-4 2021 расклад'!J27</f>
        <v>48.101265822784811</v>
      </c>
      <c r="AK27" s="279">
        <f>'ЧГ-4 2022 расклад'!J26</f>
        <v>40.983606557377051</v>
      </c>
      <c r="AL27" s="270">
        <f>'ЧГ-4 2023 расклад'!J26</f>
        <v>59.701492537313435</v>
      </c>
      <c r="AM27" s="334">
        <f>'ЧГ-4 2018 расклад'!K28</f>
        <v>100</v>
      </c>
      <c r="AN27" s="277">
        <f>'ЧГ-4 2019 расклад'!K28</f>
        <v>96.551724137931046</v>
      </c>
      <c r="AO27" s="277">
        <f>'ЧГ-4 2021 расклад'!K27</f>
        <v>94.936708860759495</v>
      </c>
      <c r="AP27" s="277">
        <f>'ЧГ-4 2022 расклад'!K26</f>
        <v>93.442622950819668</v>
      </c>
      <c r="AQ27" s="379">
        <f>'ЧГ-4 2023 расклад'!K26</f>
        <v>97.014925373134332</v>
      </c>
    </row>
    <row r="28" spans="1:43" ht="15" customHeight="1" x14ac:dyDescent="0.25">
      <c r="A28" s="116">
        <v>10</v>
      </c>
      <c r="B28" s="175">
        <v>20810</v>
      </c>
      <c r="C28" s="206" t="s">
        <v>14</v>
      </c>
      <c r="D28" s="140">
        <f>'ЧГ-4 2018 расклад'!D29</f>
        <v>78</v>
      </c>
      <c r="E28" s="177">
        <f>'ЧГ-4 2019 расклад'!D29</f>
        <v>91</v>
      </c>
      <c r="F28" s="177">
        <f>'ЧГ-4 2021 расклад'!D28</f>
        <v>91</v>
      </c>
      <c r="G28" s="177">
        <f>'ЧГ-4 2022 расклад'!D27</f>
        <v>123</v>
      </c>
      <c r="H28" s="219">
        <f>'ЧГ-4 2023 расклад'!D27</f>
        <v>89</v>
      </c>
      <c r="I28" s="325">
        <f>'ЧГ-4 2018 расклад'!E29</f>
        <v>0</v>
      </c>
      <c r="J28" s="326">
        <v>0</v>
      </c>
      <c r="K28" s="326">
        <f>'ЧГ-4 2021 расклад'!E28</f>
        <v>7</v>
      </c>
      <c r="L28" s="326">
        <f>'ЧГ-4 2022 расклад'!E27</f>
        <v>8</v>
      </c>
      <c r="M28" s="327">
        <f>'ЧГ-4 2023 расклад'!E27</f>
        <v>20</v>
      </c>
      <c r="N28" s="328">
        <f>'ЧГ-4 2018 расклад'!F29</f>
        <v>0</v>
      </c>
      <c r="O28" s="329">
        <f>'ЧГ-4 2019 расклад'!F29</f>
        <v>0</v>
      </c>
      <c r="P28" s="269">
        <f>'ЧГ-4 2021 расклад'!F28</f>
        <v>7.6923076923076925</v>
      </c>
      <c r="Q28" s="269">
        <f>'ЧГ-4 2022 расклад'!F27</f>
        <v>6.5040650406504064</v>
      </c>
      <c r="R28" s="270">
        <f>'ЧГ-4 2023 расклад'!F27</f>
        <v>22.471910112359552</v>
      </c>
      <c r="S28" s="330">
        <f>'ЧГ-4 2018 расклад'!G29</f>
        <v>66</v>
      </c>
      <c r="T28" s="331">
        <f>'ЧГ-4 2019 расклад'!G29</f>
        <v>67</v>
      </c>
      <c r="U28" s="175">
        <f>'ЧГ-4 2021 расклад'!G28</f>
        <v>61</v>
      </c>
      <c r="V28" s="175">
        <f>'ЧГ-4 2022 расклад'!G27</f>
        <v>73</v>
      </c>
      <c r="W28" s="278">
        <f>'ЧГ-4 2023 расклад'!G27</f>
        <v>51</v>
      </c>
      <c r="X28" s="334">
        <f>'ЧГ-4 2018 расклад'!H29</f>
        <v>84.615384615384613</v>
      </c>
      <c r="Y28" s="336">
        <f>'ЧГ-4 2019 расклад'!H29</f>
        <v>73.626373626373621</v>
      </c>
      <c r="Z28" s="269">
        <f>'ЧГ-4 2021 расклад'!H28</f>
        <v>67.032967032967036</v>
      </c>
      <c r="AA28" s="269">
        <f>'ЧГ-4 2022 расклад'!H27</f>
        <v>59.349593495934961</v>
      </c>
      <c r="AB28" s="270">
        <f>'ЧГ-4 2023 расклад'!H27</f>
        <v>57.303370786516851</v>
      </c>
      <c r="AC28" s="330">
        <f>'ЧГ-4 2018 расклад'!I29</f>
        <v>12</v>
      </c>
      <c r="AD28" s="331">
        <f>'ЧГ-4 2019 расклад'!I29</f>
        <v>24</v>
      </c>
      <c r="AE28" s="175">
        <f>'ЧГ-4 2021 расклад'!I28</f>
        <v>23</v>
      </c>
      <c r="AF28" s="175">
        <f>'ЧГ-4 2022 расклад'!I27</f>
        <v>42</v>
      </c>
      <c r="AG28" s="278">
        <f>'ЧГ-4 2023 расклад'!I27</f>
        <v>18</v>
      </c>
      <c r="AH28" s="334">
        <f>'ЧГ-4 2018 расклад'!J29</f>
        <v>15.384615384615385</v>
      </c>
      <c r="AI28" s="335">
        <f>'ЧГ-4 2019 расклад'!J29</f>
        <v>26.373626373626372</v>
      </c>
      <c r="AJ28" s="279">
        <f>'ЧГ-4 2021 расклад'!J28</f>
        <v>25.274725274725274</v>
      </c>
      <c r="AK28" s="279">
        <f>'ЧГ-4 2022 расклад'!J27</f>
        <v>34.146341463414636</v>
      </c>
      <c r="AL28" s="270">
        <f>'ЧГ-4 2023 расклад'!J27</f>
        <v>20.224719101123597</v>
      </c>
      <c r="AM28" s="334">
        <f>'ЧГ-4 2018 расклад'!K29</f>
        <v>100</v>
      </c>
      <c r="AN28" s="277">
        <f>'ЧГ-4 2019 расклад'!K29</f>
        <v>100</v>
      </c>
      <c r="AO28" s="277">
        <f>'ЧГ-4 2021 расклад'!K28</f>
        <v>92.307692307692307</v>
      </c>
      <c r="AP28" s="277">
        <f>'ЧГ-4 2022 расклад'!K27</f>
        <v>93.495934959349597</v>
      </c>
      <c r="AQ28" s="379">
        <f>'ЧГ-4 2023 расклад'!K27</f>
        <v>77.528089887640448</v>
      </c>
    </row>
    <row r="29" spans="1:43" ht="15" customHeight="1" x14ac:dyDescent="0.25">
      <c r="A29" s="116">
        <v>11</v>
      </c>
      <c r="B29" s="175">
        <v>20900</v>
      </c>
      <c r="C29" s="206" t="s">
        <v>15</v>
      </c>
      <c r="D29" s="140">
        <f>'ЧГ-4 2018 расклад'!D30</f>
        <v>50</v>
      </c>
      <c r="E29" s="177">
        <f>'ЧГ-4 2019 расклад'!D30</f>
        <v>78</v>
      </c>
      <c r="F29" s="177">
        <f>'ЧГ-4 2021 расклад'!D29</f>
        <v>122</v>
      </c>
      <c r="G29" s="177">
        <f>'ЧГ-4 2022 расклад'!D28</f>
        <v>105</v>
      </c>
      <c r="H29" s="219">
        <f>'ЧГ-4 2023 расклад'!D28</f>
        <v>153</v>
      </c>
      <c r="I29" s="325">
        <f>'ЧГ-4 2018 расклад'!E30</f>
        <v>1</v>
      </c>
      <c r="J29" s="326">
        <f>'ЧГ-4 2019 расклад'!E30</f>
        <v>3</v>
      </c>
      <c r="K29" s="326">
        <f>'ЧГ-4 2021 расклад'!E29</f>
        <v>8</v>
      </c>
      <c r="L29" s="326">
        <f>'ЧГ-4 2022 расклад'!E28</f>
        <v>14</v>
      </c>
      <c r="M29" s="327">
        <f>'ЧГ-4 2023 расклад'!E28</f>
        <v>30</v>
      </c>
      <c r="N29" s="328">
        <f>'ЧГ-4 2018 расклад'!F30</f>
        <v>2</v>
      </c>
      <c r="O29" s="329">
        <f>'ЧГ-4 2019 расклад'!F30</f>
        <v>3.8461538461538463</v>
      </c>
      <c r="P29" s="269">
        <f>'ЧГ-4 2021 расклад'!F29</f>
        <v>6.557377049180328</v>
      </c>
      <c r="Q29" s="269">
        <f>'ЧГ-4 2022 расклад'!F28</f>
        <v>13.333333333333334</v>
      </c>
      <c r="R29" s="270">
        <f>'ЧГ-4 2023 расклад'!F28</f>
        <v>19.607843137254903</v>
      </c>
      <c r="S29" s="330">
        <f>'ЧГ-4 2018 расклад'!G30</f>
        <v>33</v>
      </c>
      <c r="T29" s="331">
        <f>'ЧГ-4 2019 расклад'!G30</f>
        <v>56</v>
      </c>
      <c r="U29" s="175">
        <f>'ЧГ-4 2021 расклад'!G29</f>
        <v>65</v>
      </c>
      <c r="V29" s="175">
        <f>'ЧГ-4 2022 расклад'!G28</f>
        <v>70</v>
      </c>
      <c r="W29" s="278">
        <f>'ЧГ-4 2023 расклад'!G28</f>
        <v>96</v>
      </c>
      <c r="X29" s="334">
        <f>'ЧГ-4 2018 расклад'!H30</f>
        <v>66</v>
      </c>
      <c r="Y29" s="336">
        <f>'ЧГ-4 2019 расклад'!H30</f>
        <v>71.794871794871796</v>
      </c>
      <c r="Z29" s="269">
        <f>'ЧГ-4 2021 расклад'!H29</f>
        <v>53.278688524590166</v>
      </c>
      <c r="AA29" s="269">
        <f>'ЧГ-4 2022 расклад'!H28</f>
        <v>66.666666666666671</v>
      </c>
      <c r="AB29" s="270">
        <f>'ЧГ-4 2023 расклад'!H28</f>
        <v>62.745098039215684</v>
      </c>
      <c r="AC29" s="330">
        <f>'ЧГ-4 2018 расклад'!I30</f>
        <v>16</v>
      </c>
      <c r="AD29" s="331">
        <f>'ЧГ-4 2019 расклад'!I30</f>
        <v>19</v>
      </c>
      <c r="AE29" s="175">
        <f>'ЧГ-4 2021 расклад'!I29</f>
        <v>49</v>
      </c>
      <c r="AF29" s="175">
        <f>'ЧГ-4 2022 расклад'!I28</f>
        <v>21</v>
      </c>
      <c r="AG29" s="278">
        <f>'ЧГ-4 2023 расклад'!I28</f>
        <v>27</v>
      </c>
      <c r="AH29" s="334">
        <f>'ЧГ-4 2018 расклад'!J30</f>
        <v>32</v>
      </c>
      <c r="AI29" s="335">
        <f>'ЧГ-4 2019 расклад'!J30</f>
        <v>24.358974358974358</v>
      </c>
      <c r="AJ29" s="279">
        <f>'ЧГ-4 2021 расклад'!J29</f>
        <v>40.16393442622951</v>
      </c>
      <c r="AK29" s="279">
        <f>'ЧГ-4 2022 расклад'!J28</f>
        <v>20</v>
      </c>
      <c r="AL29" s="270">
        <f>'ЧГ-4 2023 расклад'!J28</f>
        <v>17.647058823529413</v>
      </c>
      <c r="AM29" s="334">
        <f>'ЧГ-4 2018 расклад'!K30</f>
        <v>98</v>
      </c>
      <c r="AN29" s="277">
        <f>'ЧГ-4 2019 расклад'!K30</f>
        <v>96.15384615384616</v>
      </c>
      <c r="AO29" s="277">
        <f>'ЧГ-4 2021 расклад'!K29</f>
        <v>93.442622950819668</v>
      </c>
      <c r="AP29" s="277">
        <f>'ЧГ-4 2022 расклад'!K28</f>
        <v>86.666666666666671</v>
      </c>
      <c r="AQ29" s="379">
        <f>'ЧГ-4 2023 расклад'!K28</f>
        <v>80.392156862745097</v>
      </c>
    </row>
    <row r="30" spans="1:43" ht="15" customHeight="1" thickBot="1" x14ac:dyDescent="0.3">
      <c r="A30" s="116">
        <v>12</v>
      </c>
      <c r="B30" s="132">
        <v>21350</v>
      </c>
      <c r="C30" s="218" t="s">
        <v>17</v>
      </c>
      <c r="D30" s="140">
        <f>'ЧГ-4 2018 расклад'!D31</f>
        <v>51</v>
      </c>
      <c r="E30" s="177">
        <f>'ЧГ-4 2019 расклад'!D31</f>
        <v>76</v>
      </c>
      <c r="F30" s="134">
        <f>'ЧГ-4 2021 расклад'!D30</f>
        <v>54</v>
      </c>
      <c r="G30" s="119">
        <f>'ЧГ-4 2022 расклад'!D29</f>
        <v>64</v>
      </c>
      <c r="H30" s="220">
        <f>'ЧГ-4 2023 расклад'!D29</f>
        <v>80</v>
      </c>
      <c r="I30" s="325">
        <f>'ЧГ-4 2018 расклад'!E31</f>
        <v>7</v>
      </c>
      <c r="J30" s="326">
        <f>'ЧГ-4 2019 расклад'!E31</f>
        <v>3</v>
      </c>
      <c r="K30" s="337">
        <f>'ЧГ-4 2021 расклад'!E30</f>
        <v>17</v>
      </c>
      <c r="L30" s="337">
        <f>'ЧГ-4 2022 расклад'!E29</f>
        <v>24</v>
      </c>
      <c r="M30" s="338">
        <f>'ЧГ-4 2023 расклад'!E29</f>
        <v>22</v>
      </c>
      <c r="N30" s="328">
        <f>'ЧГ-4 2018 расклад'!F31</f>
        <v>13.725490196078431</v>
      </c>
      <c r="O30" s="329">
        <f>'ЧГ-4 2019 расклад'!F31</f>
        <v>3.9473684210526314</v>
      </c>
      <c r="P30" s="271">
        <f>'ЧГ-4 2021 расклад'!F30</f>
        <v>31.481481481481481</v>
      </c>
      <c r="Q30" s="271">
        <f>'ЧГ-4 2022 расклад'!F29</f>
        <v>37.5</v>
      </c>
      <c r="R30" s="272">
        <f>'ЧГ-4 2023 расклад'!F29</f>
        <v>27.5</v>
      </c>
      <c r="S30" s="330">
        <f>'ЧГ-4 2018 расклад'!G31</f>
        <v>37</v>
      </c>
      <c r="T30" s="331">
        <f>'ЧГ-4 2019 расклад'!G31</f>
        <v>55</v>
      </c>
      <c r="U30" s="118">
        <f>'ЧГ-4 2021 расклад'!G30</f>
        <v>30</v>
      </c>
      <c r="V30" s="118">
        <f>'ЧГ-4 2022 расклад'!G29</f>
        <v>32</v>
      </c>
      <c r="W30" s="280">
        <f>'ЧГ-4 2023 расклад'!G29</f>
        <v>43</v>
      </c>
      <c r="X30" s="339">
        <f>'ЧГ-4 2018 расклад'!H31</f>
        <v>72.549019607843135</v>
      </c>
      <c r="Y30" s="340">
        <f>'ЧГ-4 2019 расклад'!H31</f>
        <v>72.368421052631575</v>
      </c>
      <c r="Z30" s="271">
        <f>'ЧГ-4 2021 расклад'!H30</f>
        <v>55.555555555555557</v>
      </c>
      <c r="AA30" s="271">
        <f>'ЧГ-4 2022 расклад'!H29</f>
        <v>50</v>
      </c>
      <c r="AB30" s="272">
        <f>'ЧГ-4 2023 расклад'!H29</f>
        <v>53.75</v>
      </c>
      <c r="AC30" s="330">
        <f>'ЧГ-4 2018 расклад'!I31</f>
        <v>7</v>
      </c>
      <c r="AD30" s="331">
        <f>'ЧГ-4 2019 расклад'!I31</f>
        <v>18</v>
      </c>
      <c r="AE30" s="118">
        <f>'ЧГ-4 2021 расклад'!I30</f>
        <v>7</v>
      </c>
      <c r="AF30" s="118">
        <f>'ЧГ-4 2022 расклад'!I29</f>
        <v>8</v>
      </c>
      <c r="AG30" s="280">
        <f>'ЧГ-4 2023 расклад'!I29</f>
        <v>15</v>
      </c>
      <c r="AH30" s="334">
        <f>'ЧГ-4 2018 расклад'!J31</f>
        <v>13.725490196078431</v>
      </c>
      <c r="AI30" s="335">
        <f>'ЧГ-4 2019 расклад'!J31</f>
        <v>23.684210526315791</v>
      </c>
      <c r="AJ30" s="281">
        <f>'ЧГ-4 2021 расклад'!J30</f>
        <v>12.962962962962964</v>
      </c>
      <c r="AK30" s="281">
        <f>'ЧГ-4 2022 расклад'!J29</f>
        <v>12.5</v>
      </c>
      <c r="AL30" s="272">
        <f>'ЧГ-4 2023 расклад'!J29</f>
        <v>18.75</v>
      </c>
      <c r="AM30" s="334">
        <f>'ЧГ-4 2018 расклад'!K31</f>
        <v>86.274509803921561</v>
      </c>
      <c r="AN30" s="277">
        <f>'ЧГ-4 2019 расклад'!K31</f>
        <v>96.05263157894737</v>
      </c>
      <c r="AO30" s="277">
        <f>'ЧГ-4 2021 расклад'!K30</f>
        <v>68.518518518518519</v>
      </c>
      <c r="AP30" s="277">
        <f>'ЧГ-4 2022 расклад'!K29</f>
        <v>62.5</v>
      </c>
      <c r="AQ30" s="379">
        <f>'ЧГ-4 2023 расклад'!K29</f>
        <v>72.5</v>
      </c>
    </row>
    <row r="31" spans="1:43" ht="15" customHeight="1" thickBot="1" x14ac:dyDescent="0.3">
      <c r="A31" s="309"/>
      <c r="B31" s="342"/>
      <c r="C31" s="311" t="s">
        <v>116</v>
      </c>
      <c r="D31" s="344">
        <f>'ЧГ-4 2018 расклад'!D32</f>
        <v>1322</v>
      </c>
      <c r="E31" s="345">
        <f>'ЧГ-4 2019 расклад'!D32</f>
        <v>1654</v>
      </c>
      <c r="F31" s="345">
        <f>'ЧГ-4 2021 расклад'!D31</f>
        <v>1545</v>
      </c>
      <c r="G31" s="345">
        <f>'ЧГ-4 2022 расклад'!D30</f>
        <v>1575</v>
      </c>
      <c r="H31" s="346">
        <f>'ЧГ-4 2023 расклад'!D30</f>
        <v>1547</v>
      </c>
      <c r="I31" s="347">
        <f>'ЧГ-4 2018 расклад'!E32</f>
        <v>54</v>
      </c>
      <c r="J31" s="345">
        <f>'ЧГ-4 2019 расклад'!E32</f>
        <v>91</v>
      </c>
      <c r="K31" s="345">
        <f>'ЧГ-4 2021 расклад'!E31</f>
        <v>154</v>
      </c>
      <c r="L31" s="345">
        <f>'ЧГ-4 2022 расклад'!E30</f>
        <v>147</v>
      </c>
      <c r="M31" s="348">
        <f>'ЧГ-4 2023 расклад'!E30</f>
        <v>181</v>
      </c>
      <c r="N31" s="320">
        <f>'ЧГ-4 2018 расклад'!F32</f>
        <v>4.0847201210287443</v>
      </c>
      <c r="O31" s="321">
        <f>'ЧГ-4 2019 расклад'!F32</f>
        <v>5.5018137847642077</v>
      </c>
      <c r="P31" s="322">
        <f>'ЧГ-4 2021 расклад'!F31</f>
        <v>9.9676375404530742</v>
      </c>
      <c r="Q31" s="321">
        <f>'ЧГ-4 2022 расклад'!F30</f>
        <v>9.3333333333333339</v>
      </c>
      <c r="R31" s="323">
        <f>'ЧГ-4 2023 расклад'!F30</f>
        <v>11.700064641241111</v>
      </c>
      <c r="S31" s="347">
        <f>'ЧГ-4 2018 расклад'!G32</f>
        <v>813</v>
      </c>
      <c r="T31" s="345">
        <f>'ЧГ-4 2019 расклад'!G32</f>
        <v>1004</v>
      </c>
      <c r="U31" s="345">
        <f>'ЧГ-4 2021 расклад'!G31</f>
        <v>903</v>
      </c>
      <c r="V31" s="345">
        <f>'ЧГ-4 2022 расклад'!G30</f>
        <v>925</v>
      </c>
      <c r="W31" s="348">
        <f>'ЧГ-4 2023 расклад'!G30</f>
        <v>781</v>
      </c>
      <c r="X31" s="320">
        <f>'ЧГ-4 2018 расклад'!H32</f>
        <v>61.497730711043872</v>
      </c>
      <c r="Y31" s="321">
        <f>'ЧГ-4 2019 расклад'!H32</f>
        <v>60.701330108827086</v>
      </c>
      <c r="Z31" s="322">
        <f>'ЧГ-4 2021 расклад'!H31</f>
        <v>58.446601941747574</v>
      </c>
      <c r="AA31" s="321">
        <f>'ЧГ-4 2022 расклад'!H30</f>
        <v>58.730158730158728</v>
      </c>
      <c r="AB31" s="323">
        <f>'ЧГ-4 2023 расклад'!H30</f>
        <v>50.484809308338718</v>
      </c>
      <c r="AC31" s="347">
        <f>'ЧГ-4 2018 расклад'!I32</f>
        <v>455</v>
      </c>
      <c r="AD31" s="345">
        <f>'ЧГ-4 2019 расклад'!I32</f>
        <v>559</v>
      </c>
      <c r="AE31" s="345">
        <f>'ЧГ-4 2021 расклад'!I31</f>
        <v>488</v>
      </c>
      <c r="AF31" s="345">
        <f>'ЧГ-4 2022 расклад'!I30</f>
        <v>503</v>
      </c>
      <c r="AG31" s="348">
        <f>'ЧГ-4 2023 расклад'!I30</f>
        <v>585</v>
      </c>
      <c r="AH31" s="320">
        <f>'ЧГ-4 2018 расклад'!J32</f>
        <v>34.417549167927383</v>
      </c>
      <c r="AI31" s="321">
        <f>'ЧГ-4 2019 расклад'!J32</f>
        <v>33.796856106408704</v>
      </c>
      <c r="AJ31" s="322">
        <f>'ЧГ-4 2021 расклад'!J31</f>
        <v>31.585760517799354</v>
      </c>
      <c r="AK31" s="321">
        <f>'ЧГ-4 2022 расклад'!J30</f>
        <v>31.936507936507937</v>
      </c>
      <c r="AL31" s="323">
        <f>'ЧГ-4 2023 расклад'!J30</f>
        <v>37.815126050420169</v>
      </c>
      <c r="AM31" s="320">
        <f>'ЧГ-4 2018 расклад'!K32</f>
        <v>95.389738434734411</v>
      </c>
      <c r="AN31" s="322">
        <f>'ЧГ-4 2019 расклад'!K32</f>
        <v>92.815674759826237</v>
      </c>
      <c r="AO31" s="380">
        <f>'ЧГ-4 2021 расклад'!K31</f>
        <v>89.092519709362506</v>
      </c>
      <c r="AP31" s="377">
        <f>'ЧГ-4 2022 расклад'!K30</f>
        <v>89.752193855416152</v>
      </c>
      <c r="AQ31" s="381">
        <f>'ЧГ-4 2023 расклад'!K30</f>
        <v>88.103664896111823</v>
      </c>
    </row>
    <row r="32" spans="1:43" ht="15" customHeight="1" x14ac:dyDescent="0.25">
      <c r="A32" s="116">
        <v>1</v>
      </c>
      <c r="B32" s="175">
        <v>30070</v>
      </c>
      <c r="C32" s="206" t="s">
        <v>100</v>
      </c>
      <c r="D32" s="140">
        <f>'ЧГ-4 2018 расклад'!D33</f>
        <v>87</v>
      </c>
      <c r="E32" s="177">
        <f>'ЧГ-4 2019 расклад'!D33</f>
        <v>90</v>
      </c>
      <c r="F32" s="209">
        <f>'ЧГ-4 2021 расклад'!D32</f>
        <v>125</v>
      </c>
      <c r="G32" s="209">
        <f>'ЧГ-4 2022 расклад'!D31</f>
        <v>137</v>
      </c>
      <c r="H32" s="222">
        <f>'ЧГ-4 2023 расклад'!D31</f>
        <v>116</v>
      </c>
      <c r="I32" s="325">
        <f>'ЧГ-4 2018 расклад'!E33</f>
        <v>7</v>
      </c>
      <c r="J32" s="326">
        <v>0</v>
      </c>
      <c r="K32" s="326">
        <f>'ЧГ-4 2021 расклад'!E32</f>
        <v>11</v>
      </c>
      <c r="L32" s="326">
        <f>'ЧГ-4 2022 расклад'!E31</f>
        <v>11</v>
      </c>
      <c r="M32" s="327">
        <f>'ЧГ-4 2023 расклад'!E31</f>
        <v>37</v>
      </c>
      <c r="N32" s="328">
        <f>'ЧГ-4 2018 расклад'!F33</f>
        <v>8.0459770114942533</v>
      </c>
      <c r="O32" s="329">
        <f>'ЧГ-4 2019 расклад'!F33</f>
        <v>0</v>
      </c>
      <c r="P32" s="178">
        <f>'ЧГ-4 2021 расклад'!F32</f>
        <v>8.8000000000000007</v>
      </c>
      <c r="Q32" s="269">
        <f>'ЧГ-4 2022 расклад'!F31</f>
        <v>8.0291970802919703</v>
      </c>
      <c r="R32" s="270">
        <f>'ЧГ-4 2023 расклад'!F31</f>
        <v>31.896551724137932</v>
      </c>
      <c r="S32" s="330">
        <f>'ЧГ-4 2018 расклад'!G33</f>
        <v>64</v>
      </c>
      <c r="T32" s="331">
        <f>'ЧГ-4 2019 расклад'!G33</f>
        <v>74</v>
      </c>
      <c r="U32" s="175">
        <f>'ЧГ-4 2021 расклад'!G32</f>
        <v>72</v>
      </c>
      <c r="V32" s="175">
        <f>'ЧГ-4 2022 расклад'!G31</f>
        <v>101</v>
      </c>
      <c r="W32" s="278">
        <f>'ЧГ-4 2023 расклад'!G31</f>
        <v>55</v>
      </c>
      <c r="X32" s="332">
        <f>'ЧГ-4 2018 расклад'!H33</f>
        <v>73.563218390804593</v>
      </c>
      <c r="Y32" s="333">
        <f>'ЧГ-4 2019 расклад'!H33</f>
        <v>82.222222222222229</v>
      </c>
      <c r="Z32" s="273">
        <f>'ЧГ-4 2021 расклад'!H32</f>
        <v>57.6</v>
      </c>
      <c r="AA32" s="273">
        <f>'ЧГ-4 2022 расклад'!H31</f>
        <v>73.722627737226276</v>
      </c>
      <c r="AB32" s="274">
        <f>'ЧГ-4 2023 расклад'!H31</f>
        <v>47.413793103448278</v>
      </c>
      <c r="AC32" s="330">
        <f>'ЧГ-4 2018 расклад'!I33</f>
        <v>16</v>
      </c>
      <c r="AD32" s="331">
        <f>'ЧГ-4 2019 расклад'!I33</f>
        <v>16</v>
      </c>
      <c r="AE32" s="175">
        <f>'ЧГ-4 2021 расклад'!I32</f>
        <v>42</v>
      </c>
      <c r="AF32" s="175">
        <f>'ЧГ-4 2022 расклад'!I31</f>
        <v>25</v>
      </c>
      <c r="AG32" s="278">
        <f>'ЧГ-4 2023 расклад'!I31</f>
        <v>24</v>
      </c>
      <c r="AH32" s="334">
        <f>'ЧГ-4 2018 расклад'!J33</f>
        <v>18.390804597701148</v>
      </c>
      <c r="AI32" s="335">
        <f>'ЧГ-4 2019 расклад'!J33</f>
        <v>17.777777777777779</v>
      </c>
      <c r="AJ32" s="279">
        <f>'ЧГ-4 2021 расклад'!J32</f>
        <v>33.6</v>
      </c>
      <c r="AK32" s="279">
        <f>'ЧГ-4 2022 расклад'!J31</f>
        <v>18.248175182481752</v>
      </c>
      <c r="AL32" s="270">
        <f>'ЧГ-4 2023 расклад'!J31</f>
        <v>20.689655172413794</v>
      </c>
      <c r="AM32" s="334">
        <f>'ЧГ-4 2018 расклад'!K33</f>
        <v>91.954022988505741</v>
      </c>
      <c r="AN32" s="277">
        <f>'ЧГ-4 2019 расклад'!K33</f>
        <v>100</v>
      </c>
      <c r="AO32" s="277">
        <f>'ЧГ-4 2021 расклад'!K32</f>
        <v>91.2</v>
      </c>
      <c r="AP32" s="277">
        <f>'ЧГ-4 2022 расклад'!K31</f>
        <v>91.970802919708035</v>
      </c>
      <c r="AQ32" s="379">
        <f>'ЧГ-4 2023 расклад'!K31</f>
        <v>68.103448275862064</v>
      </c>
    </row>
    <row r="33" spans="1:43" ht="15" customHeight="1" x14ac:dyDescent="0.25">
      <c r="A33" s="116">
        <v>2</v>
      </c>
      <c r="B33" s="175">
        <v>30480</v>
      </c>
      <c r="C33" s="206" t="s">
        <v>124</v>
      </c>
      <c r="D33" s="140">
        <f>'ЧГ-4 2018 расклад'!D34</f>
        <v>104</v>
      </c>
      <c r="E33" s="177">
        <f>'ЧГ-4 2019 расклад'!D34</f>
        <v>135</v>
      </c>
      <c r="F33" s="210">
        <f>'ЧГ-4 2021 расклад'!D33</f>
        <v>114</v>
      </c>
      <c r="G33" s="210">
        <f>'ЧГ-4 2022 расклад'!D32</f>
        <v>130</v>
      </c>
      <c r="H33" s="223">
        <f>'ЧГ-4 2023 расклад'!D32</f>
        <v>119</v>
      </c>
      <c r="I33" s="325">
        <f>'ЧГ-4 2018 расклад'!E34</f>
        <v>2</v>
      </c>
      <c r="J33" s="326">
        <v>0</v>
      </c>
      <c r="K33" s="326">
        <f>'ЧГ-4 2021 расклад'!E33</f>
        <v>2</v>
      </c>
      <c r="L33" s="326">
        <f>'ЧГ-4 2022 расклад'!E32</f>
        <v>4</v>
      </c>
      <c r="M33" s="327">
        <f>'ЧГ-4 2023 расклад'!E32</f>
        <v>1</v>
      </c>
      <c r="N33" s="328">
        <f>'ЧГ-4 2018 расклад'!F34</f>
        <v>1.9230769230769231</v>
      </c>
      <c r="O33" s="329">
        <f>'ЧГ-4 2019 расклад'!F34</f>
        <v>0</v>
      </c>
      <c r="P33" s="178">
        <f>'ЧГ-4 2021 расклад'!F33</f>
        <v>1.7543859649122806</v>
      </c>
      <c r="Q33" s="269">
        <f>'ЧГ-4 2022 расклад'!F32</f>
        <v>3.0769230769230771</v>
      </c>
      <c r="R33" s="270">
        <f>'ЧГ-4 2023 расклад'!F32</f>
        <v>0.84033613445378152</v>
      </c>
      <c r="S33" s="330">
        <f>'ЧГ-4 2018 расклад'!G34</f>
        <v>59</v>
      </c>
      <c r="T33" s="331">
        <f>'ЧГ-4 2019 расклад'!G34</f>
        <v>86</v>
      </c>
      <c r="U33" s="175">
        <f>'ЧГ-4 2021 расклад'!G33</f>
        <v>62</v>
      </c>
      <c r="V33" s="175">
        <f>'ЧГ-4 2022 расклад'!G32</f>
        <v>67</v>
      </c>
      <c r="W33" s="278">
        <f>'ЧГ-4 2023 расклад'!G32</f>
        <v>59</v>
      </c>
      <c r="X33" s="334">
        <f>'ЧГ-4 2018 расклад'!H34</f>
        <v>56.730769230769234</v>
      </c>
      <c r="Y33" s="336">
        <f>'ЧГ-4 2019 расклад'!H34</f>
        <v>63.703703703703702</v>
      </c>
      <c r="Z33" s="269">
        <f>'ЧГ-4 2021 расклад'!H33</f>
        <v>54.385964912280699</v>
      </c>
      <c r="AA33" s="269">
        <f>'ЧГ-4 2022 расклад'!H32</f>
        <v>51.53846153846154</v>
      </c>
      <c r="AB33" s="270">
        <f>'ЧГ-4 2023 расклад'!H32</f>
        <v>49.579831932773111</v>
      </c>
      <c r="AC33" s="330">
        <f>'ЧГ-4 2018 расклад'!I34</f>
        <v>43</v>
      </c>
      <c r="AD33" s="331">
        <f>'ЧГ-4 2019 расклад'!I34</f>
        <v>49</v>
      </c>
      <c r="AE33" s="175">
        <f>'ЧГ-4 2021 расклад'!I33</f>
        <v>50</v>
      </c>
      <c r="AF33" s="175">
        <f>'ЧГ-4 2022 расклад'!I32</f>
        <v>59</v>
      </c>
      <c r="AG33" s="278">
        <f>'ЧГ-4 2023 расклад'!I32</f>
        <v>59</v>
      </c>
      <c r="AH33" s="334">
        <f>'ЧГ-4 2018 расклад'!J34</f>
        <v>41.346153846153847</v>
      </c>
      <c r="AI33" s="335">
        <f>'ЧГ-4 2019 расклад'!J34</f>
        <v>36.296296296296298</v>
      </c>
      <c r="AJ33" s="279">
        <f>'ЧГ-4 2021 расклад'!J33</f>
        <v>43.859649122807021</v>
      </c>
      <c r="AK33" s="279">
        <f>'ЧГ-4 2022 расклад'!J32</f>
        <v>45.384615384615387</v>
      </c>
      <c r="AL33" s="270">
        <f>'ЧГ-4 2023 расклад'!J32</f>
        <v>49.579831932773111</v>
      </c>
      <c r="AM33" s="334">
        <f>'ЧГ-4 2018 расклад'!K34</f>
        <v>98.07692307692308</v>
      </c>
      <c r="AN33" s="277">
        <f>'ЧГ-4 2019 расклад'!K34</f>
        <v>100</v>
      </c>
      <c r="AO33" s="277">
        <f>'ЧГ-4 2021 расклад'!K33</f>
        <v>98.245614035087726</v>
      </c>
      <c r="AP33" s="277">
        <f>'ЧГ-4 2022 расклад'!K32</f>
        <v>96.923076923076934</v>
      </c>
      <c r="AQ33" s="379">
        <f>'ЧГ-4 2023 расклад'!K32</f>
        <v>99.159663865546221</v>
      </c>
    </row>
    <row r="34" spans="1:43" ht="15" customHeight="1" x14ac:dyDescent="0.25">
      <c r="A34" s="116">
        <v>3</v>
      </c>
      <c r="B34" s="175">
        <v>30460</v>
      </c>
      <c r="C34" s="206" t="s">
        <v>99</v>
      </c>
      <c r="D34" s="140">
        <f>'ЧГ-4 2018 расклад'!D35</f>
        <v>103</v>
      </c>
      <c r="E34" s="177">
        <f>'ЧГ-4 2019 расклад'!D35</f>
        <v>112</v>
      </c>
      <c r="F34" s="210">
        <f>'ЧГ-4 2021 расклад'!D34</f>
        <v>105</v>
      </c>
      <c r="G34" s="210">
        <f>'ЧГ-4 2022 расклад'!D33</f>
        <v>135</v>
      </c>
      <c r="H34" s="223">
        <f>'ЧГ-4 2023 расклад'!D33</f>
        <v>163</v>
      </c>
      <c r="I34" s="325">
        <f>'ЧГ-4 2018 расклад'!E35</f>
        <v>7</v>
      </c>
      <c r="J34" s="326">
        <f>'ЧГ-4 2019 расклад'!E35</f>
        <v>7</v>
      </c>
      <c r="K34" s="326">
        <f>'ЧГ-4 2021 расклад'!E34</f>
        <v>13</v>
      </c>
      <c r="L34" s="326">
        <f>'ЧГ-4 2022 расклад'!E33</f>
        <v>10</v>
      </c>
      <c r="M34" s="327">
        <f>'ЧГ-4 2023 расклад'!E33</f>
        <v>18</v>
      </c>
      <c r="N34" s="328">
        <f>'ЧГ-4 2018 расклад'!F35</f>
        <v>6.7961165048543686</v>
      </c>
      <c r="O34" s="329">
        <f>'ЧГ-4 2019 расклад'!F35</f>
        <v>6.25</v>
      </c>
      <c r="P34" s="178">
        <f>'ЧГ-4 2021 расклад'!F34</f>
        <v>12.380952380952381</v>
      </c>
      <c r="Q34" s="269">
        <f>'ЧГ-4 2022 расклад'!F33</f>
        <v>7.4074074074074074</v>
      </c>
      <c r="R34" s="270">
        <f>'ЧГ-4 2023 расклад'!F33</f>
        <v>11.042944785276074</v>
      </c>
      <c r="S34" s="330">
        <f>'ЧГ-4 2018 расклад'!G35</f>
        <v>66</v>
      </c>
      <c r="T34" s="331">
        <f>'ЧГ-4 2019 расклад'!G35</f>
        <v>73</v>
      </c>
      <c r="U34" s="175">
        <f>'ЧГ-4 2021 расклад'!G34</f>
        <v>56</v>
      </c>
      <c r="V34" s="175">
        <f>'ЧГ-4 2022 расклад'!G33</f>
        <v>85</v>
      </c>
      <c r="W34" s="278">
        <f>'ЧГ-4 2023 расклад'!G33</f>
        <v>75</v>
      </c>
      <c r="X34" s="334">
        <f>'ЧГ-4 2018 расклад'!H35</f>
        <v>64.077669902912618</v>
      </c>
      <c r="Y34" s="336">
        <f>'ЧГ-4 2019 расклад'!H35</f>
        <v>65.178571428571431</v>
      </c>
      <c r="Z34" s="269">
        <f>'ЧГ-4 2021 расклад'!H34</f>
        <v>53.333333333333336</v>
      </c>
      <c r="AA34" s="269">
        <f>'ЧГ-4 2022 расклад'!H33</f>
        <v>62.962962962962962</v>
      </c>
      <c r="AB34" s="270">
        <f>'ЧГ-4 2023 расклад'!H33</f>
        <v>46.012269938650306</v>
      </c>
      <c r="AC34" s="330">
        <f>'ЧГ-4 2018 расклад'!I35</f>
        <v>30</v>
      </c>
      <c r="AD34" s="331">
        <f>'ЧГ-4 2019 расклад'!I35</f>
        <v>32</v>
      </c>
      <c r="AE34" s="175">
        <f>'ЧГ-4 2021 расклад'!I34</f>
        <v>36</v>
      </c>
      <c r="AF34" s="175">
        <f>'ЧГ-4 2022 расклад'!I33</f>
        <v>40</v>
      </c>
      <c r="AG34" s="278">
        <f>'ЧГ-4 2023 расклад'!I33</f>
        <v>70</v>
      </c>
      <c r="AH34" s="334">
        <f>'ЧГ-4 2018 расклад'!J35</f>
        <v>29.126213592233011</v>
      </c>
      <c r="AI34" s="335">
        <f>'ЧГ-4 2019 расклад'!J35</f>
        <v>28.571428571428573</v>
      </c>
      <c r="AJ34" s="279">
        <f>'ЧГ-4 2021 расклад'!J34</f>
        <v>34.285714285714285</v>
      </c>
      <c r="AK34" s="279">
        <f>'ЧГ-4 2022 расклад'!J33</f>
        <v>29.62962962962963</v>
      </c>
      <c r="AL34" s="270">
        <f>'ЧГ-4 2023 расклад'!J33</f>
        <v>42.944785276073617</v>
      </c>
      <c r="AM34" s="334">
        <f>'ЧГ-4 2018 расклад'!K35</f>
        <v>93.203883495145632</v>
      </c>
      <c r="AN34" s="277">
        <f>'ЧГ-4 2019 расклад'!K35</f>
        <v>93.75</v>
      </c>
      <c r="AO34" s="277">
        <f>'ЧГ-4 2021 расклад'!K34</f>
        <v>87.61904761904762</v>
      </c>
      <c r="AP34" s="277">
        <f>'ЧГ-4 2022 расклад'!K33</f>
        <v>92.592592592592595</v>
      </c>
      <c r="AQ34" s="379">
        <f>'ЧГ-4 2023 расклад'!K33</f>
        <v>88.957055214723923</v>
      </c>
    </row>
    <row r="35" spans="1:43" ht="15" customHeight="1" x14ac:dyDescent="0.25">
      <c r="A35" s="116">
        <v>4</v>
      </c>
      <c r="B35" s="127">
        <v>30030</v>
      </c>
      <c r="C35" s="203" t="s">
        <v>101</v>
      </c>
      <c r="D35" s="140">
        <f>'ЧГ-4 2018 расклад'!D36</f>
        <v>73</v>
      </c>
      <c r="E35" s="177">
        <f>'ЧГ-4 2019 расклад'!D36</f>
        <v>111</v>
      </c>
      <c r="F35" s="177">
        <f>'ЧГ-4 2021 расклад'!D35</f>
        <v>97</v>
      </c>
      <c r="G35" s="177">
        <f>'ЧГ-4 2022 расклад'!D34</f>
        <v>88</v>
      </c>
      <c r="H35" s="219">
        <f>'ЧГ-4 2023 расклад'!D34</f>
        <v>103</v>
      </c>
      <c r="I35" s="325">
        <f>'ЧГ-4 2018 расклад'!E36</f>
        <v>0</v>
      </c>
      <c r="J35" s="326">
        <v>0</v>
      </c>
      <c r="K35" s="349">
        <f>'ЧГ-4 2021 расклад'!E35</f>
        <v>5</v>
      </c>
      <c r="L35" s="349">
        <f>'ЧГ-4 2022 расклад'!E34</f>
        <v>0</v>
      </c>
      <c r="M35" s="350">
        <f>'ЧГ-4 2023 расклад'!E34</f>
        <v>7</v>
      </c>
      <c r="N35" s="328">
        <f>'ЧГ-4 2018 расклад'!F36</f>
        <v>0</v>
      </c>
      <c r="O35" s="329">
        <f>'ЧГ-4 2019 расклад'!F36</f>
        <v>0</v>
      </c>
      <c r="P35" s="129">
        <f>'ЧГ-4 2021 расклад'!F35</f>
        <v>5.1546391752577323</v>
      </c>
      <c r="Q35" s="273">
        <f>'ЧГ-4 2022 расклад'!F34</f>
        <v>0</v>
      </c>
      <c r="R35" s="274">
        <f>'ЧГ-4 2023 расклад'!F34</f>
        <v>6.7961165048543686</v>
      </c>
      <c r="S35" s="330">
        <f>'ЧГ-4 2018 расклад'!G36</f>
        <v>39</v>
      </c>
      <c r="T35" s="331">
        <f>'ЧГ-4 2019 расклад'!G36</f>
        <v>75</v>
      </c>
      <c r="U35" s="127">
        <f>'ЧГ-4 2021 расклад'!G35</f>
        <v>57</v>
      </c>
      <c r="V35" s="127">
        <f>'ЧГ-4 2022 расклад'!G34</f>
        <v>34</v>
      </c>
      <c r="W35" s="275">
        <f>'ЧГ-4 2023 расклад'!G34</f>
        <v>46</v>
      </c>
      <c r="X35" s="334">
        <f>'ЧГ-4 2018 расклад'!H36</f>
        <v>53.424657534246577</v>
      </c>
      <c r="Y35" s="336">
        <f>'ЧГ-4 2019 расклад'!H36</f>
        <v>67.567567567567565</v>
      </c>
      <c r="Z35" s="273">
        <f>'ЧГ-4 2021 расклад'!H35</f>
        <v>58.762886597938142</v>
      </c>
      <c r="AA35" s="273">
        <f>'ЧГ-4 2022 расклад'!H34</f>
        <v>38.636363636363633</v>
      </c>
      <c r="AB35" s="274">
        <f>'ЧГ-4 2023 расклад'!H34</f>
        <v>44.660194174757279</v>
      </c>
      <c r="AC35" s="330">
        <f>'ЧГ-4 2018 расклад'!I36</f>
        <v>34</v>
      </c>
      <c r="AD35" s="331">
        <f>'ЧГ-4 2019 расклад'!I36</f>
        <v>36</v>
      </c>
      <c r="AE35" s="127">
        <f>'ЧГ-4 2021 расклад'!I35</f>
        <v>35</v>
      </c>
      <c r="AF35" s="127">
        <f>'ЧГ-4 2022 расклад'!I34</f>
        <v>54</v>
      </c>
      <c r="AG35" s="275">
        <f>'ЧГ-4 2023 расклад'!I34</f>
        <v>50</v>
      </c>
      <c r="AH35" s="334">
        <f>'ЧГ-4 2018 расклад'!J36</f>
        <v>46.575342465753423</v>
      </c>
      <c r="AI35" s="335">
        <f>'ЧГ-4 2019 расклад'!J36</f>
        <v>32.432432432432435</v>
      </c>
      <c r="AJ35" s="276">
        <f>'ЧГ-4 2021 расклад'!J35</f>
        <v>36.082474226804123</v>
      </c>
      <c r="AK35" s="276">
        <f>'ЧГ-4 2022 расклад'!J34</f>
        <v>61.363636363636367</v>
      </c>
      <c r="AL35" s="274">
        <f>'ЧГ-4 2023 расклад'!J34</f>
        <v>48.543689320388353</v>
      </c>
      <c r="AM35" s="334">
        <f>'ЧГ-4 2018 расклад'!K36</f>
        <v>100</v>
      </c>
      <c r="AN35" s="277">
        <f>'ЧГ-4 2019 расклад'!K36</f>
        <v>100</v>
      </c>
      <c r="AO35" s="277">
        <f>'ЧГ-4 2021 расклад'!K35</f>
        <v>94.845360824742272</v>
      </c>
      <c r="AP35" s="277">
        <f>'ЧГ-4 2022 расклад'!K34</f>
        <v>100</v>
      </c>
      <c r="AQ35" s="379">
        <f>'ЧГ-4 2023 расклад'!K34</f>
        <v>93.203883495145632</v>
      </c>
    </row>
    <row r="36" spans="1:43" ht="15" customHeight="1" x14ac:dyDescent="0.25">
      <c r="A36" s="116">
        <v>5</v>
      </c>
      <c r="B36" s="175">
        <v>31000</v>
      </c>
      <c r="C36" s="206" t="s">
        <v>98</v>
      </c>
      <c r="D36" s="140">
        <f>'ЧГ-4 2018 расклад'!D37</f>
        <v>95</v>
      </c>
      <c r="E36" s="177">
        <f>'ЧГ-4 2019 расклад'!D37</f>
        <v>100</v>
      </c>
      <c r="F36" s="138">
        <f>'ЧГ-4 2021 расклад'!D36</f>
        <v>94</v>
      </c>
      <c r="G36" s="138">
        <f>'ЧГ-4 2022 расклад'!D35</f>
        <v>93</v>
      </c>
      <c r="H36" s="224"/>
      <c r="I36" s="325">
        <f>'ЧГ-4 2018 расклад'!E37</f>
        <v>3</v>
      </c>
      <c r="J36" s="326">
        <f>'ЧГ-4 2019 расклад'!E37</f>
        <v>4</v>
      </c>
      <c r="K36" s="326">
        <f>'ЧГ-4 2021 расклад'!E36</f>
        <v>10</v>
      </c>
      <c r="L36" s="326">
        <f>'ЧГ-4 2022 расклад'!E35</f>
        <v>17</v>
      </c>
      <c r="M36" s="327"/>
      <c r="N36" s="328">
        <f>'ЧГ-4 2018 расклад'!F37</f>
        <v>3.1578947368421053</v>
      </c>
      <c r="O36" s="329">
        <f>'ЧГ-4 2019 расклад'!F37</f>
        <v>4</v>
      </c>
      <c r="P36" s="178">
        <f>'ЧГ-4 2021 расклад'!F36</f>
        <v>10.638297872340425</v>
      </c>
      <c r="Q36" s="269">
        <f>'ЧГ-4 2022 расклад'!F35</f>
        <v>18.27956989247312</v>
      </c>
      <c r="R36" s="270"/>
      <c r="S36" s="330">
        <f>'ЧГ-4 2018 расклад'!G37</f>
        <v>66</v>
      </c>
      <c r="T36" s="331">
        <f>'ЧГ-4 2019 расклад'!G37</f>
        <v>64</v>
      </c>
      <c r="U36" s="175">
        <f>'ЧГ-4 2021 расклад'!G36</f>
        <v>59</v>
      </c>
      <c r="V36" s="175">
        <f>'ЧГ-4 2022 расклад'!G35</f>
        <v>51</v>
      </c>
      <c r="W36" s="278"/>
      <c r="X36" s="334">
        <f>'ЧГ-4 2018 расклад'!H37</f>
        <v>69.473684210526315</v>
      </c>
      <c r="Y36" s="336">
        <f>'ЧГ-4 2019 расклад'!H37</f>
        <v>64</v>
      </c>
      <c r="Z36" s="269">
        <f>'ЧГ-4 2021 расклад'!H36</f>
        <v>62.765957446808514</v>
      </c>
      <c r="AA36" s="269">
        <f>'ЧГ-4 2022 расклад'!H35</f>
        <v>54.838709677419352</v>
      </c>
      <c r="AB36" s="270"/>
      <c r="AC36" s="330">
        <f>'ЧГ-4 2018 расклад'!I37</f>
        <v>26</v>
      </c>
      <c r="AD36" s="331">
        <f>'ЧГ-4 2019 расклад'!I37</f>
        <v>32</v>
      </c>
      <c r="AE36" s="175">
        <f>'ЧГ-4 2021 расклад'!I36</f>
        <v>25</v>
      </c>
      <c r="AF36" s="175">
        <f>'ЧГ-4 2022 расклад'!I35</f>
        <v>25</v>
      </c>
      <c r="AG36" s="278"/>
      <c r="AH36" s="334">
        <f>'ЧГ-4 2018 расклад'!J37</f>
        <v>27.368421052631579</v>
      </c>
      <c r="AI36" s="335">
        <f>'ЧГ-4 2019 расклад'!J37</f>
        <v>32</v>
      </c>
      <c r="AJ36" s="279">
        <f>'ЧГ-4 2021 расклад'!J36</f>
        <v>26.595744680851062</v>
      </c>
      <c r="AK36" s="279">
        <f>'ЧГ-4 2022 расклад'!J35</f>
        <v>26.881720430107528</v>
      </c>
      <c r="AL36" s="270"/>
      <c r="AM36" s="334">
        <f>'ЧГ-4 2018 расклад'!K37</f>
        <v>96.84210526315789</v>
      </c>
      <c r="AN36" s="277">
        <f>'ЧГ-4 2019 расклад'!K37</f>
        <v>96</v>
      </c>
      <c r="AO36" s="277">
        <f>'ЧГ-4 2021 расклад'!K36</f>
        <v>89.361702127659584</v>
      </c>
      <c r="AP36" s="277">
        <f>'ЧГ-4 2022 расклад'!K35</f>
        <v>81.72043010752688</v>
      </c>
      <c r="AQ36" s="379"/>
    </row>
    <row r="37" spans="1:43" ht="15" customHeight="1" x14ac:dyDescent="0.25">
      <c r="A37" s="116">
        <v>6</v>
      </c>
      <c r="B37" s="175">
        <v>30130</v>
      </c>
      <c r="C37" s="206" t="s">
        <v>18</v>
      </c>
      <c r="D37" s="140">
        <f>'ЧГ-4 2018 расклад'!D38</f>
        <v>51</v>
      </c>
      <c r="E37" s="177">
        <f>'ЧГ-4 2019 расклад'!D38</f>
        <v>52</v>
      </c>
      <c r="F37" s="138">
        <f>'ЧГ-4 2021 расклад'!D37</f>
        <v>54</v>
      </c>
      <c r="G37" s="138">
        <f>'ЧГ-4 2022 расклад'!D36</f>
        <v>54</v>
      </c>
      <c r="H37" s="224">
        <f>'ЧГ-4 2023 расклад'!D36</f>
        <v>54</v>
      </c>
      <c r="I37" s="325">
        <f>'ЧГ-4 2018 расклад'!E38</f>
        <v>7</v>
      </c>
      <c r="J37" s="326">
        <f>'ЧГ-4 2019 расклад'!E38</f>
        <v>25</v>
      </c>
      <c r="K37" s="326">
        <f>'ЧГ-4 2021 расклад'!E37</f>
        <v>18</v>
      </c>
      <c r="L37" s="326">
        <f>'ЧГ-4 2022 расклад'!E36</f>
        <v>17</v>
      </c>
      <c r="M37" s="327">
        <f>'ЧГ-4 2023 расклад'!E36</f>
        <v>1</v>
      </c>
      <c r="N37" s="328">
        <f>'ЧГ-4 2018 расклад'!F38</f>
        <v>13.725490196078431</v>
      </c>
      <c r="O37" s="329">
        <f>'ЧГ-4 2019 расклад'!F38</f>
        <v>48.07692307692308</v>
      </c>
      <c r="P37" s="178">
        <f>'ЧГ-4 2021 расклад'!F37</f>
        <v>33.333333333333336</v>
      </c>
      <c r="Q37" s="269">
        <f>'ЧГ-4 2022 расклад'!F36</f>
        <v>31.481481481481481</v>
      </c>
      <c r="R37" s="270">
        <f>'ЧГ-4 2023 расклад'!F36</f>
        <v>1.8518518518518519</v>
      </c>
      <c r="S37" s="330">
        <f>'ЧГ-4 2018 расклад'!G38</f>
        <v>39</v>
      </c>
      <c r="T37" s="331">
        <f>'ЧГ-4 2019 расклад'!G38</f>
        <v>27</v>
      </c>
      <c r="U37" s="175">
        <f>'ЧГ-4 2021 расклад'!G37</f>
        <v>24</v>
      </c>
      <c r="V37" s="175">
        <f>'ЧГ-4 2022 расклад'!G36</f>
        <v>31</v>
      </c>
      <c r="W37" s="278">
        <f>'ЧГ-4 2023 расклад'!G36</f>
        <v>16</v>
      </c>
      <c r="X37" s="334">
        <f>'ЧГ-4 2018 расклад'!H38</f>
        <v>76.470588235294116</v>
      </c>
      <c r="Y37" s="336">
        <f>'ЧГ-4 2019 расклад'!H38</f>
        <v>51.92307692307692</v>
      </c>
      <c r="Z37" s="269">
        <f>'ЧГ-4 2021 расклад'!H37</f>
        <v>44.444444444444443</v>
      </c>
      <c r="AA37" s="269">
        <f>'ЧГ-4 2022 расклад'!H36</f>
        <v>57.407407407407405</v>
      </c>
      <c r="AB37" s="270">
        <f>'ЧГ-4 2023 расклад'!H36</f>
        <v>29.62962962962963</v>
      </c>
      <c r="AC37" s="330">
        <f>'ЧГ-4 2018 расклад'!I38</f>
        <v>5</v>
      </c>
      <c r="AD37" s="331">
        <f>'ЧГ-4 2019 расклад'!I38</f>
        <v>0</v>
      </c>
      <c r="AE37" s="175">
        <f>'ЧГ-4 2021 расклад'!I37</f>
        <v>12</v>
      </c>
      <c r="AF37" s="175">
        <f>'ЧГ-4 2022 расклад'!I36</f>
        <v>6</v>
      </c>
      <c r="AG37" s="278">
        <f>'ЧГ-4 2023 расклад'!I36</f>
        <v>37</v>
      </c>
      <c r="AH37" s="334">
        <f>'ЧГ-4 2018 расклад'!J38</f>
        <v>9.8039215686274517</v>
      </c>
      <c r="AI37" s="335">
        <f>'ЧГ-4 2019 расклад'!J38</f>
        <v>0</v>
      </c>
      <c r="AJ37" s="279">
        <f>'ЧГ-4 2021 расклад'!J37</f>
        <v>22.222222222222221</v>
      </c>
      <c r="AK37" s="279">
        <f>'ЧГ-4 2022 расклад'!J36</f>
        <v>11.111111111111111</v>
      </c>
      <c r="AL37" s="270">
        <f>'ЧГ-4 2023 расклад'!J36</f>
        <v>68.518518518518519</v>
      </c>
      <c r="AM37" s="334">
        <f>'ЧГ-4 2018 расклад'!K38</f>
        <v>86.274509803921575</v>
      </c>
      <c r="AN37" s="277">
        <f>'ЧГ-4 2019 расклад'!K38</f>
        <v>51.92307692307692</v>
      </c>
      <c r="AO37" s="277">
        <f>'ЧГ-4 2021 расклад'!K37</f>
        <v>66.666666666666657</v>
      </c>
      <c r="AP37" s="277">
        <f>'ЧГ-4 2022 расклад'!K36</f>
        <v>68.518518518518519</v>
      </c>
      <c r="AQ37" s="379">
        <f>'ЧГ-4 2023 расклад'!K36</f>
        <v>98.148148148148152</v>
      </c>
    </row>
    <row r="38" spans="1:43" ht="15" customHeight="1" x14ac:dyDescent="0.25">
      <c r="A38" s="116">
        <v>7</v>
      </c>
      <c r="B38" s="175">
        <v>30160</v>
      </c>
      <c r="C38" s="206" t="s">
        <v>19</v>
      </c>
      <c r="D38" s="140">
        <f>'ЧГ-4 2018 расклад'!D39</f>
        <v>77</v>
      </c>
      <c r="E38" s="177">
        <f>'ЧГ-4 2019 расклад'!D39</f>
        <v>84</v>
      </c>
      <c r="F38" s="177">
        <f>'ЧГ-4 2021 расклад'!D38</f>
        <v>147</v>
      </c>
      <c r="G38" s="177">
        <f>'ЧГ-4 2022 расклад'!D37</f>
        <v>123</v>
      </c>
      <c r="H38" s="219">
        <f>'ЧГ-4 2023 расклад'!D37</f>
        <v>124</v>
      </c>
      <c r="I38" s="325">
        <f>'ЧГ-4 2018 расклад'!E39</f>
        <v>0</v>
      </c>
      <c r="J38" s="326">
        <f>'ЧГ-4 2019 расклад'!E39</f>
        <v>9</v>
      </c>
      <c r="K38" s="326">
        <f>'ЧГ-4 2021 расклад'!E38</f>
        <v>5</v>
      </c>
      <c r="L38" s="326">
        <f>'ЧГ-4 2022 расклад'!E37</f>
        <v>13</v>
      </c>
      <c r="M38" s="327">
        <f>'ЧГ-4 2023 расклад'!E37</f>
        <v>16</v>
      </c>
      <c r="N38" s="328">
        <f>'ЧГ-4 2018 расклад'!F39</f>
        <v>0</v>
      </c>
      <c r="O38" s="329">
        <f>'ЧГ-4 2019 расклад'!F39</f>
        <v>10.714285714285714</v>
      </c>
      <c r="P38" s="178">
        <f>'ЧГ-4 2021 расклад'!F38</f>
        <v>3.4013605442176869</v>
      </c>
      <c r="Q38" s="269">
        <f>'ЧГ-4 2022 расклад'!F37</f>
        <v>10.56910569105691</v>
      </c>
      <c r="R38" s="270">
        <f>'ЧГ-4 2023 расклад'!F37</f>
        <v>12.903225806451612</v>
      </c>
      <c r="S38" s="330">
        <f>'ЧГ-4 2018 расклад'!G39</f>
        <v>39</v>
      </c>
      <c r="T38" s="331">
        <f>'ЧГ-4 2019 расклад'!G39</f>
        <v>67</v>
      </c>
      <c r="U38" s="175">
        <f>'ЧГ-4 2021 расклад'!G38</f>
        <v>109</v>
      </c>
      <c r="V38" s="175">
        <f>'ЧГ-4 2022 расклад'!G37</f>
        <v>85</v>
      </c>
      <c r="W38" s="278">
        <f>'ЧГ-4 2023 расклад'!G37</f>
        <v>71</v>
      </c>
      <c r="X38" s="334">
        <f>'ЧГ-4 2018 расклад'!H39</f>
        <v>50.649350649350652</v>
      </c>
      <c r="Y38" s="336">
        <f>'ЧГ-4 2019 расклад'!H39</f>
        <v>79.761904761904759</v>
      </c>
      <c r="Z38" s="269">
        <f>'ЧГ-4 2021 расклад'!H38</f>
        <v>74.149659863945573</v>
      </c>
      <c r="AA38" s="269">
        <f>'ЧГ-4 2022 расклад'!H37</f>
        <v>69.105691056910572</v>
      </c>
      <c r="AB38" s="270">
        <f>'ЧГ-4 2023 расклад'!H37</f>
        <v>57.258064516129032</v>
      </c>
      <c r="AC38" s="330">
        <f>'ЧГ-4 2018 расклад'!I39</f>
        <v>38</v>
      </c>
      <c r="AD38" s="331">
        <f>'ЧГ-4 2019 расклад'!I39</f>
        <v>8</v>
      </c>
      <c r="AE38" s="175">
        <f>'ЧГ-4 2021 расклад'!I38</f>
        <v>33</v>
      </c>
      <c r="AF38" s="175">
        <f>'ЧГ-4 2022 расклад'!I37</f>
        <v>25</v>
      </c>
      <c r="AG38" s="278">
        <f>'ЧГ-4 2023 расклад'!I37</f>
        <v>37</v>
      </c>
      <c r="AH38" s="334">
        <f>'ЧГ-4 2018 расклад'!J39</f>
        <v>49.350649350649348</v>
      </c>
      <c r="AI38" s="335">
        <f>'ЧГ-4 2019 расклад'!J39</f>
        <v>9.5238095238095237</v>
      </c>
      <c r="AJ38" s="279">
        <f>'ЧГ-4 2021 расклад'!J38</f>
        <v>22.448979591836736</v>
      </c>
      <c r="AK38" s="279">
        <f>'ЧГ-4 2022 расклад'!J37</f>
        <v>20.325203252032519</v>
      </c>
      <c r="AL38" s="270">
        <f>'ЧГ-4 2023 расклад'!J37</f>
        <v>29.838709677419356</v>
      </c>
      <c r="AM38" s="334">
        <f>'ЧГ-4 2018 расклад'!K39</f>
        <v>100</v>
      </c>
      <c r="AN38" s="277">
        <f>'ЧГ-4 2019 расклад'!K39</f>
        <v>89.285714285714278</v>
      </c>
      <c r="AO38" s="277">
        <f>'ЧГ-4 2021 расклад'!K38</f>
        <v>96.598639455782305</v>
      </c>
      <c r="AP38" s="277">
        <f>'ЧГ-4 2022 расклад'!K37</f>
        <v>89.430894308943095</v>
      </c>
      <c r="AQ38" s="379">
        <f>'ЧГ-4 2023 расклад'!K37</f>
        <v>87.096774193548384</v>
      </c>
    </row>
    <row r="39" spans="1:43" s="161" customFormat="1" ht="15" customHeight="1" x14ac:dyDescent="0.25">
      <c r="A39" s="116">
        <v>8</v>
      </c>
      <c r="B39" s="234">
        <v>30310</v>
      </c>
      <c r="C39" s="235" t="s">
        <v>20</v>
      </c>
      <c r="D39" s="140"/>
      <c r="E39" s="177">
        <f>'ЧГ-4 2019 расклад'!D40</f>
        <v>74</v>
      </c>
      <c r="F39" s="177">
        <f>'ЧГ-4 2021 расклад'!D39</f>
        <v>59</v>
      </c>
      <c r="G39" s="177">
        <f>'ЧГ-4 2022 расклад'!D38</f>
        <v>65</v>
      </c>
      <c r="H39" s="219">
        <f>'ЧГ-4 2023 расклад'!D38</f>
        <v>50</v>
      </c>
      <c r="I39" s="325"/>
      <c r="J39" s="326">
        <v>0</v>
      </c>
      <c r="K39" s="326">
        <f>'ЧГ-4 2021 расклад'!E39</f>
        <v>12</v>
      </c>
      <c r="L39" s="326">
        <f>'ЧГ-4 2022 расклад'!E38</f>
        <v>3</v>
      </c>
      <c r="M39" s="327">
        <f>'ЧГ-4 2023 расклад'!E38</f>
        <v>24</v>
      </c>
      <c r="N39" s="328"/>
      <c r="O39" s="329">
        <v>0</v>
      </c>
      <c r="P39" s="178">
        <f>'ЧГ-4 2021 расклад'!F39</f>
        <v>20.338983050847457</v>
      </c>
      <c r="Q39" s="269">
        <f>'ЧГ-4 2022 расклад'!F38</f>
        <v>4.615384615384615</v>
      </c>
      <c r="R39" s="270">
        <f>'ЧГ-4 2023 расклад'!F38</f>
        <v>48</v>
      </c>
      <c r="S39" s="330"/>
      <c r="T39" s="331">
        <v>53</v>
      </c>
      <c r="U39" s="175">
        <f>'ЧГ-4 2021 расклад'!G39</f>
        <v>35</v>
      </c>
      <c r="V39" s="175">
        <f>'ЧГ-4 2022 расклад'!G38</f>
        <v>45</v>
      </c>
      <c r="W39" s="278">
        <f>'ЧГ-4 2023 расклад'!G38</f>
        <v>24</v>
      </c>
      <c r="X39" s="334"/>
      <c r="Y39" s="336">
        <f>'ЧГ-4 2019 расклад'!H40</f>
        <v>71.621621621621628</v>
      </c>
      <c r="Z39" s="269">
        <f>'ЧГ-4 2021 расклад'!H39</f>
        <v>59.322033898305087</v>
      </c>
      <c r="AA39" s="269">
        <f>'ЧГ-4 2022 расклад'!H38</f>
        <v>69.230769230769226</v>
      </c>
      <c r="AB39" s="270">
        <f>'ЧГ-4 2023 расклад'!H38</f>
        <v>48</v>
      </c>
      <c r="AC39" s="330"/>
      <c r="AD39" s="331">
        <v>21</v>
      </c>
      <c r="AE39" s="175">
        <f>'ЧГ-4 2021 расклад'!I39</f>
        <v>12</v>
      </c>
      <c r="AF39" s="175">
        <f>'ЧГ-4 2022 расклад'!I38</f>
        <v>17</v>
      </c>
      <c r="AG39" s="278">
        <f>'ЧГ-4 2023 расклад'!I38</f>
        <v>2</v>
      </c>
      <c r="AH39" s="334"/>
      <c r="AI39" s="335">
        <f>'ЧГ-4 2019 расклад'!J40</f>
        <v>28.378378378378379</v>
      </c>
      <c r="AJ39" s="279">
        <f>'ЧГ-4 2021 расклад'!J39</f>
        <v>20.338983050847457</v>
      </c>
      <c r="AK39" s="279">
        <f>'ЧГ-4 2022 расклад'!J38</f>
        <v>26.153846153846153</v>
      </c>
      <c r="AL39" s="270">
        <f>'ЧГ-4 2023 расклад'!J38</f>
        <v>4</v>
      </c>
      <c r="AM39" s="334"/>
      <c r="AN39" s="277">
        <v>100</v>
      </c>
      <c r="AO39" s="277">
        <f>'ЧГ-4 2021 расклад'!K39</f>
        <v>79.66101694915254</v>
      </c>
      <c r="AP39" s="277">
        <f>'ЧГ-4 2022 расклад'!K38</f>
        <v>95.384615384615387</v>
      </c>
      <c r="AQ39" s="379">
        <f>'ЧГ-4 2023 расклад'!K38</f>
        <v>52</v>
      </c>
    </row>
    <row r="40" spans="1:43" ht="15" customHeight="1" x14ac:dyDescent="0.25">
      <c r="A40" s="116">
        <v>9</v>
      </c>
      <c r="B40" s="175">
        <v>30440</v>
      </c>
      <c r="C40" s="206" t="s">
        <v>21</v>
      </c>
      <c r="D40" s="140">
        <f>'ЧГ-4 2018 расклад'!D40</f>
        <v>62</v>
      </c>
      <c r="E40" s="177">
        <f>'ЧГ-4 2019 расклад'!D41</f>
        <v>85</v>
      </c>
      <c r="F40" s="177">
        <f>'ЧГ-4 2021 расклад'!D40</f>
        <v>80</v>
      </c>
      <c r="G40" s="177">
        <f>'ЧГ-4 2022 расклад'!D39</f>
        <v>76</v>
      </c>
      <c r="H40" s="219">
        <f>'ЧГ-4 2023 расклад'!D39</f>
        <v>74</v>
      </c>
      <c r="I40" s="325">
        <f>'ЧГ-4 2018 расклад'!E40</f>
        <v>11</v>
      </c>
      <c r="J40" s="326">
        <f>'ЧГ-4 2019 расклад'!E41</f>
        <v>8</v>
      </c>
      <c r="K40" s="326">
        <f>'ЧГ-4 2021 расклад'!E40</f>
        <v>8</v>
      </c>
      <c r="L40" s="326">
        <f>'ЧГ-4 2022 расклад'!E39</f>
        <v>25</v>
      </c>
      <c r="M40" s="327">
        <f>'ЧГ-4 2023 расклад'!E39</f>
        <v>6</v>
      </c>
      <c r="N40" s="328">
        <f>'ЧГ-4 2018 расклад'!F40</f>
        <v>17.741935483870968</v>
      </c>
      <c r="O40" s="329">
        <f>'ЧГ-4 2019 расклад'!F41</f>
        <v>9.4117647058823533</v>
      </c>
      <c r="P40" s="178">
        <f>'ЧГ-4 2021 расклад'!F40</f>
        <v>10</v>
      </c>
      <c r="Q40" s="269">
        <f>'ЧГ-4 2022 расклад'!F39</f>
        <v>32.89473684210526</v>
      </c>
      <c r="R40" s="270">
        <f>'ЧГ-4 2023 расклад'!F39</f>
        <v>8.1081081081081088</v>
      </c>
      <c r="S40" s="330">
        <f>'ЧГ-4 2018 расклад'!G40</f>
        <v>46</v>
      </c>
      <c r="T40" s="331">
        <f>'ЧГ-4 2019 расклад'!G41</f>
        <v>56</v>
      </c>
      <c r="U40" s="175">
        <f>'ЧГ-4 2021 расклад'!G40</f>
        <v>49</v>
      </c>
      <c r="V40" s="175">
        <f>'ЧГ-4 2022 расклад'!G39</f>
        <v>43</v>
      </c>
      <c r="W40" s="278">
        <f>'ЧГ-4 2023 расклад'!G39</f>
        <v>35</v>
      </c>
      <c r="X40" s="334">
        <f>'ЧГ-4 2018 расклад'!H40</f>
        <v>74.193548387096769</v>
      </c>
      <c r="Y40" s="336">
        <f>'ЧГ-4 2019 расклад'!H41</f>
        <v>65.882352941176464</v>
      </c>
      <c r="Z40" s="269">
        <f>'ЧГ-4 2021 расклад'!H40</f>
        <v>61.25</v>
      </c>
      <c r="AA40" s="269">
        <f>'ЧГ-4 2022 расклад'!H39</f>
        <v>56.578947368421055</v>
      </c>
      <c r="AB40" s="270">
        <f>'ЧГ-4 2023 расклад'!H39</f>
        <v>47.297297297297298</v>
      </c>
      <c r="AC40" s="330">
        <f>'ЧГ-4 2018 расклад'!I40</f>
        <v>5</v>
      </c>
      <c r="AD40" s="331">
        <f>'ЧГ-4 2019 расклад'!I41</f>
        <v>21</v>
      </c>
      <c r="AE40" s="175">
        <f>'ЧГ-4 2021 расклад'!I40</f>
        <v>23</v>
      </c>
      <c r="AF40" s="175">
        <f>'ЧГ-4 2022 расклад'!I39</f>
        <v>8</v>
      </c>
      <c r="AG40" s="278">
        <f>'ЧГ-4 2023 расклад'!I39</f>
        <v>33</v>
      </c>
      <c r="AH40" s="334">
        <f>'ЧГ-4 2018 расклад'!J40</f>
        <v>8.064516129032258</v>
      </c>
      <c r="AI40" s="335">
        <f>'ЧГ-4 2019 расклад'!J41</f>
        <v>24.705882352941178</v>
      </c>
      <c r="AJ40" s="279">
        <f>'ЧГ-4 2021 расклад'!J40</f>
        <v>28.75</v>
      </c>
      <c r="AK40" s="279">
        <f>'ЧГ-4 2022 расклад'!J39</f>
        <v>10.526315789473685</v>
      </c>
      <c r="AL40" s="270">
        <f>'ЧГ-4 2023 расклад'!J39</f>
        <v>44.594594594594597</v>
      </c>
      <c r="AM40" s="334">
        <f>'ЧГ-4 2018 расклад'!K40</f>
        <v>82.258064516129025</v>
      </c>
      <c r="AN40" s="277">
        <f>'ЧГ-4 2019 расклад'!K41</f>
        <v>90.588235294117638</v>
      </c>
      <c r="AO40" s="277">
        <f>'ЧГ-4 2021 расклад'!K40</f>
        <v>90</v>
      </c>
      <c r="AP40" s="277">
        <f>'ЧГ-4 2022 расклад'!K39</f>
        <v>67.10526315789474</v>
      </c>
      <c r="AQ40" s="379">
        <f>'ЧГ-4 2023 расклад'!K39</f>
        <v>91.891891891891902</v>
      </c>
    </row>
    <row r="41" spans="1:43" ht="15" customHeight="1" x14ac:dyDescent="0.25">
      <c r="A41" s="116">
        <v>10</v>
      </c>
      <c r="B41" s="175">
        <v>30500</v>
      </c>
      <c r="C41" s="206" t="s">
        <v>23</v>
      </c>
      <c r="D41" s="140">
        <f>'ЧГ-4 2018 расклад'!D42</f>
        <v>38</v>
      </c>
      <c r="E41" s="177">
        <f>'ЧГ-4 2019 расклад'!D43</f>
        <v>38</v>
      </c>
      <c r="F41" s="177">
        <f>'ЧГ-4 2021 расклад'!D41</f>
        <v>40</v>
      </c>
      <c r="G41" s="177">
        <f>'ЧГ-4 2022 расклад'!D40</f>
        <v>29</v>
      </c>
      <c r="H41" s="219">
        <f>'ЧГ-4 2023 расклад'!D40</f>
        <v>21</v>
      </c>
      <c r="I41" s="325">
        <f>'ЧГ-4 2018 расклад'!E42</f>
        <v>0</v>
      </c>
      <c r="J41" s="326">
        <v>0</v>
      </c>
      <c r="K41" s="326">
        <f>'ЧГ-4 2021 расклад'!E41</f>
        <v>3</v>
      </c>
      <c r="L41" s="326">
        <f>'ЧГ-4 2022 расклад'!E40</f>
        <v>3</v>
      </c>
      <c r="M41" s="327">
        <f>'ЧГ-4 2023 расклад'!E40</f>
        <v>2</v>
      </c>
      <c r="N41" s="328">
        <f>'ЧГ-4 2018 расклад'!F42</f>
        <v>0</v>
      </c>
      <c r="O41" s="329">
        <f>'ЧГ-4 2019 расклад'!F43</f>
        <v>0</v>
      </c>
      <c r="P41" s="178">
        <f>'ЧГ-4 2021 расклад'!F41</f>
        <v>7.5</v>
      </c>
      <c r="Q41" s="269">
        <f>'ЧГ-4 2022 расклад'!F40</f>
        <v>10.344827586206897</v>
      </c>
      <c r="R41" s="270">
        <f>'ЧГ-4 2023 расклад'!F40</f>
        <v>9.5238095238095237</v>
      </c>
      <c r="S41" s="330">
        <f>'ЧГ-4 2018 расклад'!G42</f>
        <v>19</v>
      </c>
      <c r="T41" s="331">
        <f>'ЧГ-4 2019 расклад'!G43</f>
        <v>23</v>
      </c>
      <c r="U41" s="175">
        <f>'ЧГ-4 2021 расклад'!G41</f>
        <v>26</v>
      </c>
      <c r="V41" s="175">
        <f>'ЧГ-4 2022 расклад'!G40</f>
        <v>15</v>
      </c>
      <c r="W41" s="278">
        <f>'ЧГ-4 2023 расклад'!G40</f>
        <v>14</v>
      </c>
      <c r="X41" s="334">
        <f>'ЧГ-4 2018 расклад'!H42</f>
        <v>50</v>
      </c>
      <c r="Y41" s="336">
        <f>'ЧГ-4 2019 расклад'!H43</f>
        <v>60.526315789473685</v>
      </c>
      <c r="Z41" s="269">
        <f>'ЧГ-4 2021 расклад'!H41</f>
        <v>65</v>
      </c>
      <c r="AA41" s="269">
        <f>'ЧГ-4 2022 расклад'!H40</f>
        <v>51.724137931034484</v>
      </c>
      <c r="AB41" s="270">
        <f>'ЧГ-4 2023 расклад'!H40</f>
        <v>66.666666666666671</v>
      </c>
      <c r="AC41" s="330">
        <f>'ЧГ-4 2018 расклад'!I42</f>
        <v>19</v>
      </c>
      <c r="AD41" s="331">
        <f>'ЧГ-4 2019 расклад'!I43</f>
        <v>15</v>
      </c>
      <c r="AE41" s="175">
        <f>'ЧГ-4 2021 расклад'!I41</f>
        <v>11</v>
      </c>
      <c r="AF41" s="175">
        <f>'ЧГ-4 2022 расклад'!I40</f>
        <v>11</v>
      </c>
      <c r="AG41" s="278">
        <f>'ЧГ-4 2023 расклад'!I40</f>
        <v>5</v>
      </c>
      <c r="AH41" s="334">
        <f>'ЧГ-4 2018 расклад'!J42</f>
        <v>50</v>
      </c>
      <c r="AI41" s="335">
        <f>'ЧГ-4 2019 расклад'!J43</f>
        <v>39.473684210526315</v>
      </c>
      <c r="AJ41" s="279">
        <f>'ЧГ-4 2021 расклад'!J41</f>
        <v>27.5</v>
      </c>
      <c r="AK41" s="279">
        <f>'ЧГ-4 2022 расклад'!J40</f>
        <v>37.931034482758619</v>
      </c>
      <c r="AL41" s="270">
        <f>'ЧГ-4 2023 расклад'!J40</f>
        <v>23.80952380952381</v>
      </c>
      <c r="AM41" s="334">
        <f>'ЧГ-4 2018 расклад'!K42</f>
        <v>100</v>
      </c>
      <c r="AN41" s="277">
        <f>'ЧГ-4 2019 расклад'!K43</f>
        <v>100</v>
      </c>
      <c r="AO41" s="277">
        <f>'ЧГ-4 2021 расклад'!K41</f>
        <v>92.5</v>
      </c>
      <c r="AP41" s="277">
        <f>'ЧГ-4 2022 расклад'!K40</f>
        <v>89.65517241379311</v>
      </c>
      <c r="AQ41" s="379">
        <f>'ЧГ-4 2023 расклад'!K40</f>
        <v>90.476190476190482</v>
      </c>
    </row>
    <row r="42" spans="1:43" ht="15" customHeight="1" x14ac:dyDescent="0.25">
      <c r="A42" s="116">
        <v>11</v>
      </c>
      <c r="B42" s="175">
        <v>30530</v>
      </c>
      <c r="C42" s="206" t="s">
        <v>24</v>
      </c>
      <c r="D42" s="140">
        <f>'ЧГ-4 2018 расклад'!D43</f>
        <v>65</v>
      </c>
      <c r="E42" s="177">
        <f>'ЧГ-4 2019 расклад'!D44</f>
        <v>85</v>
      </c>
      <c r="F42" s="177">
        <f>'ЧГ-4 2021 расклад'!D42</f>
        <v>134</v>
      </c>
      <c r="G42" s="177">
        <f>'ЧГ-4 2022 расклад'!D41</f>
        <v>142</v>
      </c>
      <c r="H42" s="219">
        <f>'ЧГ-4 2023 расклад'!D41</f>
        <v>170</v>
      </c>
      <c r="I42" s="325">
        <f>'ЧГ-4 2018 расклад'!E43</f>
        <v>2</v>
      </c>
      <c r="J42" s="326">
        <f>'ЧГ-4 2019 расклад'!E44</f>
        <v>13</v>
      </c>
      <c r="K42" s="326">
        <f>'ЧГ-4 2021 расклад'!E42</f>
        <v>32</v>
      </c>
      <c r="L42" s="326">
        <f>'ЧГ-4 2022 расклад'!E41</f>
        <v>16</v>
      </c>
      <c r="M42" s="327">
        <f>'ЧГ-4 2023 расклад'!E41</f>
        <v>40</v>
      </c>
      <c r="N42" s="328">
        <f>'ЧГ-4 2018 расклад'!F43</f>
        <v>3.0769230769230771</v>
      </c>
      <c r="O42" s="329">
        <f>'ЧГ-4 2019 расклад'!F44</f>
        <v>15.294117647058824</v>
      </c>
      <c r="P42" s="178">
        <f>'ЧГ-4 2021 расклад'!F42</f>
        <v>23.880597014925375</v>
      </c>
      <c r="Q42" s="269">
        <f>'ЧГ-4 2022 расклад'!F41</f>
        <v>11.267605633802816</v>
      </c>
      <c r="R42" s="270">
        <f>'ЧГ-4 2023 расклад'!F41</f>
        <v>23.529411764705884</v>
      </c>
      <c r="S42" s="330">
        <f>'ЧГ-4 2018 расклад'!G43</f>
        <v>46</v>
      </c>
      <c r="T42" s="331">
        <f>'ЧГ-4 2019 расклад'!G44</f>
        <v>61</v>
      </c>
      <c r="U42" s="175">
        <f>'ЧГ-4 2021 расклад'!G42</f>
        <v>72</v>
      </c>
      <c r="V42" s="175">
        <f>'ЧГ-4 2022 расклад'!G41</f>
        <v>77</v>
      </c>
      <c r="W42" s="278">
        <f>'ЧГ-4 2023 расклад'!G41</f>
        <v>92</v>
      </c>
      <c r="X42" s="334">
        <f>'ЧГ-4 2018 расклад'!H43</f>
        <v>70.769230769230774</v>
      </c>
      <c r="Y42" s="336">
        <f>'ЧГ-4 2019 расклад'!H44</f>
        <v>71.764705882352942</v>
      </c>
      <c r="Z42" s="269">
        <f>'ЧГ-4 2021 расклад'!H42</f>
        <v>53.731343283582092</v>
      </c>
      <c r="AA42" s="269">
        <f>'ЧГ-4 2022 расклад'!H41</f>
        <v>54.225352112676056</v>
      </c>
      <c r="AB42" s="270">
        <f>'ЧГ-4 2023 расклад'!H41</f>
        <v>54.117647058823529</v>
      </c>
      <c r="AC42" s="330">
        <f>'ЧГ-4 2018 расклад'!I43</f>
        <v>17</v>
      </c>
      <c r="AD42" s="331">
        <f>'ЧГ-4 2019 расклад'!I44</f>
        <v>11</v>
      </c>
      <c r="AE42" s="175">
        <f>'ЧГ-4 2021 расклад'!I42</f>
        <v>30</v>
      </c>
      <c r="AF42" s="175">
        <f>'ЧГ-4 2022 расклад'!I41</f>
        <v>49</v>
      </c>
      <c r="AG42" s="278">
        <f>'ЧГ-4 2023 расклад'!I41</f>
        <v>38</v>
      </c>
      <c r="AH42" s="334">
        <f>'ЧГ-4 2018 расклад'!J43</f>
        <v>26.153846153846153</v>
      </c>
      <c r="AI42" s="335">
        <f>'ЧГ-4 2019 расклад'!J44</f>
        <v>12.941176470588236</v>
      </c>
      <c r="AJ42" s="279">
        <f>'ЧГ-4 2021 расклад'!J42</f>
        <v>22.388059701492537</v>
      </c>
      <c r="AK42" s="279">
        <f>'ЧГ-4 2022 расклад'!J41</f>
        <v>34.507042253521128</v>
      </c>
      <c r="AL42" s="270">
        <f>'ЧГ-4 2023 расклад'!J41</f>
        <v>22.352941176470587</v>
      </c>
      <c r="AM42" s="334">
        <f>'ЧГ-4 2018 расклад'!K43</f>
        <v>96.923076923076934</v>
      </c>
      <c r="AN42" s="277">
        <f>'ЧГ-4 2019 расклад'!K44</f>
        <v>84.705882352941174</v>
      </c>
      <c r="AO42" s="277">
        <f>'ЧГ-4 2021 расклад'!K42</f>
        <v>76.119402985074629</v>
      </c>
      <c r="AP42" s="277">
        <f>'ЧГ-4 2022 расклад'!K41</f>
        <v>88.732394366197184</v>
      </c>
      <c r="AQ42" s="379">
        <f>'ЧГ-4 2023 расклад'!K41</f>
        <v>76.470588235294116</v>
      </c>
    </row>
    <row r="43" spans="1:43" ht="15" customHeight="1" x14ac:dyDescent="0.25">
      <c r="A43" s="116">
        <v>12</v>
      </c>
      <c r="B43" s="175">
        <v>30640</v>
      </c>
      <c r="C43" s="206" t="s">
        <v>25</v>
      </c>
      <c r="D43" s="140">
        <f>'ЧГ-4 2018 расклад'!D44</f>
        <v>93</v>
      </c>
      <c r="E43" s="177">
        <f>'ЧГ-4 2019 расклад'!D45</f>
        <v>98</v>
      </c>
      <c r="F43" s="177">
        <f>'ЧГ-4 2021 расклад'!D43</f>
        <v>82</v>
      </c>
      <c r="G43" s="177">
        <f>'ЧГ-4 2022 расклад'!D42</f>
        <v>93</v>
      </c>
      <c r="H43" s="219">
        <f>'ЧГ-4 2023 расклад'!D42</f>
        <v>64</v>
      </c>
      <c r="I43" s="325">
        <f>'ЧГ-4 2018 расклад'!E44</f>
        <v>0</v>
      </c>
      <c r="J43" s="326">
        <f>'ЧГ-4 2019 расклад'!E45</f>
        <v>2</v>
      </c>
      <c r="K43" s="326">
        <f>'ЧГ-4 2021 расклад'!E43</f>
        <v>9</v>
      </c>
      <c r="L43" s="326">
        <f>'ЧГ-4 2022 расклад'!E42</f>
        <v>2</v>
      </c>
      <c r="M43" s="327">
        <f>'ЧГ-4 2023 расклад'!E42</f>
        <v>0</v>
      </c>
      <c r="N43" s="328">
        <f>'ЧГ-4 2018 расклад'!F44</f>
        <v>0</v>
      </c>
      <c r="O43" s="329">
        <f>'ЧГ-4 2019 расклад'!F45</f>
        <v>2.0408163265306123</v>
      </c>
      <c r="P43" s="178">
        <f>'ЧГ-4 2021 расклад'!F43</f>
        <v>10.975609756097562</v>
      </c>
      <c r="Q43" s="269">
        <f>'ЧГ-4 2022 расклад'!F42</f>
        <v>2.150537634408602</v>
      </c>
      <c r="R43" s="270">
        <f>'ЧГ-4 2023 расклад'!F42</f>
        <v>0</v>
      </c>
      <c r="S43" s="330">
        <f>'ЧГ-4 2018 расклад'!G44</f>
        <v>34</v>
      </c>
      <c r="T43" s="331">
        <f>'ЧГ-4 2019 расклад'!G45</f>
        <v>51</v>
      </c>
      <c r="U43" s="175">
        <f>'ЧГ-4 2021 расклад'!G43</f>
        <v>49</v>
      </c>
      <c r="V43" s="175">
        <f>'ЧГ-4 2022 расклад'!G42</f>
        <v>44</v>
      </c>
      <c r="W43" s="278">
        <f>'ЧГ-4 2023 расклад'!G42</f>
        <v>29</v>
      </c>
      <c r="X43" s="334">
        <f>'ЧГ-4 2018 расклад'!H44</f>
        <v>36.55913978494624</v>
      </c>
      <c r="Y43" s="336">
        <f>'ЧГ-4 2019 расклад'!H45</f>
        <v>52.04081632653061</v>
      </c>
      <c r="Z43" s="269">
        <f>'ЧГ-4 2021 расклад'!H43</f>
        <v>59.756097560975611</v>
      </c>
      <c r="AA43" s="269">
        <f>'ЧГ-4 2022 расклад'!H42</f>
        <v>47.311827956989248</v>
      </c>
      <c r="AB43" s="270">
        <f>'ЧГ-4 2023 расклад'!H42</f>
        <v>45.3125</v>
      </c>
      <c r="AC43" s="330">
        <f>'ЧГ-4 2018 расклад'!I44</f>
        <v>59</v>
      </c>
      <c r="AD43" s="331">
        <f>'ЧГ-4 2019 расклад'!I45</f>
        <v>45</v>
      </c>
      <c r="AE43" s="175">
        <f>'ЧГ-4 2021 расклад'!I43</f>
        <v>24</v>
      </c>
      <c r="AF43" s="175">
        <f>'ЧГ-4 2022 расклад'!I42</f>
        <v>47</v>
      </c>
      <c r="AG43" s="278">
        <f>'ЧГ-4 2023 расклад'!I42</f>
        <v>35</v>
      </c>
      <c r="AH43" s="334">
        <f>'ЧГ-4 2018 расклад'!J44</f>
        <v>63.44086021505376</v>
      </c>
      <c r="AI43" s="335">
        <f>'ЧГ-4 2019 расклад'!J45</f>
        <v>45.918367346938773</v>
      </c>
      <c r="AJ43" s="279">
        <f>'ЧГ-4 2021 расклад'!J43</f>
        <v>29.26829268292683</v>
      </c>
      <c r="AK43" s="279">
        <f>'ЧГ-4 2022 расклад'!J42</f>
        <v>50.537634408602152</v>
      </c>
      <c r="AL43" s="270">
        <f>'ЧГ-4 2023 расклад'!J42</f>
        <v>54.6875</v>
      </c>
      <c r="AM43" s="334">
        <f>'ЧГ-4 2018 расклад'!K44</f>
        <v>100</v>
      </c>
      <c r="AN43" s="277">
        <f>'ЧГ-4 2019 расклад'!K45</f>
        <v>97.959183673469383</v>
      </c>
      <c r="AO43" s="277">
        <f>'ЧГ-4 2021 расклад'!K43</f>
        <v>89.024390243902445</v>
      </c>
      <c r="AP43" s="277">
        <f>'ЧГ-4 2022 расклад'!K42</f>
        <v>97.849462365591393</v>
      </c>
      <c r="AQ43" s="379">
        <f>'ЧГ-4 2023 расклад'!K42</f>
        <v>100</v>
      </c>
    </row>
    <row r="44" spans="1:43" ht="15" customHeight="1" x14ac:dyDescent="0.25">
      <c r="A44" s="116">
        <v>13</v>
      </c>
      <c r="B44" s="175">
        <v>30650</v>
      </c>
      <c r="C44" s="206" t="s">
        <v>26</v>
      </c>
      <c r="D44" s="140">
        <f>'ЧГ-4 2018 расклад'!D45</f>
        <v>70</v>
      </c>
      <c r="E44" s="177">
        <f>'ЧГ-4 2019 расклад'!D46</f>
        <v>113</v>
      </c>
      <c r="F44" s="177">
        <f>'ЧГ-4 2021 расклад'!D44</f>
        <v>72</v>
      </c>
      <c r="G44" s="177">
        <f>'ЧГ-4 2022 расклад'!D43</f>
        <v>67</v>
      </c>
      <c r="H44" s="219">
        <f>'ЧГ-4 2023 расклад'!D43</f>
        <v>100</v>
      </c>
      <c r="I44" s="325">
        <f>'ЧГ-4 2018 расклад'!E45</f>
        <v>6</v>
      </c>
      <c r="J44" s="326">
        <f>'ЧГ-4 2019 расклад'!E46</f>
        <v>2</v>
      </c>
      <c r="K44" s="326">
        <f>'ЧГ-4 2021 расклад'!E44</f>
        <v>2</v>
      </c>
      <c r="L44" s="326">
        <f>'ЧГ-4 2022 расклад'!E43</f>
        <v>3</v>
      </c>
      <c r="M44" s="327">
        <f>'ЧГ-4 2023 расклад'!E43</f>
        <v>3</v>
      </c>
      <c r="N44" s="328">
        <f>'ЧГ-4 2018 расклад'!F45</f>
        <v>8.5714285714285712</v>
      </c>
      <c r="O44" s="329">
        <f>'ЧГ-4 2019 расклад'!F46</f>
        <v>1.7699115044247788</v>
      </c>
      <c r="P44" s="178">
        <f>'ЧГ-4 2021 расклад'!F44</f>
        <v>2.7777777777777777</v>
      </c>
      <c r="Q44" s="269">
        <f>'ЧГ-4 2022 расклад'!F43</f>
        <v>4.4776119402985071</v>
      </c>
      <c r="R44" s="270">
        <f>'ЧГ-4 2023 расклад'!F43</f>
        <v>3</v>
      </c>
      <c r="S44" s="330">
        <f>'ЧГ-4 2018 расклад'!G45</f>
        <v>54</v>
      </c>
      <c r="T44" s="331">
        <f>'ЧГ-4 2019 расклад'!G46</f>
        <v>49</v>
      </c>
      <c r="U44" s="175">
        <f>'ЧГ-4 2021 расклад'!G44</f>
        <v>48</v>
      </c>
      <c r="V44" s="175">
        <f>'ЧГ-4 2022 расклад'!G43</f>
        <v>37</v>
      </c>
      <c r="W44" s="278">
        <f>'ЧГ-4 2023 расклад'!G43</f>
        <v>56</v>
      </c>
      <c r="X44" s="334">
        <f>'ЧГ-4 2018 расклад'!H45</f>
        <v>77.142857142857139</v>
      </c>
      <c r="Y44" s="336">
        <f>'ЧГ-4 2019 расклад'!H46</f>
        <v>43.362831858407077</v>
      </c>
      <c r="Z44" s="269">
        <f>'ЧГ-4 2021 расклад'!H44</f>
        <v>66.666666666666671</v>
      </c>
      <c r="AA44" s="269">
        <f>'ЧГ-4 2022 расклад'!H43</f>
        <v>55.223880597014926</v>
      </c>
      <c r="AB44" s="270">
        <f>'ЧГ-4 2023 расклад'!H43</f>
        <v>56</v>
      </c>
      <c r="AC44" s="330">
        <f>'ЧГ-4 2018 расклад'!I45</f>
        <v>10</v>
      </c>
      <c r="AD44" s="331">
        <f>'ЧГ-4 2019 расклад'!I46</f>
        <v>62</v>
      </c>
      <c r="AE44" s="175">
        <f>'ЧГ-4 2021 расклад'!I44</f>
        <v>22</v>
      </c>
      <c r="AF44" s="175">
        <f>'ЧГ-4 2022 расклад'!I43</f>
        <v>27</v>
      </c>
      <c r="AG44" s="278">
        <f>'ЧГ-4 2023 расклад'!I43</f>
        <v>41</v>
      </c>
      <c r="AH44" s="334">
        <f>'ЧГ-4 2018 расклад'!J45</f>
        <v>14.285714285714286</v>
      </c>
      <c r="AI44" s="335">
        <f>'ЧГ-4 2019 расклад'!J46</f>
        <v>54.86725663716814</v>
      </c>
      <c r="AJ44" s="279">
        <f>'ЧГ-4 2021 расклад'!J44</f>
        <v>30.555555555555557</v>
      </c>
      <c r="AK44" s="279">
        <f>'ЧГ-4 2022 расклад'!J43</f>
        <v>40.298507462686565</v>
      </c>
      <c r="AL44" s="270">
        <f>'ЧГ-4 2023 расклад'!J43</f>
        <v>41</v>
      </c>
      <c r="AM44" s="334">
        <f>'ЧГ-4 2018 расклад'!K45</f>
        <v>91.428571428571431</v>
      </c>
      <c r="AN44" s="277">
        <f>'ЧГ-4 2019 расклад'!K46</f>
        <v>98.230088495575217</v>
      </c>
      <c r="AO44" s="277">
        <f>'ЧГ-4 2021 расклад'!K44</f>
        <v>97.222222222222229</v>
      </c>
      <c r="AP44" s="277">
        <f>'ЧГ-4 2022 расклад'!K43</f>
        <v>95.522388059701484</v>
      </c>
      <c r="AQ44" s="379">
        <f>'ЧГ-4 2023 расклад'!K43</f>
        <v>97</v>
      </c>
    </row>
    <row r="45" spans="1:43" ht="15" customHeight="1" x14ac:dyDescent="0.25">
      <c r="A45" s="116">
        <v>14</v>
      </c>
      <c r="B45" s="175">
        <v>30790</v>
      </c>
      <c r="C45" s="206" t="s">
        <v>27</v>
      </c>
      <c r="D45" s="140">
        <f>'ЧГ-4 2018 расклад'!D46</f>
        <v>36</v>
      </c>
      <c r="E45" s="177">
        <f>'ЧГ-4 2019 расклад'!D47</f>
        <v>51</v>
      </c>
      <c r="F45" s="177">
        <f>'ЧГ-4 2021 расклад'!D45</f>
        <v>76</v>
      </c>
      <c r="G45" s="177">
        <f>'ЧГ-4 2022 расклад'!D44</f>
        <v>55</v>
      </c>
      <c r="H45" s="219">
        <f>'ЧГ-4 2023 расклад'!D44</f>
        <v>76</v>
      </c>
      <c r="I45" s="325">
        <f>'ЧГ-4 2018 расклад'!E46</f>
        <v>3</v>
      </c>
      <c r="J45" s="326">
        <f>'ЧГ-4 2019 расклад'!E47</f>
        <v>17</v>
      </c>
      <c r="K45" s="326">
        <f>'ЧГ-4 2021 расклад'!E45</f>
        <v>10</v>
      </c>
      <c r="L45" s="326">
        <f>'ЧГ-4 2022 расклад'!E44</f>
        <v>2</v>
      </c>
      <c r="M45" s="327">
        <f>'ЧГ-4 2023 расклад'!E44</f>
        <v>8</v>
      </c>
      <c r="N45" s="328">
        <f>'ЧГ-4 2018 расклад'!F46</f>
        <v>8.3333333333333339</v>
      </c>
      <c r="O45" s="329">
        <f>'ЧГ-4 2019 расклад'!F47</f>
        <v>33.333333333333336</v>
      </c>
      <c r="P45" s="178">
        <f>'ЧГ-4 2021 расклад'!F45</f>
        <v>13.157894736842104</v>
      </c>
      <c r="Q45" s="269">
        <f>'ЧГ-4 2022 расклад'!F44</f>
        <v>3.6363636363636362</v>
      </c>
      <c r="R45" s="270">
        <f>'ЧГ-4 2023 расклад'!F44</f>
        <v>10.526315789473685</v>
      </c>
      <c r="S45" s="330">
        <f>'ЧГ-4 2018 расклад'!G46</f>
        <v>10</v>
      </c>
      <c r="T45" s="331">
        <f>'ЧГ-4 2019 расклад'!G47</f>
        <v>30</v>
      </c>
      <c r="U45" s="175">
        <f>'ЧГ-4 2021 расклад'!G45</f>
        <v>44</v>
      </c>
      <c r="V45" s="175">
        <f>'ЧГ-4 2022 расклад'!G44</f>
        <v>27</v>
      </c>
      <c r="W45" s="278">
        <f>'ЧГ-4 2023 расклад'!G44</f>
        <v>38</v>
      </c>
      <c r="X45" s="334">
        <f>'ЧГ-4 2018 расклад'!H46</f>
        <v>27.777777777777779</v>
      </c>
      <c r="Y45" s="336">
        <f>'ЧГ-4 2019 расклад'!H47</f>
        <v>58.823529411764703</v>
      </c>
      <c r="Z45" s="269">
        <f>'ЧГ-4 2021 расклад'!H45</f>
        <v>57.89473684210526</v>
      </c>
      <c r="AA45" s="269">
        <f>'ЧГ-4 2022 расклад'!H44</f>
        <v>49.090909090909093</v>
      </c>
      <c r="AB45" s="270">
        <f>'ЧГ-4 2023 расклад'!H44</f>
        <v>50</v>
      </c>
      <c r="AC45" s="330">
        <f>'ЧГ-4 2018 расклад'!I46</f>
        <v>23</v>
      </c>
      <c r="AD45" s="331">
        <f>'ЧГ-4 2019 расклад'!I47</f>
        <v>4</v>
      </c>
      <c r="AE45" s="175">
        <f>'ЧГ-4 2021 расклад'!I45</f>
        <v>22</v>
      </c>
      <c r="AF45" s="175">
        <f>'ЧГ-4 2022 расклад'!I44</f>
        <v>26</v>
      </c>
      <c r="AG45" s="278">
        <f>'ЧГ-4 2023 расклад'!I44</f>
        <v>30</v>
      </c>
      <c r="AH45" s="334">
        <f>'ЧГ-4 2018 расклад'!J46</f>
        <v>63.888888888888886</v>
      </c>
      <c r="AI45" s="335">
        <f>'ЧГ-4 2019 расклад'!J47</f>
        <v>7.8431372549019605</v>
      </c>
      <c r="AJ45" s="279">
        <f>'ЧГ-4 2021 расклад'!J45</f>
        <v>28.94736842105263</v>
      </c>
      <c r="AK45" s="279">
        <f>'ЧГ-4 2022 расклад'!J44</f>
        <v>47.272727272727273</v>
      </c>
      <c r="AL45" s="270">
        <f>'ЧГ-4 2023 расклад'!J44</f>
        <v>39.473684210526315</v>
      </c>
      <c r="AM45" s="334">
        <f>'ЧГ-4 2018 расклад'!K46</f>
        <v>91.666666666666657</v>
      </c>
      <c r="AN45" s="277">
        <f>'ЧГ-4 2019 расклад'!K47</f>
        <v>66.666666666666657</v>
      </c>
      <c r="AO45" s="277">
        <f>'ЧГ-4 2021 расклад'!K45</f>
        <v>86.84210526315789</v>
      </c>
      <c r="AP45" s="277">
        <f>'ЧГ-4 2022 расклад'!K44</f>
        <v>96.363636363636374</v>
      </c>
      <c r="AQ45" s="379">
        <f>'ЧГ-4 2023 расклад'!K44</f>
        <v>89.473684210526315</v>
      </c>
    </row>
    <row r="46" spans="1:43" ht="15" customHeight="1" x14ac:dyDescent="0.25">
      <c r="A46" s="116">
        <v>15</v>
      </c>
      <c r="B46" s="175">
        <v>30890</v>
      </c>
      <c r="C46" s="206" t="s">
        <v>29</v>
      </c>
      <c r="D46" s="140">
        <f>'ЧГ-4 2018 расклад'!D48</f>
        <v>63</v>
      </c>
      <c r="E46" s="177">
        <f>'ЧГ-4 2019 расклад'!D49</f>
        <v>74</v>
      </c>
      <c r="F46" s="177">
        <f>'ЧГ-4 2021 расклад'!D46</f>
        <v>60</v>
      </c>
      <c r="G46" s="177">
        <f>'ЧГ-4 2022 расклад'!D45</f>
        <v>61</v>
      </c>
      <c r="H46" s="219">
        <f>'ЧГ-4 2023 расклад'!D45</f>
        <v>59</v>
      </c>
      <c r="I46" s="325">
        <f>'ЧГ-4 2018 расклад'!E48</f>
        <v>0</v>
      </c>
      <c r="J46" s="326">
        <f>'ЧГ-4 2019 расклад'!E49</f>
        <v>2</v>
      </c>
      <c r="K46" s="326">
        <f>'ЧГ-4 2021 расклад'!E46</f>
        <v>11</v>
      </c>
      <c r="L46" s="326">
        <f>'ЧГ-4 2022 расклад'!E45</f>
        <v>10</v>
      </c>
      <c r="M46" s="327">
        <f>'ЧГ-4 2023 расклад'!E45</f>
        <v>9</v>
      </c>
      <c r="N46" s="328">
        <f>'ЧГ-4 2018 расклад'!F48</f>
        <v>0</v>
      </c>
      <c r="O46" s="329">
        <f>'ЧГ-4 2019 расклад'!F49</f>
        <v>2.7027027027027026</v>
      </c>
      <c r="P46" s="178">
        <f>'ЧГ-4 2021 расклад'!F46</f>
        <v>18.333333333333332</v>
      </c>
      <c r="Q46" s="269">
        <f>'ЧГ-4 2022 расклад'!F45</f>
        <v>16.393442622950818</v>
      </c>
      <c r="R46" s="270">
        <f>'ЧГ-4 2023 расклад'!F45</f>
        <v>15.254237288135593</v>
      </c>
      <c r="S46" s="330">
        <f>'ЧГ-4 2018 расклад'!G48</f>
        <v>47</v>
      </c>
      <c r="T46" s="331">
        <f>'ЧГ-4 2019 расклад'!G49</f>
        <v>49</v>
      </c>
      <c r="U46" s="175">
        <f>'ЧГ-4 2021 расклад'!G46</f>
        <v>26</v>
      </c>
      <c r="V46" s="175">
        <f>'ЧГ-4 2022 расклад'!G45</f>
        <v>44</v>
      </c>
      <c r="W46" s="278">
        <f>'ЧГ-4 2023 расклад'!G45</f>
        <v>31</v>
      </c>
      <c r="X46" s="334">
        <f>'ЧГ-4 2018 расклад'!H48</f>
        <v>74.603174603174608</v>
      </c>
      <c r="Y46" s="336">
        <f>'ЧГ-4 2019 расклад'!H49</f>
        <v>66.21621621621621</v>
      </c>
      <c r="Z46" s="269">
        <f>'ЧГ-4 2021 расклад'!H46</f>
        <v>43.333333333333336</v>
      </c>
      <c r="AA46" s="269">
        <f>'ЧГ-4 2022 расклад'!H45</f>
        <v>72.131147540983605</v>
      </c>
      <c r="AB46" s="270">
        <f>'ЧГ-4 2023 расклад'!H45</f>
        <v>52.542372881355931</v>
      </c>
      <c r="AC46" s="330">
        <f>'ЧГ-4 2018 расклад'!I48</f>
        <v>16</v>
      </c>
      <c r="AD46" s="331">
        <f>'ЧГ-4 2019 расклад'!I49</f>
        <v>23</v>
      </c>
      <c r="AE46" s="175">
        <f>'ЧГ-4 2021 расклад'!I46</f>
        <v>23</v>
      </c>
      <c r="AF46" s="175">
        <f>'ЧГ-4 2022 расклад'!I45</f>
        <v>7</v>
      </c>
      <c r="AG46" s="278">
        <f>'ЧГ-4 2023 расклад'!I45</f>
        <v>19</v>
      </c>
      <c r="AH46" s="334">
        <f>'ЧГ-4 2018 расклад'!J48</f>
        <v>25.396825396825395</v>
      </c>
      <c r="AI46" s="335">
        <f>'ЧГ-4 2019 расклад'!J49</f>
        <v>31.081081081081081</v>
      </c>
      <c r="AJ46" s="279">
        <f>'ЧГ-4 2021 расклад'!J46</f>
        <v>38.333333333333336</v>
      </c>
      <c r="AK46" s="279">
        <f>'ЧГ-4 2022 расклад'!J45</f>
        <v>11.475409836065573</v>
      </c>
      <c r="AL46" s="270">
        <f>'ЧГ-4 2023 расклад'!J45</f>
        <v>32.203389830508478</v>
      </c>
      <c r="AM46" s="334">
        <f>'ЧГ-4 2018 расклад'!K48</f>
        <v>100</v>
      </c>
      <c r="AN46" s="277">
        <f>'ЧГ-4 2019 расклад'!K49</f>
        <v>97.297297297297291</v>
      </c>
      <c r="AO46" s="277">
        <f>'ЧГ-4 2021 расклад'!K46</f>
        <v>81.666666666666671</v>
      </c>
      <c r="AP46" s="277">
        <f>'ЧГ-4 2022 расклад'!K45</f>
        <v>83.606557377049171</v>
      </c>
      <c r="AQ46" s="379">
        <f>'ЧГ-4 2023 расклад'!K45</f>
        <v>84.745762711864415</v>
      </c>
    </row>
    <row r="47" spans="1:43" ht="15" customHeight="1" x14ac:dyDescent="0.25">
      <c r="A47" s="116">
        <v>16</v>
      </c>
      <c r="B47" s="175">
        <v>30940</v>
      </c>
      <c r="C47" s="206" t="s">
        <v>30</v>
      </c>
      <c r="D47" s="140">
        <f>'ЧГ-4 2018 расклад'!D49</f>
        <v>81</v>
      </c>
      <c r="E47" s="177">
        <f>'ЧГ-4 2019 расклад'!D50</f>
        <v>104</v>
      </c>
      <c r="F47" s="177">
        <f>'ЧГ-4 2021 расклад'!D47</f>
        <v>100</v>
      </c>
      <c r="G47" s="177">
        <f>'ЧГ-4 2022 расклад'!D46</f>
        <v>115</v>
      </c>
      <c r="H47" s="219">
        <f>'ЧГ-4 2023 расклад'!D46</f>
        <v>126</v>
      </c>
      <c r="I47" s="325">
        <f>'ЧГ-4 2018 расклад'!E49</f>
        <v>0</v>
      </c>
      <c r="J47" s="326">
        <v>0</v>
      </c>
      <c r="K47" s="326">
        <f>'ЧГ-4 2021 расклад'!E47</f>
        <v>3</v>
      </c>
      <c r="L47" s="326">
        <f>'ЧГ-4 2022 расклад'!E46</f>
        <v>10</v>
      </c>
      <c r="M47" s="327">
        <f>'ЧГ-4 2023 расклад'!E46</f>
        <v>3</v>
      </c>
      <c r="N47" s="328">
        <f>'ЧГ-4 2018 расклад'!F49</f>
        <v>0</v>
      </c>
      <c r="O47" s="329">
        <f>'ЧГ-4 2019 расклад'!F50</f>
        <v>0</v>
      </c>
      <c r="P47" s="178">
        <f>'ЧГ-4 2021 расклад'!F47</f>
        <v>3</v>
      </c>
      <c r="Q47" s="269">
        <f>'ЧГ-4 2022 расклад'!F46</f>
        <v>8.695652173913043</v>
      </c>
      <c r="R47" s="270">
        <f>'ЧГ-4 2023 расклад'!F46</f>
        <v>2.3809523809523809</v>
      </c>
      <c r="S47" s="330">
        <f>'ЧГ-4 2018 расклад'!G49</f>
        <v>53</v>
      </c>
      <c r="T47" s="331">
        <f>'ЧГ-4 2019 расклад'!G50</f>
        <v>27</v>
      </c>
      <c r="U47" s="175">
        <f>'ЧГ-4 2021 расклад'!G47</f>
        <v>65</v>
      </c>
      <c r="V47" s="175">
        <f>'ЧГ-4 2022 расклад'!G46</f>
        <v>84</v>
      </c>
      <c r="W47" s="278">
        <f>'ЧГ-4 2023 расклад'!G46</f>
        <v>79</v>
      </c>
      <c r="X47" s="334">
        <f>'ЧГ-4 2018 расклад'!H49</f>
        <v>65.432098765432102</v>
      </c>
      <c r="Y47" s="336">
        <f>'ЧГ-4 2019 расклад'!H50</f>
        <v>25.96153846153846</v>
      </c>
      <c r="Z47" s="269">
        <f>'ЧГ-4 2021 расклад'!H47</f>
        <v>65</v>
      </c>
      <c r="AA47" s="269">
        <f>'ЧГ-4 2022 расклад'!H46</f>
        <v>73.043478260869563</v>
      </c>
      <c r="AB47" s="270">
        <f>'ЧГ-4 2023 расклад'!H46</f>
        <v>62.698412698412696</v>
      </c>
      <c r="AC47" s="330">
        <f>'ЧГ-4 2018 расклад'!I49</f>
        <v>28</v>
      </c>
      <c r="AD47" s="331">
        <f>'ЧГ-4 2019 расклад'!I50</f>
        <v>77</v>
      </c>
      <c r="AE47" s="175">
        <f>'ЧГ-4 2021 расклад'!I47</f>
        <v>32</v>
      </c>
      <c r="AF47" s="175">
        <f>'ЧГ-4 2022 расклад'!I46</f>
        <v>21</v>
      </c>
      <c r="AG47" s="278">
        <f>'ЧГ-4 2023 расклад'!I46</f>
        <v>44</v>
      </c>
      <c r="AH47" s="334">
        <f>'ЧГ-4 2018 расклад'!J49</f>
        <v>34.567901234567898</v>
      </c>
      <c r="AI47" s="335">
        <f>'ЧГ-4 2019 расклад'!J50</f>
        <v>74.038461538461533</v>
      </c>
      <c r="AJ47" s="279">
        <f>'ЧГ-4 2021 расклад'!J47</f>
        <v>32</v>
      </c>
      <c r="AK47" s="279">
        <f>'ЧГ-4 2022 расклад'!J46</f>
        <v>18.260869565217391</v>
      </c>
      <c r="AL47" s="270">
        <f>'ЧГ-4 2023 расклад'!J46</f>
        <v>34.920634920634917</v>
      </c>
      <c r="AM47" s="334">
        <f>'ЧГ-4 2018 расклад'!K49</f>
        <v>100</v>
      </c>
      <c r="AN47" s="277">
        <f>'ЧГ-4 2019 расклад'!K50</f>
        <v>100</v>
      </c>
      <c r="AO47" s="277">
        <f>'ЧГ-4 2021 расклад'!K47</f>
        <v>97</v>
      </c>
      <c r="AP47" s="277">
        <f>'ЧГ-4 2022 расклад'!K46</f>
        <v>91.304347826086953</v>
      </c>
      <c r="AQ47" s="379">
        <f>'ЧГ-4 2023 расклад'!K46</f>
        <v>97.61904761904762</v>
      </c>
    </row>
    <row r="48" spans="1:43" ht="15" customHeight="1" thickBot="1" x14ac:dyDescent="0.3">
      <c r="A48" s="116">
        <v>17</v>
      </c>
      <c r="B48" s="118">
        <v>31480</v>
      </c>
      <c r="C48" s="205" t="s">
        <v>31</v>
      </c>
      <c r="D48" s="140">
        <f>'ЧГ-4 2018 расклад'!D50</f>
        <v>104</v>
      </c>
      <c r="E48" s="177">
        <f>'ЧГ-4 2019 расклад'!D51</f>
        <v>110</v>
      </c>
      <c r="F48" s="119">
        <f>'ЧГ-4 2021 расклад'!D48</f>
        <v>106</v>
      </c>
      <c r="G48" s="119">
        <f>'ЧГ-4 2022 расклад'!D47</f>
        <v>112</v>
      </c>
      <c r="H48" s="220">
        <f>'ЧГ-4 2023 расклад'!D47</f>
        <v>128</v>
      </c>
      <c r="I48" s="325">
        <f>'ЧГ-4 2018 расклад'!E50</f>
        <v>0</v>
      </c>
      <c r="J48" s="326">
        <v>0</v>
      </c>
      <c r="K48" s="337">
        <f>'ЧГ-4 2021 расклад'!E48</f>
        <v>0</v>
      </c>
      <c r="L48" s="337">
        <f>'ЧГ-4 2022 расклад'!E47</f>
        <v>1</v>
      </c>
      <c r="M48" s="338">
        <f>'ЧГ-4 2023 расклад'!E47</f>
        <v>6</v>
      </c>
      <c r="N48" s="328">
        <f>'ЧГ-4 2018 расклад'!F50</f>
        <v>0</v>
      </c>
      <c r="O48" s="329">
        <f>'ЧГ-4 2019 расклад'!F51</f>
        <v>0</v>
      </c>
      <c r="P48" s="120">
        <f>'ЧГ-4 2021 расклад'!F48</f>
        <v>0</v>
      </c>
      <c r="Q48" s="271">
        <f>'ЧГ-4 2022 расклад'!F47</f>
        <v>0.8928571428571429</v>
      </c>
      <c r="R48" s="272">
        <f>'ЧГ-4 2023 расклад'!F47</f>
        <v>4.6875</v>
      </c>
      <c r="S48" s="330">
        <f>'ЧГ-4 2018 расклад'!G50</f>
        <v>47</v>
      </c>
      <c r="T48" s="331">
        <f>'ЧГ-4 2019 расклад'!G51</f>
        <v>62</v>
      </c>
      <c r="U48" s="118">
        <f>'ЧГ-4 2021 расклад'!G48</f>
        <v>50</v>
      </c>
      <c r="V48" s="118">
        <f>'ЧГ-4 2022 расклад'!G47</f>
        <v>55</v>
      </c>
      <c r="W48" s="280">
        <f>'ЧГ-4 2023 расклад'!G47</f>
        <v>61</v>
      </c>
      <c r="X48" s="339">
        <f>'ЧГ-4 2018 расклад'!H50</f>
        <v>45.192307692307693</v>
      </c>
      <c r="Y48" s="340">
        <f>'ЧГ-4 2019 расклад'!H51</f>
        <v>56.363636363636367</v>
      </c>
      <c r="Z48" s="271">
        <f>'ЧГ-4 2021 расклад'!H48</f>
        <v>47.169811320754718</v>
      </c>
      <c r="AA48" s="271">
        <f>'ЧГ-4 2022 расклад'!H47</f>
        <v>49.107142857142854</v>
      </c>
      <c r="AB48" s="272">
        <f>'ЧГ-4 2023 расклад'!H47</f>
        <v>47.65625</v>
      </c>
      <c r="AC48" s="330">
        <f>'ЧГ-4 2018 расклад'!I50</f>
        <v>57</v>
      </c>
      <c r="AD48" s="331">
        <f>'ЧГ-4 2019 расклад'!I51</f>
        <v>48</v>
      </c>
      <c r="AE48" s="118">
        <f>'ЧГ-4 2021 расклад'!I48</f>
        <v>56</v>
      </c>
      <c r="AF48" s="118">
        <f>'ЧГ-4 2022 расклад'!I47</f>
        <v>56</v>
      </c>
      <c r="AG48" s="280">
        <f>'ЧГ-4 2023 расклад'!I47</f>
        <v>61</v>
      </c>
      <c r="AH48" s="334">
        <f>'ЧГ-4 2018 расклад'!J50</f>
        <v>54.807692307692307</v>
      </c>
      <c r="AI48" s="335">
        <f>'ЧГ-4 2019 расклад'!J51</f>
        <v>43.636363636363633</v>
      </c>
      <c r="AJ48" s="281">
        <f>'ЧГ-4 2021 расклад'!J48</f>
        <v>52.830188679245282</v>
      </c>
      <c r="AK48" s="281">
        <f>'ЧГ-4 2022 расклад'!J47</f>
        <v>50</v>
      </c>
      <c r="AL48" s="272">
        <f>'ЧГ-4 2023 расклад'!J47</f>
        <v>47.65625</v>
      </c>
      <c r="AM48" s="334">
        <f>'ЧГ-4 2018 расклад'!K50</f>
        <v>100</v>
      </c>
      <c r="AN48" s="277">
        <f>'ЧГ-4 2019 расклад'!K51</f>
        <v>100</v>
      </c>
      <c r="AO48" s="277">
        <f>'ЧГ-4 2021 расклад'!K48</f>
        <v>100</v>
      </c>
      <c r="AP48" s="277">
        <f>'ЧГ-4 2022 расклад'!K47</f>
        <v>99.107142857142861</v>
      </c>
      <c r="AQ48" s="379">
        <f>'ЧГ-4 2023 расклад'!K47</f>
        <v>95.3125</v>
      </c>
    </row>
    <row r="49" spans="1:43" ht="15" customHeight="1" thickBot="1" x14ac:dyDescent="0.3">
      <c r="A49" s="309"/>
      <c r="B49" s="342"/>
      <c r="C49" s="311" t="s">
        <v>117</v>
      </c>
      <c r="D49" s="344">
        <f>'ЧГ-4 2018 расклад'!D51</f>
        <v>1460</v>
      </c>
      <c r="E49" s="345">
        <f>'ЧГ-4 2019 расклад'!D52</f>
        <v>1694</v>
      </c>
      <c r="F49" s="345">
        <f>'ЧГ-4 2021 расклад'!D49</f>
        <v>1825</v>
      </c>
      <c r="G49" s="345">
        <f>'ЧГ-4 2022 расклад'!D48</f>
        <v>1786</v>
      </c>
      <c r="H49" s="346">
        <f>'ЧГ-4 2023 расклад'!D48</f>
        <v>1960</v>
      </c>
      <c r="I49" s="347">
        <f>'ЧГ-4 2018 расклад'!E51</f>
        <v>44</v>
      </c>
      <c r="J49" s="345">
        <f>'ЧГ-4 2019 расклад'!E52</f>
        <v>44</v>
      </c>
      <c r="K49" s="345">
        <f>'ЧГ-4 2021 расклад'!E49</f>
        <v>94</v>
      </c>
      <c r="L49" s="345">
        <f>'ЧГ-4 2022 расклад'!E48</f>
        <v>103</v>
      </c>
      <c r="M49" s="348">
        <f>'ЧГ-4 2023 расклад'!E48</f>
        <v>209</v>
      </c>
      <c r="N49" s="320">
        <f>'ЧГ-4 2018 расклад'!F51</f>
        <v>3.0136986301369864</v>
      </c>
      <c r="O49" s="321">
        <f>'ЧГ-4 2019 расклад'!F52</f>
        <v>2.5974025974025974</v>
      </c>
      <c r="P49" s="322">
        <f>'ЧГ-4 2021 расклад'!F49</f>
        <v>5.1506849315068495</v>
      </c>
      <c r="Q49" s="321">
        <f>'ЧГ-4 2022 расклад'!F48</f>
        <v>5.7670772676371778</v>
      </c>
      <c r="R49" s="323">
        <f>'ЧГ-4 2023 расклад'!F48</f>
        <v>10.663265306122449</v>
      </c>
      <c r="S49" s="347">
        <f>'ЧГ-4 2018 расклад'!G51</f>
        <v>808</v>
      </c>
      <c r="T49" s="345">
        <f>'ЧГ-4 2019 расклад'!G52</f>
        <v>1021</v>
      </c>
      <c r="U49" s="345">
        <f>'ЧГ-4 2021 расклад'!G49</f>
        <v>922</v>
      </c>
      <c r="V49" s="345">
        <f>'ЧГ-4 2022 расклад'!G48</f>
        <v>889</v>
      </c>
      <c r="W49" s="348">
        <f>'ЧГ-4 2023 расклад'!G48</f>
        <v>882</v>
      </c>
      <c r="X49" s="320">
        <f>'ЧГ-4 2018 расклад'!H51</f>
        <v>55.342465753424655</v>
      </c>
      <c r="Y49" s="321">
        <f>'ЧГ-4 2019 расклад'!H52</f>
        <v>60.271546635183</v>
      </c>
      <c r="Z49" s="322">
        <f>'ЧГ-4 2021 расклад'!H49</f>
        <v>50.520547945205479</v>
      </c>
      <c r="AA49" s="321">
        <f>'ЧГ-4 2022 расклад'!H48</f>
        <v>49.776035834266516</v>
      </c>
      <c r="AB49" s="323">
        <f>'ЧГ-4 2023 расклад'!H48</f>
        <v>45</v>
      </c>
      <c r="AC49" s="347">
        <f>'ЧГ-4 2018 расклад'!I51</f>
        <v>608</v>
      </c>
      <c r="AD49" s="345">
        <f>'ЧГ-4 2019 расклад'!I52</f>
        <v>629</v>
      </c>
      <c r="AE49" s="345">
        <f>'ЧГ-4 2021 расклад'!I49</f>
        <v>809</v>
      </c>
      <c r="AF49" s="345">
        <f>'ЧГ-4 2022 расклад'!I48</f>
        <v>794</v>
      </c>
      <c r="AG49" s="348">
        <f>'ЧГ-4 2023 расклад'!I48</f>
        <v>869</v>
      </c>
      <c r="AH49" s="320">
        <f>'ЧГ-4 2018 расклад'!J51</f>
        <v>41.643835616438359</v>
      </c>
      <c r="AI49" s="321">
        <f>'ЧГ-4 2019 расклад'!J52</f>
        <v>37.131050767414401</v>
      </c>
      <c r="AJ49" s="322">
        <f>'ЧГ-4 2021 расклад'!J49</f>
        <v>44.328767123287669</v>
      </c>
      <c r="AK49" s="321">
        <f>'ЧГ-4 2022 расклад'!J48</f>
        <v>44.456886898096307</v>
      </c>
      <c r="AL49" s="323">
        <f>'ЧГ-4 2023 расклад'!J48</f>
        <v>44.336734693877553</v>
      </c>
      <c r="AM49" s="320">
        <f>'ЧГ-4 2018 расклад'!K51</f>
        <v>96.241204637142516</v>
      </c>
      <c r="AN49" s="322">
        <f>'ЧГ-4 2019 расклад'!K52</f>
        <v>96.014980782270726</v>
      </c>
      <c r="AO49" s="380">
        <f>'ЧГ-4 2021 расклад'!K49</f>
        <v>94.115763648877916</v>
      </c>
      <c r="AP49" s="377">
        <f>'ЧГ-4 2022 расклад'!K48</f>
        <v>92.532058776477328</v>
      </c>
      <c r="AQ49" s="381">
        <f>'ЧГ-4 2023 расклад'!K48</f>
        <v>89.107357239445832</v>
      </c>
    </row>
    <row r="50" spans="1:43" ht="15" customHeight="1" x14ac:dyDescent="0.25">
      <c r="A50" s="114">
        <v>1</v>
      </c>
      <c r="B50" s="141">
        <v>40010</v>
      </c>
      <c r="C50" s="207" t="s">
        <v>32</v>
      </c>
      <c r="D50" s="140">
        <f>'ЧГ-4 2018 расклад'!D52</f>
        <v>155</v>
      </c>
      <c r="E50" s="177">
        <f>'ЧГ-4 2019 расклад'!D53</f>
        <v>179</v>
      </c>
      <c r="F50" s="137">
        <f>'ЧГ-4 2021 расклад'!D50</f>
        <v>223</v>
      </c>
      <c r="G50" s="128">
        <f>'ЧГ-4 2022 расклад'!D49</f>
        <v>211</v>
      </c>
      <c r="H50" s="221">
        <f>'ЧГ-4 2023 расклад'!D49</f>
        <v>238</v>
      </c>
      <c r="I50" s="325">
        <f>'ЧГ-4 2018 расклад'!E52</f>
        <v>6</v>
      </c>
      <c r="J50" s="326">
        <f>'ЧГ-4 2019 расклад'!E53</f>
        <v>2</v>
      </c>
      <c r="K50" s="349">
        <f>'ЧГ-4 2021 расклад'!E50</f>
        <v>23</v>
      </c>
      <c r="L50" s="349">
        <f>'ЧГ-4 2022 расклад'!E49</f>
        <v>9</v>
      </c>
      <c r="M50" s="350">
        <f>'ЧГ-4 2023 расклад'!E49</f>
        <v>28</v>
      </c>
      <c r="N50" s="328">
        <f>'ЧГ-4 2018 расклад'!F52</f>
        <v>3.870967741935484</v>
      </c>
      <c r="O50" s="329">
        <f>'ЧГ-4 2019 расклад'!F53</f>
        <v>1.1173184357541899</v>
      </c>
      <c r="P50" s="273">
        <f>'ЧГ-4 2021 расклад'!F50</f>
        <v>10.31390134529148</v>
      </c>
      <c r="Q50" s="273">
        <f>'ЧГ-4 2022 расклад'!F49</f>
        <v>4.2654028436018958</v>
      </c>
      <c r="R50" s="274">
        <f>'ЧГ-4 2023 расклад'!F49</f>
        <v>11.764705882352942</v>
      </c>
      <c r="S50" s="330">
        <f>'ЧГ-4 2018 расклад'!G52</f>
        <v>76</v>
      </c>
      <c r="T50" s="331">
        <f>'ЧГ-4 2019 расклад'!G53</f>
        <v>95</v>
      </c>
      <c r="U50" s="127">
        <f>'ЧГ-4 2021 расклад'!G50</f>
        <v>98</v>
      </c>
      <c r="V50" s="127">
        <f>'ЧГ-4 2022 расклад'!G49</f>
        <v>97</v>
      </c>
      <c r="W50" s="275">
        <f>'ЧГ-4 2023 расклад'!G49</f>
        <v>109</v>
      </c>
      <c r="X50" s="332">
        <f>'ЧГ-4 2018 расклад'!H52</f>
        <v>49.032258064516128</v>
      </c>
      <c r="Y50" s="333">
        <f>'ЧГ-4 2019 расклад'!H53</f>
        <v>53.072625698324025</v>
      </c>
      <c r="Z50" s="273">
        <f>'ЧГ-4 2021 расклад'!H50</f>
        <v>43.946188340807176</v>
      </c>
      <c r="AA50" s="273">
        <f>'ЧГ-4 2022 расклад'!H49</f>
        <v>45.971563981042657</v>
      </c>
      <c r="AB50" s="274">
        <f>'ЧГ-4 2023 расклад'!H49</f>
        <v>45.798319327731093</v>
      </c>
      <c r="AC50" s="330">
        <f>'ЧГ-4 2018 расклад'!I52</f>
        <v>73</v>
      </c>
      <c r="AD50" s="331">
        <f>'ЧГ-4 2019 расклад'!I53</f>
        <v>82</v>
      </c>
      <c r="AE50" s="127">
        <f>'ЧГ-4 2021 расклад'!I50</f>
        <v>102</v>
      </c>
      <c r="AF50" s="127">
        <f>'ЧГ-4 2022 расклад'!I49</f>
        <v>105</v>
      </c>
      <c r="AG50" s="275">
        <f>'ЧГ-4 2023 расклад'!I49</f>
        <v>101</v>
      </c>
      <c r="AH50" s="334">
        <f>'ЧГ-4 2018 расклад'!J52</f>
        <v>47.096774193548384</v>
      </c>
      <c r="AI50" s="335">
        <f>'ЧГ-4 2019 расклад'!J53</f>
        <v>45.81005586592179</v>
      </c>
      <c r="AJ50" s="276">
        <f>'ЧГ-4 2021 расклад'!J50</f>
        <v>45.739910313901348</v>
      </c>
      <c r="AK50" s="276">
        <f>'ЧГ-4 2022 расклад'!J49</f>
        <v>49.763033175355453</v>
      </c>
      <c r="AL50" s="274">
        <f>'ЧГ-4 2023 расклад'!J49</f>
        <v>42.436974789915965</v>
      </c>
      <c r="AM50" s="334">
        <f>'ЧГ-4 2018 расклад'!K52</f>
        <v>96.129032258064512</v>
      </c>
      <c r="AN50" s="277">
        <f>'ЧГ-4 2019 расклад'!K53</f>
        <v>98.882681564245814</v>
      </c>
      <c r="AO50" s="277">
        <f>'ЧГ-4 2021 расклад'!K50</f>
        <v>89.68609865470853</v>
      </c>
      <c r="AP50" s="277">
        <f>'ЧГ-4 2022 расклад'!K49</f>
        <v>95.73459715639811</v>
      </c>
      <c r="AQ50" s="379">
        <f>'ЧГ-4 2023 расклад'!K49</f>
        <v>88.235294117647058</v>
      </c>
    </row>
    <row r="51" spans="1:43" ht="15" customHeight="1" x14ac:dyDescent="0.25">
      <c r="A51" s="116">
        <v>2</v>
      </c>
      <c r="B51" s="175">
        <v>40030</v>
      </c>
      <c r="C51" s="206" t="s">
        <v>125</v>
      </c>
      <c r="D51" s="140">
        <f>'ЧГ-4 2018 расклад'!D53</f>
        <v>60</v>
      </c>
      <c r="E51" s="177">
        <f>'ЧГ-4 2019 расклад'!D54</f>
        <v>50</v>
      </c>
      <c r="F51" s="177">
        <f>'ЧГ-4 2021 расклад'!D51</f>
        <v>61</v>
      </c>
      <c r="G51" s="177">
        <f>'ЧГ-4 2022 расклад'!D50</f>
        <v>56</v>
      </c>
      <c r="H51" s="219">
        <f>'ЧГ-4 2023 расклад'!D50</f>
        <v>56</v>
      </c>
      <c r="I51" s="325">
        <f>'ЧГ-4 2018 расклад'!E53</f>
        <v>0</v>
      </c>
      <c r="J51" s="326">
        <v>0</v>
      </c>
      <c r="K51" s="326">
        <f>'ЧГ-4 2021 расклад'!E51</f>
        <v>0</v>
      </c>
      <c r="L51" s="326">
        <f>'ЧГ-4 2022 расклад'!E50</f>
        <v>0</v>
      </c>
      <c r="M51" s="327">
        <f>'ЧГ-4 2023 расклад'!E50</f>
        <v>0</v>
      </c>
      <c r="N51" s="328">
        <f>'ЧГ-4 2018 расклад'!F53</f>
        <v>0</v>
      </c>
      <c r="O51" s="329">
        <f>'ЧГ-4 2019 расклад'!F54</f>
        <v>0</v>
      </c>
      <c r="P51" s="269">
        <f>'ЧГ-4 2021 расклад'!F51</f>
        <v>0</v>
      </c>
      <c r="Q51" s="269">
        <f>'ЧГ-4 2022 расклад'!F50</f>
        <v>0</v>
      </c>
      <c r="R51" s="270">
        <f>'ЧГ-4 2023 расклад'!F50</f>
        <v>0</v>
      </c>
      <c r="S51" s="330">
        <f>'ЧГ-4 2018 расклад'!G53</f>
        <v>1</v>
      </c>
      <c r="T51" s="331">
        <f>'ЧГ-4 2019 расклад'!G54</f>
        <v>11</v>
      </c>
      <c r="U51" s="175">
        <f>'ЧГ-4 2021 расклад'!G51</f>
        <v>32</v>
      </c>
      <c r="V51" s="175">
        <f>'ЧГ-4 2022 расклад'!G50</f>
        <v>2</v>
      </c>
      <c r="W51" s="278">
        <f>'ЧГ-4 2023 расклад'!G50</f>
        <v>16</v>
      </c>
      <c r="X51" s="334">
        <f>'ЧГ-4 2018 расклад'!H53</f>
        <v>1.6666666666666667</v>
      </c>
      <c r="Y51" s="336">
        <f>'ЧГ-4 2019 расклад'!H54</f>
        <v>22</v>
      </c>
      <c r="Z51" s="269">
        <f>'ЧГ-4 2021 расклад'!H51</f>
        <v>52.459016393442624</v>
      </c>
      <c r="AA51" s="269">
        <f>'ЧГ-4 2022 расклад'!H50</f>
        <v>3.5714285714285716</v>
      </c>
      <c r="AB51" s="270">
        <f>'ЧГ-4 2023 расклад'!H50</f>
        <v>28.571428571428573</v>
      </c>
      <c r="AC51" s="330">
        <f>'ЧГ-4 2018 расклад'!I53</f>
        <v>59</v>
      </c>
      <c r="AD51" s="331">
        <f>'ЧГ-4 2019 расклад'!I54</f>
        <v>39</v>
      </c>
      <c r="AE51" s="175">
        <f>'ЧГ-4 2021 расклад'!I51</f>
        <v>29</v>
      </c>
      <c r="AF51" s="175">
        <f>'ЧГ-4 2022 расклад'!I50</f>
        <v>54</v>
      </c>
      <c r="AG51" s="278">
        <f>'ЧГ-4 2023 расклад'!I50</f>
        <v>40</v>
      </c>
      <c r="AH51" s="334">
        <f>'ЧГ-4 2018 расклад'!J53</f>
        <v>98.333333333333329</v>
      </c>
      <c r="AI51" s="335">
        <f>'ЧГ-4 2019 расклад'!J54</f>
        <v>78</v>
      </c>
      <c r="AJ51" s="279">
        <f>'ЧГ-4 2021 расклад'!J51</f>
        <v>47.540983606557376</v>
      </c>
      <c r="AK51" s="279">
        <f>'ЧГ-4 2022 расклад'!J50</f>
        <v>96.428571428571431</v>
      </c>
      <c r="AL51" s="270">
        <f>'ЧГ-4 2023 расклад'!J50</f>
        <v>71.428571428571431</v>
      </c>
      <c r="AM51" s="334">
        <f>'ЧГ-4 2018 расклад'!K53</f>
        <v>100</v>
      </c>
      <c r="AN51" s="277">
        <f>'ЧГ-4 2019 расклад'!K54</f>
        <v>100</v>
      </c>
      <c r="AO51" s="277">
        <f>'ЧГ-4 2021 расклад'!K51</f>
        <v>100</v>
      </c>
      <c r="AP51" s="277">
        <f>'ЧГ-4 2022 расклад'!K50</f>
        <v>100</v>
      </c>
      <c r="AQ51" s="379">
        <f>'ЧГ-4 2023 расклад'!K50</f>
        <v>100</v>
      </c>
    </row>
    <row r="52" spans="1:43" ht="15" customHeight="1" x14ac:dyDescent="0.25">
      <c r="A52" s="116">
        <v>3</v>
      </c>
      <c r="B52" s="175">
        <v>40410</v>
      </c>
      <c r="C52" s="206" t="s">
        <v>94</v>
      </c>
      <c r="D52" s="140">
        <f>'ЧГ-4 2018 расклад'!D54</f>
        <v>143</v>
      </c>
      <c r="E52" s="177">
        <f>'ЧГ-4 2019 расклад'!D55</f>
        <v>184</v>
      </c>
      <c r="F52" s="177">
        <f>'ЧГ-4 2021 расклад'!D52</f>
        <v>177</v>
      </c>
      <c r="G52" s="177">
        <f>'ЧГ-4 2022 расклад'!D51</f>
        <v>165</v>
      </c>
      <c r="H52" s="219">
        <f>'ЧГ-4 2023 расклад'!D51</f>
        <v>184</v>
      </c>
      <c r="I52" s="325">
        <f>'ЧГ-4 2018 расклад'!E54</f>
        <v>3</v>
      </c>
      <c r="J52" s="326">
        <f>'ЧГ-4 2019 расклад'!E55</f>
        <v>2</v>
      </c>
      <c r="K52" s="326">
        <f>'ЧГ-4 2021 расклад'!E52</f>
        <v>0</v>
      </c>
      <c r="L52" s="326">
        <f>'ЧГ-4 2022 расклад'!E51</f>
        <v>7</v>
      </c>
      <c r="M52" s="327">
        <f>'ЧГ-4 2023 расклад'!E51</f>
        <v>12</v>
      </c>
      <c r="N52" s="328">
        <f>'ЧГ-4 2018 расклад'!F54</f>
        <v>2.0979020979020979</v>
      </c>
      <c r="O52" s="329">
        <f>'ЧГ-4 2019 расклад'!F55</f>
        <v>1.0869565217391304</v>
      </c>
      <c r="P52" s="269">
        <f>'ЧГ-4 2021 расклад'!F52</f>
        <v>0</v>
      </c>
      <c r="Q52" s="269">
        <f>'ЧГ-4 2022 расклад'!F51</f>
        <v>4.2424242424242422</v>
      </c>
      <c r="R52" s="270">
        <f>'ЧГ-4 2023 расклад'!F51</f>
        <v>6.5217391304347823</v>
      </c>
      <c r="S52" s="330">
        <f>'ЧГ-4 2018 расклад'!G54</f>
        <v>83</v>
      </c>
      <c r="T52" s="331">
        <f>'ЧГ-4 2019 расклад'!G55</f>
        <v>92</v>
      </c>
      <c r="U52" s="175">
        <f>'ЧГ-4 2021 расклад'!G52</f>
        <v>69</v>
      </c>
      <c r="V52" s="175">
        <f>'ЧГ-4 2022 расклад'!G51</f>
        <v>86</v>
      </c>
      <c r="W52" s="278">
        <f>'ЧГ-4 2023 расклад'!G51</f>
        <v>68</v>
      </c>
      <c r="X52" s="334">
        <f>'ЧГ-4 2018 расклад'!H54</f>
        <v>58.04195804195804</v>
      </c>
      <c r="Y52" s="336">
        <f>'ЧГ-4 2019 расклад'!H55</f>
        <v>50</v>
      </c>
      <c r="Z52" s="269">
        <f>'ЧГ-4 2021 расклад'!H52</f>
        <v>38.983050847457626</v>
      </c>
      <c r="AA52" s="269">
        <f>'ЧГ-4 2022 расклад'!H51</f>
        <v>52.121212121212125</v>
      </c>
      <c r="AB52" s="270">
        <f>'ЧГ-4 2023 расклад'!H51</f>
        <v>36.956521739130437</v>
      </c>
      <c r="AC52" s="330">
        <f>'ЧГ-4 2018 расклад'!I54</f>
        <v>57</v>
      </c>
      <c r="AD52" s="331">
        <f>'ЧГ-4 2019 расклад'!I55</f>
        <v>90</v>
      </c>
      <c r="AE52" s="175">
        <f>'ЧГ-4 2021 расклад'!I52</f>
        <v>108</v>
      </c>
      <c r="AF52" s="175">
        <f>'ЧГ-4 2022 расклад'!I51</f>
        <v>72</v>
      </c>
      <c r="AG52" s="278">
        <f>'ЧГ-4 2023 расклад'!I51</f>
        <v>104</v>
      </c>
      <c r="AH52" s="334">
        <f>'ЧГ-4 2018 расклад'!J54</f>
        <v>39.86013986013986</v>
      </c>
      <c r="AI52" s="335">
        <f>'ЧГ-4 2019 расклад'!J55</f>
        <v>48.913043478260867</v>
      </c>
      <c r="AJ52" s="279">
        <f>'ЧГ-4 2021 расклад'!J52</f>
        <v>61.016949152542374</v>
      </c>
      <c r="AK52" s="279">
        <f>'ЧГ-4 2022 расклад'!J51</f>
        <v>43.636363636363633</v>
      </c>
      <c r="AL52" s="270">
        <f>'ЧГ-4 2023 расклад'!J51</f>
        <v>56.521739130434781</v>
      </c>
      <c r="AM52" s="334">
        <f>'ЧГ-4 2018 расклад'!K54</f>
        <v>97.902097902097893</v>
      </c>
      <c r="AN52" s="277">
        <f>'ЧГ-4 2019 расклад'!K55</f>
        <v>98.913043478260875</v>
      </c>
      <c r="AO52" s="277">
        <f>'ЧГ-4 2021 расклад'!K52</f>
        <v>100</v>
      </c>
      <c r="AP52" s="277">
        <f>'ЧГ-4 2022 расклад'!K51</f>
        <v>95.757575757575751</v>
      </c>
      <c r="AQ52" s="379">
        <f>'ЧГ-4 2023 расклад'!K51</f>
        <v>93.478260869565219</v>
      </c>
    </row>
    <row r="53" spans="1:43" ht="15" customHeight="1" x14ac:dyDescent="0.25">
      <c r="A53" s="116">
        <v>4</v>
      </c>
      <c r="B53" s="175">
        <v>40011</v>
      </c>
      <c r="C53" s="206" t="s">
        <v>97</v>
      </c>
      <c r="D53" s="140">
        <f>'ЧГ-4 2018 расклад'!D55</f>
        <v>181</v>
      </c>
      <c r="E53" s="177">
        <f>'ЧГ-4 2019 расклад'!D56</f>
        <v>222</v>
      </c>
      <c r="F53" s="177">
        <f>'ЧГ-4 2021 расклад'!D53</f>
        <v>216</v>
      </c>
      <c r="G53" s="177">
        <f>'ЧГ-4 2022 расклад'!D52</f>
        <v>233</v>
      </c>
      <c r="H53" s="219">
        <f>'ЧГ-4 2023 расклад'!D52</f>
        <v>234</v>
      </c>
      <c r="I53" s="325">
        <f>'ЧГ-4 2018 расклад'!E55</f>
        <v>3</v>
      </c>
      <c r="J53" s="326">
        <f>'ЧГ-4 2019 расклад'!E56</f>
        <v>8</v>
      </c>
      <c r="K53" s="326">
        <f>'ЧГ-4 2021 расклад'!E53</f>
        <v>10</v>
      </c>
      <c r="L53" s="326">
        <f>'ЧГ-4 2022 расклад'!E52</f>
        <v>11</v>
      </c>
      <c r="M53" s="327">
        <f>'ЧГ-4 2023 расклад'!E52</f>
        <v>27</v>
      </c>
      <c r="N53" s="328">
        <f>'ЧГ-4 2018 расклад'!F55</f>
        <v>1.6574585635359116</v>
      </c>
      <c r="O53" s="329">
        <f>'ЧГ-4 2019 расклад'!F56</f>
        <v>3.6036036036036037</v>
      </c>
      <c r="P53" s="269">
        <f>'ЧГ-4 2021 расклад'!F53</f>
        <v>4.6296296296296298</v>
      </c>
      <c r="Q53" s="269">
        <f>'ЧГ-4 2022 расклад'!F52</f>
        <v>4.7210300429184553</v>
      </c>
      <c r="R53" s="270">
        <f>'ЧГ-4 2023 расклад'!F52</f>
        <v>11.538461538461538</v>
      </c>
      <c r="S53" s="330">
        <f>'ЧГ-4 2018 расклад'!G55</f>
        <v>105</v>
      </c>
      <c r="T53" s="331">
        <f>'ЧГ-4 2019 расклад'!G56</f>
        <v>143</v>
      </c>
      <c r="U53" s="175">
        <f>'ЧГ-4 2021 расклад'!G53</f>
        <v>126</v>
      </c>
      <c r="V53" s="175">
        <f>'ЧГ-4 2022 расклад'!G52</f>
        <v>119</v>
      </c>
      <c r="W53" s="278">
        <f>'ЧГ-4 2023 расклад'!G52</f>
        <v>103</v>
      </c>
      <c r="X53" s="334">
        <f>'ЧГ-4 2018 расклад'!H55</f>
        <v>58.011049723756905</v>
      </c>
      <c r="Y53" s="336">
        <f>'ЧГ-4 2019 расклад'!H56</f>
        <v>64.414414414414409</v>
      </c>
      <c r="Z53" s="269">
        <f>'ЧГ-4 2021 расклад'!H53</f>
        <v>58.333333333333336</v>
      </c>
      <c r="AA53" s="269">
        <f>'ЧГ-4 2022 расклад'!H52</f>
        <v>51.072961373390555</v>
      </c>
      <c r="AB53" s="270">
        <f>'ЧГ-4 2023 расклад'!H52</f>
        <v>44.017094017094017</v>
      </c>
      <c r="AC53" s="330">
        <f>'ЧГ-4 2018 расклад'!I55</f>
        <v>73</v>
      </c>
      <c r="AD53" s="331">
        <f>'ЧГ-4 2019 расклад'!I56</f>
        <v>71</v>
      </c>
      <c r="AE53" s="175">
        <f>'ЧГ-4 2021 расклад'!I53</f>
        <v>80</v>
      </c>
      <c r="AF53" s="175">
        <f>'ЧГ-4 2022 расклад'!I52</f>
        <v>103</v>
      </c>
      <c r="AG53" s="278">
        <f>'ЧГ-4 2023 расклад'!I52</f>
        <v>104</v>
      </c>
      <c r="AH53" s="334">
        <f>'ЧГ-4 2018 расклад'!J55</f>
        <v>40.331491712707184</v>
      </c>
      <c r="AI53" s="335">
        <f>'ЧГ-4 2019 расклад'!J56</f>
        <v>31.981981981981981</v>
      </c>
      <c r="AJ53" s="279">
        <f>'ЧГ-4 2021 расклад'!J53</f>
        <v>37.037037037037038</v>
      </c>
      <c r="AK53" s="279">
        <f>'ЧГ-4 2022 расклад'!J52</f>
        <v>44.206008583690988</v>
      </c>
      <c r="AL53" s="270">
        <f>'ЧГ-4 2023 расклад'!J52</f>
        <v>44.444444444444443</v>
      </c>
      <c r="AM53" s="334">
        <f>'ЧГ-4 2018 расклад'!K55</f>
        <v>98.342541436464089</v>
      </c>
      <c r="AN53" s="277">
        <f>'ЧГ-4 2019 расклад'!K56</f>
        <v>96.396396396396398</v>
      </c>
      <c r="AO53" s="277">
        <f>'ЧГ-4 2021 расклад'!K53</f>
        <v>95.370370370370381</v>
      </c>
      <c r="AP53" s="277">
        <f>'ЧГ-4 2022 расклад'!K52</f>
        <v>95.278969957081543</v>
      </c>
      <c r="AQ53" s="379">
        <f>'ЧГ-4 2023 расклад'!K52</f>
        <v>88.461538461538453</v>
      </c>
    </row>
    <row r="54" spans="1:43" ht="15" customHeight="1" x14ac:dyDescent="0.25">
      <c r="A54" s="116">
        <v>5</v>
      </c>
      <c r="B54" s="175">
        <v>40080</v>
      </c>
      <c r="C54" s="206" t="s">
        <v>110</v>
      </c>
      <c r="D54" s="140">
        <f>'ЧГ-4 2018 расклад'!D56</f>
        <v>125</v>
      </c>
      <c r="E54" s="177">
        <f>'ЧГ-4 2019 расклад'!D57</f>
        <v>127</v>
      </c>
      <c r="F54" s="177">
        <f>'ЧГ-4 2021 расклад'!D54</f>
        <v>141</v>
      </c>
      <c r="G54" s="177">
        <f>'ЧГ-4 2022 расклад'!D53</f>
        <v>110</v>
      </c>
      <c r="H54" s="219">
        <f>'ЧГ-4 2023 расклад'!D53</f>
        <v>140</v>
      </c>
      <c r="I54" s="325">
        <f>'ЧГ-4 2018 расклад'!E56</f>
        <v>0</v>
      </c>
      <c r="J54" s="326">
        <v>0</v>
      </c>
      <c r="K54" s="326">
        <f>'ЧГ-4 2021 расклад'!E54</f>
        <v>0</v>
      </c>
      <c r="L54" s="326">
        <f>'ЧГ-4 2022 расклад'!E53</f>
        <v>5</v>
      </c>
      <c r="M54" s="327">
        <f>'ЧГ-4 2023 расклад'!E53</f>
        <v>0</v>
      </c>
      <c r="N54" s="328">
        <f>'ЧГ-4 2018 расклад'!F56</f>
        <v>0</v>
      </c>
      <c r="O54" s="329">
        <f>'ЧГ-4 2019 расклад'!F57</f>
        <v>0</v>
      </c>
      <c r="P54" s="269">
        <f>'ЧГ-4 2021 расклад'!F54</f>
        <v>0</v>
      </c>
      <c r="Q54" s="269">
        <f>'ЧГ-4 2022 расклад'!F53</f>
        <v>4.5454545454545459</v>
      </c>
      <c r="R54" s="270">
        <f>'ЧГ-4 2023 расклад'!F53</f>
        <v>0</v>
      </c>
      <c r="S54" s="330">
        <f>'ЧГ-4 2018 расклад'!G56</f>
        <v>61</v>
      </c>
      <c r="T54" s="331">
        <f>'ЧГ-4 2019 расклад'!G57</f>
        <v>73</v>
      </c>
      <c r="U54" s="175">
        <f>'ЧГ-4 2021 расклад'!G54</f>
        <v>62</v>
      </c>
      <c r="V54" s="175">
        <f>'ЧГ-4 2022 расклад'!G53</f>
        <v>50</v>
      </c>
      <c r="W54" s="278">
        <f>'ЧГ-4 2023 расклад'!G53</f>
        <v>57</v>
      </c>
      <c r="X54" s="334">
        <f>'ЧГ-4 2018 расклад'!H56</f>
        <v>48.8</v>
      </c>
      <c r="Y54" s="336">
        <f>'ЧГ-4 2019 расклад'!H57</f>
        <v>57.480314960629919</v>
      </c>
      <c r="Z54" s="269">
        <f>'ЧГ-4 2021 расклад'!H54</f>
        <v>43.971631205673759</v>
      </c>
      <c r="AA54" s="269">
        <f>'ЧГ-4 2022 расклад'!H53</f>
        <v>45.454545454545453</v>
      </c>
      <c r="AB54" s="270">
        <f>'ЧГ-4 2023 расклад'!H53</f>
        <v>40.714285714285715</v>
      </c>
      <c r="AC54" s="330">
        <f>'ЧГ-4 2018 расклад'!I56</f>
        <v>64</v>
      </c>
      <c r="AD54" s="331">
        <f>'ЧГ-4 2019 расклад'!I57</f>
        <v>54</v>
      </c>
      <c r="AE54" s="175">
        <f>'ЧГ-4 2021 расклад'!I54</f>
        <v>79</v>
      </c>
      <c r="AF54" s="175">
        <f>'ЧГ-4 2022 расклад'!I53</f>
        <v>55</v>
      </c>
      <c r="AG54" s="278">
        <f>'ЧГ-4 2023 расклад'!I53</f>
        <v>83</v>
      </c>
      <c r="AH54" s="334">
        <f>'ЧГ-4 2018 расклад'!J56</f>
        <v>51.2</v>
      </c>
      <c r="AI54" s="335">
        <f>'ЧГ-4 2019 расклад'!J57</f>
        <v>42.519685039370081</v>
      </c>
      <c r="AJ54" s="279">
        <f>'ЧГ-4 2021 расклад'!J54</f>
        <v>56.028368794326241</v>
      </c>
      <c r="AK54" s="279">
        <f>'ЧГ-4 2022 расклад'!J53</f>
        <v>50</v>
      </c>
      <c r="AL54" s="270">
        <f>'ЧГ-4 2023 расклад'!J53</f>
        <v>59.285714285714285</v>
      </c>
      <c r="AM54" s="334">
        <f>'ЧГ-4 2018 расклад'!K56</f>
        <v>100</v>
      </c>
      <c r="AN54" s="277">
        <f>'ЧГ-4 2019 расклад'!K57</f>
        <v>100</v>
      </c>
      <c r="AO54" s="277">
        <f>'ЧГ-4 2021 расклад'!K54</f>
        <v>100</v>
      </c>
      <c r="AP54" s="277">
        <f>'ЧГ-4 2022 расклад'!K53</f>
        <v>95.454545454545453</v>
      </c>
      <c r="AQ54" s="379">
        <f>'ЧГ-4 2023 расклад'!K53</f>
        <v>100</v>
      </c>
    </row>
    <row r="55" spans="1:43" ht="15" customHeight="1" x14ac:dyDescent="0.25">
      <c r="A55" s="116">
        <v>6</v>
      </c>
      <c r="B55" s="175">
        <v>40100</v>
      </c>
      <c r="C55" s="206" t="s">
        <v>34</v>
      </c>
      <c r="D55" s="140">
        <f>'ЧГ-4 2018 расклад'!D57</f>
        <v>81</v>
      </c>
      <c r="E55" s="177">
        <f>'ЧГ-4 2019 расклад'!D58</f>
        <v>75</v>
      </c>
      <c r="F55" s="177">
        <f>'ЧГ-4 2021 расклад'!D55</f>
        <v>103</v>
      </c>
      <c r="G55" s="177">
        <f>'ЧГ-4 2022 расклад'!D54</f>
        <v>104</v>
      </c>
      <c r="H55" s="219">
        <f>'ЧГ-4 2023 расклад'!D54</f>
        <v>93</v>
      </c>
      <c r="I55" s="325">
        <f>'ЧГ-4 2018 расклад'!E57</f>
        <v>1</v>
      </c>
      <c r="J55" s="326">
        <f>'ЧГ-4 2019 расклад'!E58</f>
        <v>2</v>
      </c>
      <c r="K55" s="326">
        <f>'ЧГ-4 2021 расклад'!E55</f>
        <v>10</v>
      </c>
      <c r="L55" s="326">
        <f>'ЧГ-4 2022 расклад'!E54</f>
        <v>12</v>
      </c>
      <c r="M55" s="327">
        <f>'ЧГ-4 2023 расклад'!E54</f>
        <v>7</v>
      </c>
      <c r="N55" s="328">
        <f>'ЧГ-4 2018 расклад'!F57</f>
        <v>1.2345679012345678</v>
      </c>
      <c r="O55" s="329">
        <f>'ЧГ-4 2019 расклад'!F58</f>
        <v>2.6666666666666665</v>
      </c>
      <c r="P55" s="269">
        <f>'ЧГ-4 2021 расклад'!F55</f>
        <v>9.7087378640776691</v>
      </c>
      <c r="Q55" s="269">
        <f>'ЧГ-4 2022 расклад'!F54</f>
        <v>11.538461538461538</v>
      </c>
      <c r="R55" s="270">
        <f>'ЧГ-4 2023 расклад'!F54</f>
        <v>7.5268817204301079</v>
      </c>
      <c r="S55" s="330">
        <f>'ЧГ-4 2018 расклад'!G57</f>
        <v>45</v>
      </c>
      <c r="T55" s="331">
        <f>'ЧГ-4 2019 расклад'!G58</f>
        <v>54</v>
      </c>
      <c r="U55" s="175">
        <f>'ЧГ-4 2021 расклад'!G55</f>
        <v>56</v>
      </c>
      <c r="V55" s="175">
        <f>'ЧГ-4 2022 расклад'!G54</f>
        <v>64</v>
      </c>
      <c r="W55" s="278">
        <f>'ЧГ-4 2023 расклад'!G54</f>
        <v>46</v>
      </c>
      <c r="X55" s="334">
        <f>'ЧГ-4 2018 расклад'!H57</f>
        <v>55.555555555555557</v>
      </c>
      <c r="Y55" s="336">
        <f>'ЧГ-4 2019 расклад'!H58</f>
        <v>72</v>
      </c>
      <c r="Z55" s="269">
        <f>'ЧГ-4 2021 расклад'!H55</f>
        <v>54.368932038834949</v>
      </c>
      <c r="AA55" s="269">
        <f>'ЧГ-4 2022 расклад'!H54</f>
        <v>61.53846153846154</v>
      </c>
      <c r="AB55" s="270">
        <f>'ЧГ-4 2023 расклад'!H54</f>
        <v>49.462365591397848</v>
      </c>
      <c r="AC55" s="330">
        <f>'ЧГ-4 2018 расклад'!I57</f>
        <v>35</v>
      </c>
      <c r="AD55" s="331">
        <f>'ЧГ-4 2019 расклад'!I58</f>
        <v>19</v>
      </c>
      <c r="AE55" s="175">
        <f>'ЧГ-4 2021 расклад'!I55</f>
        <v>37</v>
      </c>
      <c r="AF55" s="175">
        <f>'ЧГ-4 2022 расклад'!I54</f>
        <v>28</v>
      </c>
      <c r="AG55" s="278">
        <f>'ЧГ-4 2023 расклад'!I54</f>
        <v>40</v>
      </c>
      <c r="AH55" s="334">
        <f>'ЧГ-4 2018 расклад'!J57</f>
        <v>43.209876543209873</v>
      </c>
      <c r="AI55" s="335">
        <f>'ЧГ-4 2019 расклад'!J58</f>
        <v>25.333333333333332</v>
      </c>
      <c r="AJ55" s="279">
        <f>'ЧГ-4 2021 расклад'!J55</f>
        <v>35.922330097087375</v>
      </c>
      <c r="AK55" s="279">
        <f>'ЧГ-4 2022 расклад'!J54</f>
        <v>26.923076923076923</v>
      </c>
      <c r="AL55" s="270">
        <f>'ЧГ-4 2023 расклад'!J54</f>
        <v>43.01075268817204</v>
      </c>
      <c r="AM55" s="334">
        <f>'ЧГ-4 2018 расклад'!K57</f>
        <v>98.76543209876543</v>
      </c>
      <c r="AN55" s="277">
        <f>'ЧГ-4 2019 расклад'!K58</f>
        <v>97.333333333333329</v>
      </c>
      <c r="AO55" s="277">
        <f>'ЧГ-4 2021 расклад'!K55</f>
        <v>90.291262135922324</v>
      </c>
      <c r="AP55" s="277">
        <f>'ЧГ-4 2022 расклад'!K54</f>
        <v>88.461538461538467</v>
      </c>
      <c r="AQ55" s="379">
        <f>'ЧГ-4 2023 расклад'!K54</f>
        <v>92.473118279569889</v>
      </c>
    </row>
    <row r="56" spans="1:43" ht="15" customHeight="1" x14ac:dyDescent="0.25">
      <c r="A56" s="116">
        <v>7</v>
      </c>
      <c r="B56" s="175">
        <v>40020</v>
      </c>
      <c r="C56" s="206" t="s">
        <v>126</v>
      </c>
      <c r="D56" s="140">
        <f>'ЧГ-4 2018 расклад'!D58</f>
        <v>29</v>
      </c>
      <c r="E56" s="177">
        <f>'ЧГ-4 2019 расклад'!D59</f>
        <v>32</v>
      </c>
      <c r="F56" s="177">
        <f>'ЧГ-4 2021 расклад'!D56</f>
        <v>26</v>
      </c>
      <c r="G56" s="177">
        <f>'ЧГ-4 2022 расклад'!D55</f>
        <v>30</v>
      </c>
      <c r="H56" s="219"/>
      <c r="I56" s="325">
        <f>'ЧГ-4 2018 расклад'!E58</f>
        <v>1</v>
      </c>
      <c r="J56" s="326">
        <v>0</v>
      </c>
      <c r="K56" s="326">
        <f>'ЧГ-4 2021 расклад'!E56</f>
        <v>1</v>
      </c>
      <c r="L56" s="326">
        <f>'ЧГ-4 2022 расклад'!E55</f>
        <v>5</v>
      </c>
      <c r="M56" s="327"/>
      <c r="N56" s="328">
        <f>'ЧГ-4 2018 расклад'!F58</f>
        <v>3.4482758620689653</v>
      </c>
      <c r="O56" s="329">
        <f>'ЧГ-4 2019 расклад'!F59</f>
        <v>0</v>
      </c>
      <c r="P56" s="269">
        <f>'ЧГ-4 2021 расклад'!F56</f>
        <v>3.8461538461538463</v>
      </c>
      <c r="Q56" s="269">
        <f>'ЧГ-4 2022 расклад'!F55</f>
        <v>16.666666666666668</v>
      </c>
      <c r="R56" s="270"/>
      <c r="S56" s="330">
        <f>'ЧГ-4 2018 расклад'!G58</f>
        <v>16</v>
      </c>
      <c r="T56" s="331">
        <f>'ЧГ-4 2019 расклад'!G59</f>
        <v>16</v>
      </c>
      <c r="U56" s="175">
        <f>'ЧГ-4 2021 расклад'!G56</f>
        <v>12</v>
      </c>
      <c r="V56" s="175">
        <f>'ЧГ-4 2022 расклад'!G55</f>
        <v>16</v>
      </c>
      <c r="W56" s="278"/>
      <c r="X56" s="334">
        <f>'ЧГ-4 2018 расклад'!H58</f>
        <v>55.172413793103445</v>
      </c>
      <c r="Y56" s="336">
        <f>'ЧГ-4 2019 расклад'!H59</f>
        <v>50</v>
      </c>
      <c r="Z56" s="269">
        <f>'ЧГ-4 2021 расклад'!H56</f>
        <v>46.153846153846153</v>
      </c>
      <c r="AA56" s="269">
        <f>'ЧГ-4 2022 расклад'!H55</f>
        <v>53.333333333333336</v>
      </c>
      <c r="AB56" s="270"/>
      <c r="AC56" s="330">
        <f>'ЧГ-4 2018 расклад'!I58</f>
        <v>12</v>
      </c>
      <c r="AD56" s="331">
        <f>'ЧГ-4 2019 расклад'!I59</f>
        <v>16</v>
      </c>
      <c r="AE56" s="175">
        <f>'ЧГ-4 2021 расклад'!I56</f>
        <v>13</v>
      </c>
      <c r="AF56" s="175">
        <f>'ЧГ-4 2022 расклад'!I55</f>
        <v>9</v>
      </c>
      <c r="AG56" s="278"/>
      <c r="AH56" s="334">
        <f>'ЧГ-4 2018 расклад'!J58</f>
        <v>41.379310344827587</v>
      </c>
      <c r="AI56" s="335">
        <f>'ЧГ-4 2019 расклад'!J59</f>
        <v>50</v>
      </c>
      <c r="AJ56" s="279">
        <f>'ЧГ-4 2021 расклад'!J56</f>
        <v>50</v>
      </c>
      <c r="AK56" s="279">
        <f>'ЧГ-4 2022 расклад'!J55</f>
        <v>30</v>
      </c>
      <c r="AL56" s="270"/>
      <c r="AM56" s="334">
        <f>'ЧГ-4 2018 расклад'!K58</f>
        <v>96.551724137931032</v>
      </c>
      <c r="AN56" s="277">
        <f>'ЧГ-4 2019 расклад'!K59</f>
        <v>100</v>
      </c>
      <c r="AO56" s="277">
        <f>'ЧГ-4 2021 расклад'!K56</f>
        <v>96.15384615384616</v>
      </c>
      <c r="AP56" s="277">
        <f>'ЧГ-4 2022 расклад'!K55</f>
        <v>83.333333333333343</v>
      </c>
      <c r="AQ56" s="379"/>
    </row>
    <row r="57" spans="1:43" ht="15" customHeight="1" x14ac:dyDescent="0.25">
      <c r="A57" s="116">
        <v>8</v>
      </c>
      <c r="B57" s="175">
        <v>40031</v>
      </c>
      <c r="C57" s="206" t="s">
        <v>33</v>
      </c>
      <c r="D57" s="140">
        <f>'ЧГ-4 2018 расклад'!D59</f>
        <v>63</v>
      </c>
      <c r="E57" s="177">
        <f>'ЧГ-4 2019 расклад'!D60</f>
        <v>116</v>
      </c>
      <c r="F57" s="177">
        <f>'ЧГ-4 2021 расклад'!D57</f>
        <v>104</v>
      </c>
      <c r="G57" s="177">
        <f>'ЧГ-4 2022 расклад'!D56</f>
        <v>110</v>
      </c>
      <c r="H57" s="219">
        <f>'ЧГ-4 2023 расклад'!D56</f>
        <v>110</v>
      </c>
      <c r="I57" s="325">
        <f>'ЧГ-4 2018 расклад'!E59</f>
        <v>2</v>
      </c>
      <c r="J57" s="326">
        <f>'ЧГ-4 2019 расклад'!E60</f>
        <v>2</v>
      </c>
      <c r="K57" s="326">
        <f>'ЧГ-4 2021 расклад'!E57</f>
        <v>11</v>
      </c>
      <c r="L57" s="326">
        <f>'ЧГ-4 2022 расклад'!E56</f>
        <v>5</v>
      </c>
      <c r="M57" s="327">
        <f>'ЧГ-4 2023 расклад'!E56</f>
        <v>5</v>
      </c>
      <c r="N57" s="328">
        <f>'ЧГ-4 2018 расклад'!F59</f>
        <v>3.1746031746031744</v>
      </c>
      <c r="O57" s="329">
        <f>'ЧГ-4 2019 расклад'!F60</f>
        <v>1.7241379310344827</v>
      </c>
      <c r="P57" s="269">
        <f>'ЧГ-4 2021 расклад'!F57</f>
        <v>10.576923076923077</v>
      </c>
      <c r="Q57" s="269">
        <f>'ЧГ-4 2022 расклад'!F56</f>
        <v>4.5454545454545459</v>
      </c>
      <c r="R57" s="270">
        <f>'ЧГ-4 2023 расклад'!F56</f>
        <v>4.5454545454545459</v>
      </c>
      <c r="S57" s="330">
        <f>'ЧГ-4 2018 расклад'!G59</f>
        <v>49</v>
      </c>
      <c r="T57" s="331">
        <f>'ЧГ-4 2019 расклад'!G60</f>
        <v>86</v>
      </c>
      <c r="U57" s="175">
        <f>'ЧГ-4 2021 расклад'!G57</f>
        <v>55</v>
      </c>
      <c r="V57" s="175">
        <f>'ЧГ-4 2022 расклад'!G56</f>
        <v>67</v>
      </c>
      <c r="W57" s="278">
        <f>'ЧГ-4 2023 расклад'!G56</f>
        <v>53</v>
      </c>
      <c r="X57" s="334">
        <f>'ЧГ-4 2018 расклад'!H59</f>
        <v>77.777777777777771</v>
      </c>
      <c r="Y57" s="336">
        <f>'ЧГ-4 2019 расклад'!H60</f>
        <v>74.137931034482762</v>
      </c>
      <c r="Z57" s="269">
        <f>'ЧГ-4 2021 расклад'!H57</f>
        <v>52.884615384615387</v>
      </c>
      <c r="AA57" s="269">
        <f>'ЧГ-4 2022 расклад'!H56</f>
        <v>60.909090909090907</v>
      </c>
      <c r="AB57" s="270">
        <f>'ЧГ-4 2023 расклад'!H56</f>
        <v>48.18181818181818</v>
      </c>
      <c r="AC57" s="330">
        <f>'ЧГ-4 2018 расклад'!I59</f>
        <v>12</v>
      </c>
      <c r="AD57" s="331">
        <f>'ЧГ-4 2019 расклад'!I60</f>
        <v>28</v>
      </c>
      <c r="AE57" s="175">
        <f>'ЧГ-4 2021 расклад'!I57</f>
        <v>38</v>
      </c>
      <c r="AF57" s="175">
        <f>'ЧГ-4 2022 расклад'!I56</f>
        <v>38</v>
      </c>
      <c r="AG57" s="278">
        <f>'ЧГ-4 2023 расклад'!I56</f>
        <v>52</v>
      </c>
      <c r="AH57" s="334">
        <f>'ЧГ-4 2018 расклад'!J59</f>
        <v>19.047619047619047</v>
      </c>
      <c r="AI57" s="335">
        <f>'ЧГ-4 2019 расклад'!J60</f>
        <v>24.137931034482758</v>
      </c>
      <c r="AJ57" s="279">
        <f>'ЧГ-4 2021 расклад'!J57</f>
        <v>36.53846153846154</v>
      </c>
      <c r="AK57" s="279">
        <f>'ЧГ-4 2022 расклад'!J56</f>
        <v>34.545454545454547</v>
      </c>
      <c r="AL57" s="270">
        <f>'ЧГ-4 2023 расклад'!J56</f>
        <v>47.272727272727273</v>
      </c>
      <c r="AM57" s="334">
        <f>'ЧГ-4 2018 расклад'!K59</f>
        <v>96.825396825396822</v>
      </c>
      <c r="AN57" s="277">
        <f>'ЧГ-4 2019 расклад'!K60</f>
        <v>98.275862068965523</v>
      </c>
      <c r="AO57" s="277">
        <f>'ЧГ-4 2021 расклад'!K57</f>
        <v>89.423076923076934</v>
      </c>
      <c r="AP57" s="277">
        <f>'ЧГ-4 2022 расклад'!K56</f>
        <v>95.454545454545453</v>
      </c>
      <c r="AQ57" s="379">
        <f>'ЧГ-4 2023 расклад'!K56</f>
        <v>95.454545454545453</v>
      </c>
    </row>
    <row r="58" spans="1:43" ht="15" customHeight="1" x14ac:dyDescent="0.25">
      <c r="A58" s="116">
        <v>9</v>
      </c>
      <c r="B58" s="175">
        <v>40210</v>
      </c>
      <c r="C58" s="206" t="s">
        <v>36</v>
      </c>
      <c r="D58" s="140">
        <f>'ЧГ-4 2018 расклад'!D60</f>
        <v>51</v>
      </c>
      <c r="E58" s="177">
        <f>'ЧГ-4 2019 расклад'!D61</f>
        <v>49</v>
      </c>
      <c r="F58" s="177">
        <f>'ЧГ-4 2021 расклад'!D58</f>
        <v>48</v>
      </c>
      <c r="G58" s="177">
        <f>'ЧГ-4 2022 расклад'!D57</f>
        <v>30</v>
      </c>
      <c r="H58" s="219">
        <f>'ЧГ-4 2023 расклад'!D57</f>
        <v>43</v>
      </c>
      <c r="I58" s="325">
        <f>'ЧГ-4 2018 расклад'!E60</f>
        <v>19</v>
      </c>
      <c r="J58" s="326">
        <f>'ЧГ-4 2019 расклад'!E61</f>
        <v>5</v>
      </c>
      <c r="K58" s="326">
        <f>'ЧГ-4 2021 расклад'!E58</f>
        <v>21</v>
      </c>
      <c r="L58" s="326">
        <f>'ЧГ-4 2022 расклад'!E57</f>
        <v>7</v>
      </c>
      <c r="M58" s="327">
        <f>'ЧГ-4 2023 расклад'!E57</f>
        <v>15</v>
      </c>
      <c r="N58" s="328">
        <f>'ЧГ-4 2018 расклад'!F60</f>
        <v>37.254901960784316</v>
      </c>
      <c r="O58" s="329">
        <f>'ЧГ-4 2019 расклад'!F61</f>
        <v>10.204081632653061</v>
      </c>
      <c r="P58" s="269">
        <f>'ЧГ-4 2021 расклад'!F58</f>
        <v>43.75</v>
      </c>
      <c r="Q58" s="269">
        <f>'ЧГ-4 2022 расклад'!F57</f>
        <v>23.333333333333332</v>
      </c>
      <c r="R58" s="270">
        <f>'ЧГ-4 2023 расклад'!F57</f>
        <v>34.883720930232556</v>
      </c>
      <c r="S58" s="330">
        <f>'ЧГ-4 2018 расклад'!G60</f>
        <v>26</v>
      </c>
      <c r="T58" s="331">
        <f>'ЧГ-4 2019 расклад'!G61</f>
        <v>25</v>
      </c>
      <c r="U58" s="175">
        <f>'ЧГ-4 2021 расклад'!G58</f>
        <v>20</v>
      </c>
      <c r="V58" s="175">
        <f>'ЧГ-4 2022 расклад'!G57</f>
        <v>16</v>
      </c>
      <c r="W58" s="278">
        <f>'ЧГ-4 2023 расклад'!G57</f>
        <v>22</v>
      </c>
      <c r="X58" s="334">
        <f>'ЧГ-4 2018 расклад'!H60</f>
        <v>50.980392156862742</v>
      </c>
      <c r="Y58" s="336">
        <f>'ЧГ-4 2019 расклад'!H61</f>
        <v>51.020408163265309</v>
      </c>
      <c r="Z58" s="269">
        <f>'ЧГ-4 2021 расклад'!H58</f>
        <v>41.666666666666664</v>
      </c>
      <c r="AA58" s="269">
        <f>'ЧГ-4 2022 расклад'!H57</f>
        <v>53.333333333333336</v>
      </c>
      <c r="AB58" s="270">
        <f>'ЧГ-4 2023 расклад'!H57</f>
        <v>51.162790697674417</v>
      </c>
      <c r="AC58" s="330">
        <f>'ЧГ-4 2018 расклад'!I60</f>
        <v>6</v>
      </c>
      <c r="AD58" s="331">
        <f>'ЧГ-4 2019 расклад'!I61</f>
        <v>19</v>
      </c>
      <c r="AE58" s="175">
        <f>'ЧГ-4 2021 расклад'!I58</f>
        <v>7</v>
      </c>
      <c r="AF58" s="175">
        <f>'ЧГ-4 2022 расклад'!I57</f>
        <v>7</v>
      </c>
      <c r="AG58" s="278">
        <f>'ЧГ-4 2023 расклад'!I57</f>
        <v>6</v>
      </c>
      <c r="AH58" s="334">
        <f>'ЧГ-4 2018 расклад'!J60</f>
        <v>11.764705882352942</v>
      </c>
      <c r="AI58" s="335">
        <f>'ЧГ-4 2019 расклад'!J61</f>
        <v>38.775510204081634</v>
      </c>
      <c r="AJ58" s="279">
        <f>'ЧГ-4 2021 расклад'!J58</f>
        <v>14.583333333333334</v>
      </c>
      <c r="AK58" s="279">
        <f>'ЧГ-4 2022 расклад'!J57</f>
        <v>23.333333333333332</v>
      </c>
      <c r="AL58" s="270">
        <f>'ЧГ-4 2023 расклад'!J57</f>
        <v>13.953488372093023</v>
      </c>
      <c r="AM58" s="334">
        <f>'ЧГ-4 2018 расклад'!K60</f>
        <v>62.745098039215684</v>
      </c>
      <c r="AN58" s="277">
        <f>'ЧГ-4 2019 расклад'!K61</f>
        <v>89.795918367346943</v>
      </c>
      <c r="AO58" s="277">
        <f>'ЧГ-4 2021 расклад'!K58</f>
        <v>56.25</v>
      </c>
      <c r="AP58" s="277">
        <f>'ЧГ-4 2022 расклад'!K57</f>
        <v>76.666666666666671</v>
      </c>
      <c r="AQ58" s="379">
        <f>'ЧГ-4 2023 расклад'!K57</f>
        <v>65.116279069767444</v>
      </c>
    </row>
    <row r="59" spans="1:43" ht="15" customHeight="1" x14ac:dyDescent="0.25">
      <c r="A59" s="140">
        <v>10</v>
      </c>
      <c r="B59" s="175">
        <v>40300</v>
      </c>
      <c r="C59" s="206" t="s">
        <v>96</v>
      </c>
      <c r="D59" s="140">
        <f>'ЧГ-4 2018 расклад'!D61</f>
        <v>25</v>
      </c>
      <c r="E59" s="177">
        <f>'ЧГ-4 2019 расклад'!D62</f>
        <v>25</v>
      </c>
      <c r="F59" s="177">
        <f>'ЧГ-4 2021 расклад'!D59</f>
        <v>34</v>
      </c>
      <c r="G59" s="177">
        <f>'ЧГ-4 2022 расклад'!D58</f>
        <v>21</v>
      </c>
      <c r="H59" s="219">
        <f>'ЧГ-4 2023 расклад'!D58</f>
        <v>28</v>
      </c>
      <c r="I59" s="325">
        <f>'ЧГ-4 2018 расклад'!E61</f>
        <v>1</v>
      </c>
      <c r="J59" s="326">
        <v>0</v>
      </c>
      <c r="K59" s="326">
        <f>'ЧГ-4 2021 расклад'!E59</f>
        <v>0</v>
      </c>
      <c r="L59" s="326">
        <f>'ЧГ-4 2022 расклад'!E58</f>
        <v>3</v>
      </c>
      <c r="M59" s="327">
        <f>'ЧГ-4 2023 расклад'!E58</f>
        <v>3</v>
      </c>
      <c r="N59" s="328">
        <f>'ЧГ-4 2018 расклад'!F61</f>
        <v>4</v>
      </c>
      <c r="O59" s="329">
        <f>'ЧГ-4 2019 расклад'!F62</f>
        <v>0</v>
      </c>
      <c r="P59" s="269">
        <f>'ЧГ-4 2021 расклад'!F59</f>
        <v>0</v>
      </c>
      <c r="Q59" s="269">
        <f>'ЧГ-4 2022 расклад'!F58</f>
        <v>14.285714285714286</v>
      </c>
      <c r="R59" s="270">
        <f>'ЧГ-4 2023 расклад'!F58</f>
        <v>10.714285714285714</v>
      </c>
      <c r="S59" s="330">
        <f>'ЧГ-4 2018 расклад'!G61</f>
        <v>16</v>
      </c>
      <c r="T59" s="331">
        <f>'ЧГ-4 2019 расклад'!G62</f>
        <v>22</v>
      </c>
      <c r="U59" s="175">
        <f>'ЧГ-4 2021 расклад'!G59</f>
        <v>12</v>
      </c>
      <c r="V59" s="175">
        <f>'ЧГ-4 2022 расклад'!G58</f>
        <v>13</v>
      </c>
      <c r="W59" s="278">
        <f>'ЧГ-4 2023 расклад'!G58</f>
        <v>18</v>
      </c>
      <c r="X59" s="334">
        <f>'ЧГ-4 2018 расклад'!H61</f>
        <v>64</v>
      </c>
      <c r="Y59" s="336">
        <f>'ЧГ-4 2019 расклад'!H62</f>
        <v>88</v>
      </c>
      <c r="Z59" s="269">
        <f>'ЧГ-4 2021 расклад'!H59</f>
        <v>35.294117647058826</v>
      </c>
      <c r="AA59" s="269">
        <f>'ЧГ-4 2022 расклад'!H58</f>
        <v>61.904761904761905</v>
      </c>
      <c r="AB59" s="270">
        <f>'ЧГ-4 2023 расклад'!H58</f>
        <v>64.285714285714292</v>
      </c>
      <c r="AC59" s="330">
        <f>'ЧГ-4 2018 расклад'!I61</f>
        <v>8</v>
      </c>
      <c r="AD59" s="331">
        <f>'ЧГ-4 2019 расклад'!I62</f>
        <v>3</v>
      </c>
      <c r="AE59" s="175">
        <f>'ЧГ-4 2021 расклад'!I59</f>
        <v>22</v>
      </c>
      <c r="AF59" s="175">
        <f>'ЧГ-4 2022 расклад'!I58</f>
        <v>5</v>
      </c>
      <c r="AG59" s="278">
        <f>'ЧГ-4 2023 расклад'!I58</f>
        <v>7</v>
      </c>
      <c r="AH59" s="334">
        <f>'ЧГ-4 2018 расклад'!J61</f>
        <v>32</v>
      </c>
      <c r="AI59" s="335">
        <f>'ЧГ-4 2019 расклад'!J62</f>
        <v>12</v>
      </c>
      <c r="AJ59" s="279">
        <f>'ЧГ-4 2021 расклад'!J59</f>
        <v>64.705882352941174</v>
      </c>
      <c r="AK59" s="279">
        <f>'ЧГ-4 2022 расклад'!J58</f>
        <v>23.80952380952381</v>
      </c>
      <c r="AL59" s="270">
        <f>'ЧГ-4 2023 расклад'!J58</f>
        <v>25</v>
      </c>
      <c r="AM59" s="334">
        <f>'ЧГ-4 2018 расклад'!K61</f>
        <v>96</v>
      </c>
      <c r="AN59" s="277">
        <f>'ЧГ-4 2019 расклад'!K62</f>
        <v>100</v>
      </c>
      <c r="AO59" s="277">
        <f>'ЧГ-4 2021 расклад'!K59</f>
        <v>100</v>
      </c>
      <c r="AP59" s="277">
        <f>'ЧГ-4 2022 расклад'!K58</f>
        <v>85.714285714285722</v>
      </c>
      <c r="AQ59" s="379">
        <f>'ЧГ-4 2023 расклад'!K58</f>
        <v>89.285714285714292</v>
      </c>
    </row>
    <row r="60" spans="1:43" ht="15" customHeight="1" x14ac:dyDescent="0.25">
      <c r="A60" s="116">
        <v>11</v>
      </c>
      <c r="B60" s="175">
        <v>40360</v>
      </c>
      <c r="C60" s="206" t="s">
        <v>37</v>
      </c>
      <c r="D60" s="140">
        <f>'ЧГ-4 2018 расклад'!D62</f>
        <v>43</v>
      </c>
      <c r="E60" s="177">
        <f>'ЧГ-4 2019 расклад'!D63</f>
        <v>73</v>
      </c>
      <c r="F60" s="177">
        <f>'ЧГ-4 2021 расклад'!D60</f>
        <v>34</v>
      </c>
      <c r="G60" s="177">
        <f>'ЧГ-4 2022 расклад'!D59</f>
        <v>38</v>
      </c>
      <c r="H60" s="219">
        <f>'ЧГ-4 2023 расклад'!D59</f>
        <v>51</v>
      </c>
      <c r="I60" s="325">
        <f>'ЧГ-4 2018 расклад'!E62</f>
        <v>0</v>
      </c>
      <c r="J60" s="326">
        <v>0</v>
      </c>
      <c r="K60" s="326">
        <f>'ЧГ-4 2021 расклад'!E60</f>
        <v>3</v>
      </c>
      <c r="L60" s="326">
        <f>'ЧГ-4 2022 расклад'!E59</f>
        <v>1</v>
      </c>
      <c r="M60" s="327">
        <f>'ЧГ-4 2023 расклад'!E59</f>
        <v>5</v>
      </c>
      <c r="N60" s="328">
        <f>'ЧГ-4 2018 расклад'!F62</f>
        <v>0</v>
      </c>
      <c r="O60" s="329">
        <f>'ЧГ-4 2019 расклад'!F63</f>
        <v>0</v>
      </c>
      <c r="P60" s="269">
        <f>'ЧГ-4 2021 расклад'!F60</f>
        <v>8.8235294117647065</v>
      </c>
      <c r="Q60" s="269">
        <f>'ЧГ-4 2022 расклад'!F59</f>
        <v>2.6315789473684212</v>
      </c>
      <c r="R60" s="270">
        <f>'ЧГ-4 2023 расклад'!F59</f>
        <v>9.8039215686274517</v>
      </c>
      <c r="S60" s="330">
        <f>'ЧГ-4 2018 расклад'!G62</f>
        <v>35</v>
      </c>
      <c r="T60" s="331">
        <f>'ЧГ-4 2019 расклад'!G63</f>
        <v>44</v>
      </c>
      <c r="U60" s="175">
        <f>'ЧГ-4 2021 расклад'!G60</f>
        <v>25</v>
      </c>
      <c r="V60" s="175">
        <f>'ЧГ-4 2022 расклад'!G59</f>
        <v>17</v>
      </c>
      <c r="W60" s="278">
        <f>'ЧГ-4 2023 расклад'!G59</f>
        <v>32</v>
      </c>
      <c r="X60" s="334">
        <f>'ЧГ-4 2018 расклад'!H62</f>
        <v>81.395348837209298</v>
      </c>
      <c r="Y60" s="336">
        <f>'ЧГ-4 2019 расклад'!H63</f>
        <v>60.273972602739725</v>
      </c>
      <c r="Z60" s="269">
        <f>'ЧГ-4 2021 расклад'!H60</f>
        <v>73.529411764705884</v>
      </c>
      <c r="AA60" s="269">
        <f>'ЧГ-4 2022 расклад'!H59</f>
        <v>44.736842105263158</v>
      </c>
      <c r="AB60" s="270">
        <f>'ЧГ-4 2023 расклад'!H59</f>
        <v>62.745098039215684</v>
      </c>
      <c r="AC60" s="330">
        <f>'ЧГ-4 2018 расклад'!I62</f>
        <v>8</v>
      </c>
      <c r="AD60" s="331">
        <f>'ЧГ-4 2019 расклад'!I63</f>
        <v>29</v>
      </c>
      <c r="AE60" s="175">
        <f>'ЧГ-4 2021 расклад'!I60</f>
        <v>6</v>
      </c>
      <c r="AF60" s="175">
        <f>'ЧГ-4 2022 расклад'!I59</f>
        <v>20</v>
      </c>
      <c r="AG60" s="278">
        <f>'ЧГ-4 2023 расклад'!I59</f>
        <v>14</v>
      </c>
      <c r="AH60" s="334">
        <f>'ЧГ-4 2018 расклад'!J62</f>
        <v>18.604651162790699</v>
      </c>
      <c r="AI60" s="335">
        <f>'ЧГ-4 2019 расклад'!J63</f>
        <v>39.726027397260275</v>
      </c>
      <c r="AJ60" s="279">
        <f>'ЧГ-4 2021 расклад'!J60</f>
        <v>17.647058823529413</v>
      </c>
      <c r="AK60" s="279">
        <f>'ЧГ-4 2022 расклад'!J59</f>
        <v>52.631578947368418</v>
      </c>
      <c r="AL60" s="270">
        <f>'ЧГ-4 2023 расклад'!J59</f>
        <v>27.450980392156861</v>
      </c>
      <c r="AM60" s="334">
        <f>'ЧГ-4 2018 расклад'!K62</f>
        <v>100</v>
      </c>
      <c r="AN60" s="277">
        <f>'ЧГ-4 2019 расклад'!K63</f>
        <v>100</v>
      </c>
      <c r="AO60" s="277">
        <f>'ЧГ-4 2021 расклад'!K60</f>
        <v>91.176470588235304</v>
      </c>
      <c r="AP60" s="277">
        <f>'ЧГ-4 2022 расклад'!K59</f>
        <v>97.368421052631575</v>
      </c>
      <c r="AQ60" s="379">
        <f>'ЧГ-4 2023 расклад'!K59</f>
        <v>90.196078431372541</v>
      </c>
    </row>
    <row r="61" spans="1:43" ht="15" customHeight="1" x14ac:dyDescent="0.25">
      <c r="A61" s="116">
        <v>12</v>
      </c>
      <c r="B61" s="175">
        <v>40390</v>
      </c>
      <c r="C61" s="206" t="s">
        <v>95</v>
      </c>
      <c r="D61" s="140">
        <f>'ЧГ-4 2018 расклад'!D63</f>
        <v>44</v>
      </c>
      <c r="E61" s="177">
        <f>'ЧГ-4 2019 расклад'!D64</f>
        <v>59</v>
      </c>
      <c r="F61" s="177">
        <f>'ЧГ-4 2021 расклад'!D61</f>
        <v>74</v>
      </c>
      <c r="G61" s="177">
        <f>'ЧГ-4 2022 расклад'!D60</f>
        <v>91</v>
      </c>
      <c r="H61" s="219">
        <f>'ЧГ-4 2023 расклад'!D60</f>
        <v>44</v>
      </c>
      <c r="I61" s="325">
        <f>'ЧГ-4 2018 расклад'!E63</f>
        <v>0</v>
      </c>
      <c r="J61" s="326">
        <f>'ЧГ-4 2019 расклад'!E64</f>
        <v>3</v>
      </c>
      <c r="K61" s="326">
        <f>'ЧГ-4 2021 расклад'!E61</f>
        <v>0</v>
      </c>
      <c r="L61" s="326">
        <f>'ЧГ-4 2022 расклад'!E60</f>
        <v>0</v>
      </c>
      <c r="M61" s="327">
        <f>'ЧГ-4 2023 расклад'!E60</f>
        <v>0</v>
      </c>
      <c r="N61" s="328">
        <f>'ЧГ-4 2018 расклад'!F63</f>
        <v>0</v>
      </c>
      <c r="O61" s="329">
        <f>'ЧГ-4 2019 расклад'!F64</f>
        <v>5.0847457627118642</v>
      </c>
      <c r="P61" s="269">
        <f>'ЧГ-4 2021 расклад'!F61</f>
        <v>0</v>
      </c>
      <c r="Q61" s="269">
        <f>'ЧГ-4 2022 расклад'!F60</f>
        <v>0</v>
      </c>
      <c r="R61" s="270">
        <f>'ЧГ-4 2023 расклад'!F60</f>
        <v>0</v>
      </c>
      <c r="S61" s="330">
        <f>'ЧГ-4 2018 расклад'!G63</f>
        <v>40</v>
      </c>
      <c r="T61" s="331">
        <f>'ЧГ-4 2019 расклад'!G64</f>
        <v>46</v>
      </c>
      <c r="U61" s="175">
        <f>'ЧГ-4 2021 расклад'!G61</f>
        <v>55</v>
      </c>
      <c r="V61" s="175">
        <f>'ЧГ-4 2022 расклад'!G60</f>
        <v>50</v>
      </c>
      <c r="W61" s="278">
        <f>'ЧГ-4 2023 расклад'!G60</f>
        <v>22</v>
      </c>
      <c r="X61" s="334">
        <f>'ЧГ-4 2018 расклад'!H63</f>
        <v>90.909090909090907</v>
      </c>
      <c r="Y61" s="336">
        <f>'ЧГ-4 2019 расклад'!H64</f>
        <v>77.966101694915253</v>
      </c>
      <c r="Z61" s="269">
        <f>'ЧГ-4 2021 расклад'!H61</f>
        <v>74.324324324324323</v>
      </c>
      <c r="AA61" s="269">
        <f>'ЧГ-4 2022 расклад'!H60</f>
        <v>54.945054945054942</v>
      </c>
      <c r="AB61" s="270">
        <f>'ЧГ-4 2023 расклад'!H60</f>
        <v>50</v>
      </c>
      <c r="AC61" s="330">
        <f>'ЧГ-4 2018 расклад'!I63</f>
        <v>4</v>
      </c>
      <c r="AD61" s="331">
        <f>'ЧГ-4 2019 расклад'!I64</f>
        <v>10</v>
      </c>
      <c r="AE61" s="175">
        <f>'ЧГ-4 2021 расклад'!I61</f>
        <v>19</v>
      </c>
      <c r="AF61" s="175">
        <f>'ЧГ-4 2022 расклад'!I60</f>
        <v>41</v>
      </c>
      <c r="AG61" s="278">
        <f>'ЧГ-4 2023 расклад'!I60</f>
        <v>22</v>
      </c>
      <c r="AH61" s="334">
        <f>'ЧГ-4 2018 расклад'!J63</f>
        <v>9.0909090909090917</v>
      </c>
      <c r="AI61" s="335">
        <f>'ЧГ-4 2019 расклад'!J64</f>
        <v>16.949152542372882</v>
      </c>
      <c r="AJ61" s="279">
        <f>'ЧГ-4 2021 расклад'!J61</f>
        <v>25.675675675675677</v>
      </c>
      <c r="AK61" s="279">
        <f>'ЧГ-4 2022 расклад'!J60</f>
        <v>45.054945054945058</v>
      </c>
      <c r="AL61" s="270">
        <f>'ЧГ-4 2023 расклад'!J60</f>
        <v>50</v>
      </c>
      <c r="AM61" s="334">
        <f>'ЧГ-4 2018 расклад'!K63</f>
        <v>100</v>
      </c>
      <c r="AN61" s="277">
        <f>'ЧГ-4 2019 расклад'!K64</f>
        <v>94.915254237288138</v>
      </c>
      <c r="AO61" s="277">
        <f>'ЧГ-4 2021 расклад'!K61</f>
        <v>100</v>
      </c>
      <c r="AP61" s="277">
        <f>'ЧГ-4 2022 расклад'!K60</f>
        <v>100</v>
      </c>
      <c r="AQ61" s="379">
        <f>'ЧГ-4 2023 расклад'!K60</f>
        <v>100</v>
      </c>
    </row>
    <row r="62" spans="1:43" ht="15" customHeight="1" x14ac:dyDescent="0.25">
      <c r="A62" s="116">
        <v>13</v>
      </c>
      <c r="B62" s="175">
        <v>40720</v>
      </c>
      <c r="C62" s="206" t="s">
        <v>121</v>
      </c>
      <c r="D62" s="140">
        <f>'ЧГ-4 2018 расклад'!D64</f>
        <v>72</v>
      </c>
      <c r="E62" s="177">
        <f>'ЧГ-4 2019 расклад'!D65</f>
        <v>84</v>
      </c>
      <c r="F62" s="177">
        <f>'ЧГ-4 2021 расклад'!D62</f>
        <v>97</v>
      </c>
      <c r="G62" s="177">
        <f>'ЧГ-4 2022 расклад'!D61</f>
        <v>110</v>
      </c>
      <c r="H62" s="219">
        <f>'ЧГ-4 2023 расклад'!D61</f>
        <v>107</v>
      </c>
      <c r="I62" s="325">
        <f>'ЧГ-4 2018 расклад'!E64</f>
        <v>2</v>
      </c>
      <c r="J62" s="326">
        <f>'ЧГ-4 2019 расклад'!E65</f>
        <v>1</v>
      </c>
      <c r="K62" s="326">
        <f>'ЧГ-4 2021 расклад'!E62</f>
        <v>2</v>
      </c>
      <c r="L62" s="326">
        <f>'ЧГ-4 2022 расклад'!E61</f>
        <v>23</v>
      </c>
      <c r="M62" s="327">
        <f>'ЧГ-4 2023 расклад'!E61</f>
        <v>5</v>
      </c>
      <c r="N62" s="328">
        <f>'ЧГ-4 2018 расклад'!F64</f>
        <v>2.7777777777777777</v>
      </c>
      <c r="O62" s="329">
        <f>'ЧГ-4 2019 расклад'!F65</f>
        <v>1.1904761904761905</v>
      </c>
      <c r="P62" s="269">
        <f>'ЧГ-4 2021 расклад'!F62</f>
        <v>2.0618556701030926</v>
      </c>
      <c r="Q62" s="269">
        <f>'ЧГ-4 2022 расклад'!F61</f>
        <v>20.90909090909091</v>
      </c>
      <c r="R62" s="270">
        <f>'ЧГ-4 2023 расклад'!F61</f>
        <v>4.6728971962616823</v>
      </c>
      <c r="S62" s="330">
        <f>'ЧГ-4 2018 расклад'!G64</f>
        <v>36</v>
      </c>
      <c r="T62" s="331">
        <f>'ЧГ-4 2019 расклад'!G65</f>
        <v>52</v>
      </c>
      <c r="U62" s="175">
        <f>'ЧГ-4 2021 расклад'!G62</f>
        <v>55</v>
      </c>
      <c r="V62" s="175">
        <f>'ЧГ-4 2022 расклад'!G61</f>
        <v>63</v>
      </c>
      <c r="W62" s="278">
        <f>'ЧГ-4 2023 расклад'!G61</f>
        <v>59</v>
      </c>
      <c r="X62" s="334">
        <f>'ЧГ-4 2018 расклад'!H64</f>
        <v>50</v>
      </c>
      <c r="Y62" s="336">
        <f>'ЧГ-4 2019 расклад'!H65</f>
        <v>61.904761904761905</v>
      </c>
      <c r="Z62" s="269">
        <f>'ЧГ-4 2021 расклад'!H62</f>
        <v>56.701030927835049</v>
      </c>
      <c r="AA62" s="269">
        <f>'ЧГ-4 2022 расклад'!H61</f>
        <v>57.272727272727273</v>
      </c>
      <c r="AB62" s="270">
        <f>'ЧГ-4 2023 расклад'!H61</f>
        <v>55.140186915887853</v>
      </c>
      <c r="AC62" s="330">
        <f>'ЧГ-4 2018 расклад'!I64</f>
        <v>34</v>
      </c>
      <c r="AD62" s="331">
        <f>'ЧГ-4 2019 расклад'!I65</f>
        <v>31</v>
      </c>
      <c r="AE62" s="175">
        <f>'ЧГ-4 2021 расклад'!I62</f>
        <v>40</v>
      </c>
      <c r="AF62" s="175">
        <f>'ЧГ-4 2022 расклад'!I61</f>
        <v>24</v>
      </c>
      <c r="AG62" s="278">
        <f>'ЧГ-4 2023 расклад'!I61</f>
        <v>43</v>
      </c>
      <c r="AH62" s="334">
        <f>'ЧГ-4 2018 расклад'!J64</f>
        <v>47.222222222222221</v>
      </c>
      <c r="AI62" s="335">
        <f>'ЧГ-4 2019 расклад'!J65</f>
        <v>36.904761904761905</v>
      </c>
      <c r="AJ62" s="279">
        <f>'ЧГ-4 2021 расклад'!J62</f>
        <v>41.237113402061858</v>
      </c>
      <c r="AK62" s="279">
        <f>'ЧГ-4 2022 расклад'!J61</f>
        <v>21.818181818181817</v>
      </c>
      <c r="AL62" s="270">
        <f>'ЧГ-4 2023 расклад'!J61</f>
        <v>40.186915887850468</v>
      </c>
      <c r="AM62" s="334">
        <f>'ЧГ-4 2018 расклад'!K64</f>
        <v>97.222222222222229</v>
      </c>
      <c r="AN62" s="277">
        <f>'ЧГ-4 2019 расклад'!K65</f>
        <v>98.80952380952381</v>
      </c>
      <c r="AO62" s="277">
        <f>'ЧГ-4 2021 расклад'!K62</f>
        <v>97.938144329896915</v>
      </c>
      <c r="AP62" s="277">
        <f>'ЧГ-4 2022 расклад'!K61</f>
        <v>79.090909090909093</v>
      </c>
      <c r="AQ62" s="379">
        <f>'ЧГ-4 2023 расклад'!K61</f>
        <v>95.327102803738313</v>
      </c>
    </row>
    <row r="63" spans="1:43" ht="15" customHeight="1" x14ac:dyDescent="0.25">
      <c r="A63" s="116">
        <v>14</v>
      </c>
      <c r="B63" s="175">
        <v>40730</v>
      </c>
      <c r="C63" s="206" t="s">
        <v>93</v>
      </c>
      <c r="D63" s="140">
        <f>'ЧГ-4 2018 расклад'!D65</f>
        <v>20</v>
      </c>
      <c r="E63" s="177">
        <f>'ЧГ-4 2019 расклад'!D66</f>
        <v>21</v>
      </c>
      <c r="F63" s="177">
        <f>'ЧГ-4 2021 расклад'!D63</f>
        <v>16</v>
      </c>
      <c r="G63" s="177">
        <f>'ЧГ-4 2022 расклад'!D62</f>
        <v>13</v>
      </c>
      <c r="H63" s="219">
        <f>'ЧГ-4 2023 расклад'!D62</f>
        <v>16</v>
      </c>
      <c r="I63" s="325">
        <f>'ЧГ-4 2018 расклад'!E65</f>
        <v>1</v>
      </c>
      <c r="J63" s="326">
        <f>'ЧГ-4 2019 расклад'!E66</f>
        <v>6</v>
      </c>
      <c r="K63" s="326">
        <f>'ЧГ-4 2021 расклад'!E63</f>
        <v>1</v>
      </c>
      <c r="L63" s="326">
        <f>'ЧГ-4 2022 расклад'!E62</f>
        <v>2</v>
      </c>
      <c r="M63" s="327">
        <f>'ЧГ-4 2023 расклад'!E62</f>
        <v>0</v>
      </c>
      <c r="N63" s="328">
        <f>'ЧГ-4 2018 расклад'!F65</f>
        <v>5</v>
      </c>
      <c r="O63" s="329">
        <f>'ЧГ-4 2019 расклад'!F66</f>
        <v>28.571428571428573</v>
      </c>
      <c r="P63" s="269">
        <f>'ЧГ-4 2021 расклад'!F63</f>
        <v>6.25</v>
      </c>
      <c r="Q63" s="269">
        <f>'ЧГ-4 2022 расклад'!F62</f>
        <v>15.384615384615385</v>
      </c>
      <c r="R63" s="270">
        <f>'ЧГ-4 2023 расклад'!F62</f>
        <v>0</v>
      </c>
      <c r="S63" s="330">
        <f>'ЧГ-4 2018 расклад'!G65</f>
        <v>16</v>
      </c>
      <c r="T63" s="331">
        <f>'ЧГ-4 2019 расклад'!G66</f>
        <v>15</v>
      </c>
      <c r="U63" s="175">
        <f>'ЧГ-4 2021 расклад'!G63</f>
        <v>13</v>
      </c>
      <c r="V63" s="175">
        <f>'ЧГ-4 2022 расклад'!G62</f>
        <v>11</v>
      </c>
      <c r="W63" s="278">
        <f>'ЧГ-4 2023 расклад'!G62</f>
        <v>4</v>
      </c>
      <c r="X63" s="334">
        <f>'ЧГ-4 2018 расклад'!H65</f>
        <v>80</v>
      </c>
      <c r="Y63" s="336">
        <f>'ЧГ-4 2019 расклад'!H66</f>
        <v>71.428571428571431</v>
      </c>
      <c r="Z63" s="269">
        <f>'ЧГ-4 2021 расклад'!H63</f>
        <v>81.25</v>
      </c>
      <c r="AA63" s="269">
        <f>'ЧГ-4 2022 расклад'!H62</f>
        <v>84.615384615384613</v>
      </c>
      <c r="AB63" s="270">
        <f>'ЧГ-4 2023 расклад'!H62</f>
        <v>25</v>
      </c>
      <c r="AC63" s="330">
        <f>'ЧГ-4 2018 расклад'!I65</f>
        <v>3</v>
      </c>
      <c r="AD63" s="331">
        <f>'ЧГ-4 2019 расклад'!I66</f>
        <v>0</v>
      </c>
      <c r="AE63" s="175">
        <f>'ЧГ-4 2021 расклад'!I63</f>
        <v>2</v>
      </c>
      <c r="AF63" s="175">
        <f>'ЧГ-4 2022 расклад'!I62</f>
        <v>0</v>
      </c>
      <c r="AG63" s="278">
        <f>'ЧГ-4 2023 расклад'!I62</f>
        <v>12</v>
      </c>
      <c r="AH63" s="334">
        <f>'ЧГ-4 2018 расклад'!J65</f>
        <v>15</v>
      </c>
      <c r="AI63" s="335">
        <f>'ЧГ-4 2019 расклад'!J66</f>
        <v>0</v>
      </c>
      <c r="AJ63" s="279">
        <f>'ЧГ-4 2021 расклад'!J63</f>
        <v>12.5</v>
      </c>
      <c r="AK63" s="279">
        <f>'ЧГ-4 2022 расклад'!J62</f>
        <v>0</v>
      </c>
      <c r="AL63" s="270">
        <f>'ЧГ-4 2023 расклад'!J62</f>
        <v>75</v>
      </c>
      <c r="AM63" s="334">
        <f>'ЧГ-4 2018 расклад'!K65</f>
        <v>95</v>
      </c>
      <c r="AN63" s="277">
        <f>'ЧГ-4 2019 расклад'!K66</f>
        <v>71.428571428571431</v>
      </c>
      <c r="AO63" s="277">
        <f>'ЧГ-4 2021 расклад'!K63</f>
        <v>93.75</v>
      </c>
      <c r="AP63" s="277">
        <f>'ЧГ-4 2022 расклад'!K62</f>
        <v>84.615384615384613</v>
      </c>
      <c r="AQ63" s="379">
        <f>'ЧГ-4 2023 расклад'!K62</f>
        <v>100</v>
      </c>
    </row>
    <row r="64" spans="1:43" ht="15" customHeight="1" x14ac:dyDescent="0.25">
      <c r="A64" s="116">
        <v>15</v>
      </c>
      <c r="B64" s="175">
        <v>40820</v>
      </c>
      <c r="C64" s="206" t="s">
        <v>92</v>
      </c>
      <c r="D64" s="140">
        <f>'ЧГ-4 2018 расклад'!D66</f>
        <v>71</v>
      </c>
      <c r="E64" s="177">
        <f>'ЧГ-4 2019 расклад'!D67</f>
        <v>73</v>
      </c>
      <c r="F64" s="177">
        <f>'ЧГ-4 2021 расклад'!D64</f>
        <v>95</v>
      </c>
      <c r="G64" s="177">
        <f>'ЧГ-4 2022 расклад'!D63</f>
        <v>84</v>
      </c>
      <c r="H64" s="219">
        <f>'ЧГ-4 2023 расклад'!D63</f>
        <v>102</v>
      </c>
      <c r="I64" s="325">
        <f>'ЧГ-4 2018 расклад'!E66</f>
        <v>0</v>
      </c>
      <c r="J64" s="326">
        <v>0</v>
      </c>
      <c r="K64" s="326">
        <f>'ЧГ-4 2021 расклад'!E64</f>
        <v>4</v>
      </c>
      <c r="L64" s="326">
        <f>'ЧГ-4 2022 расклад'!E63</f>
        <v>4</v>
      </c>
      <c r="M64" s="327">
        <f>'ЧГ-4 2023 расклад'!E63</f>
        <v>15</v>
      </c>
      <c r="N64" s="328">
        <f>'ЧГ-4 2018 расклад'!F66</f>
        <v>0</v>
      </c>
      <c r="O64" s="329">
        <f>'ЧГ-4 2019 расклад'!F67</f>
        <v>0</v>
      </c>
      <c r="P64" s="269">
        <f>'ЧГ-4 2021 расклад'!F64</f>
        <v>4.2105263157894735</v>
      </c>
      <c r="Q64" s="269">
        <f>'ЧГ-4 2022 расклад'!F63</f>
        <v>4.7619047619047619</v>
      </c>
      <c r="R64" s="270">
        <f>'ЧГ-4 2023 расклад'!F63</f>
        <v>14.705882352941176</v>
      </c>
      <c r="S64" s="330">
        <f>'ЧГ-4 2018 расклад'!G66</f>
        <v>48</v>
      </c>
      <c r="T64" s="331">
        <f>'ЧГ-4 2019 расклад'!G67</f>
        <v>25</v>
      </c>
      <c r="U64" s="175">
        <f>'ЧГ-4 2021 расклад'!G64</f>
        <v>45</v>
      </c>
      <c r="V64" s="175">
        <f>'ЧГ-4 2022 расклад'!G63</f>
        <v>55</v>
      </c>
      <c r="W64" s="278">
        <f>'ЧГ-4 2023 расклад'!G63</f>
        <v>52</v>
      </c>
      <c r="X64" s="334">
        <f>'ЧГ-4 2018 расклад'!H66</f>
        <v>67.605633802816897</v>
      </c>
      <c r="Y64" s="336">
        <f>'ЧГ-4 2019 расклад'!H67</f>
        <v>34.246575342465754</v>
      </c>
      <c r="Z64" s="269">
        <f>'ЧГ-4 2021 расклад'!H64</f>
        <v>47.368421052631582</v>
      </c>
      <c r="AA64" s="269">
        <f>'ЧГ-4 2022 расклад'!H63</f>
        <v>65.476190476190482</v>
      </c>
      <c r="AB64" s="270">
        <f>'ЧГ-4 2023 расклад'!H63</f>
        <v>50.980392156862742</v>
      </c>
      <c r="AC64" s="330">
        <f>'ЧГ-4 2018 расклад'!I66</f>
        <v>23</v>
      </c>
      <c r="AD64" s="331">
        <f>'ЧГ-4 2019 расклад'!I67</f>
        <v>48</v>
      </c>
      <c r="AE64" s="175">
        <f>'ЧГ-4 2021 расклад'!I64</f>
        <v>46</v>
      </c>
      <c r="AF64" s="175">
        <f>'ЧГ-4 2022 расклад'!I63</f>
        <v>25</v>
      </c>
      <c r="AG64" s="278">
        <f>'ЧГ-4 2023 расклад'!I63</f>
        <v>35</v>
      </c>
      <c r="AH64" s="334">
        <f>'ЧГ-4 2018 расклад'!J66</f>
        <v>32.394366197183096</v>
      </c>
      <c r="AI64" s="335">
        <f>'ЧГ-4 2019 расклад'!J67</f>
        <v>65.753424657534254</v>
      </c>
      <c r="AJ64" s="279">
        <f>'ЧГ-4 2021 расклад'!J64</f>
        <v>48.421052631578945</v>
      </c>
      <c r="AK64" s="279">
        <f>'ЧГ-4 2022 расклад'!J63</f>
        <v>29.761904761904763</v>
      </c>
      <c r="AL64" s="270">
        <f>'ЧГ-4 2023 расклад'!J63</f>
        <v>34.313725490196077</v>
      </c>
      <c r="AM64" s="334">
        <f>'ЧГ-4 2018 расклад'!K66</f>
        <v>100</v>
      </c>
      <c r="AN64" s="277">
        <f>'ЧГ-4 2019 расклад'!K67</f>
        <v>100</v>
      </c>
      <c r="AO64" s="277">
        <f>'ЧГ-4 2021 расклад'!K64</f>
        <v>95.78947368421052</v>
      </c>
      <c r="AP64" s="277">
        <f>'ЧГ-4 2022 расклад'!K63</f>
        <v>95.238095238095241</v>
      </c>
      <c r="AQ64" s="379">
        <f>'ЧГ-4 2023 расклад'!K63</f>
        <v>85.294117647058812</v>
      </c>
    </row>
    <row r="65" spans="1:43" ht="15" customHeight="1" x14ac:dyDescent="0.25">
      <c r="A65" s="116">
        <v>16</v>
      </c>
      <c r="B65" s="175">
        <v>40840</v>
      </c>
      <c r="C65" s="206" t="s">
        <v>38</v>
      </c>
      <c r="D65" s="140">
        <f>'ЧГ-4 2018 расклад'!D67</f>
        <v>54</v>
      </c>
      <c r="E65" s="177">
        <f>'ЧГ-4 2019 расклад'!D68</f>
        <v>62</v>
      </c>
      <c r="F65" s="177">
        <f>'ЧГ-4 2021 расклад'!D65</f>
        <v>81</v>
      </c>
      <c r="G65" s="177">
        <f>'ЧГ-4 2022 расклад'!D64</f>
        <v>80</v>
      </c>
      <c r="H65" s="219">
        <f>'ЧГ-4 2023 расклад'!D64</f>
        <v>88</v>
      </c>
      <c r="I65" s="325">
        <f>'ЧГ-4 2018 расклад'!E67</f>
        <v>0</v>
      </c>
      <c r="J65" s="326">
        <f>'ЧГ-4 2019 расклад'!E68</f>
        <v>12</v>
      </c>
      <c r="K65" s="326">
        <f>'ЧГ-4 2021 расклад'!E65</f>
        <v>0</v>
      </c>
      <c r="L65" s="326">
        <f>'ЧГ-4 2022 расклад'!E64</f>
        <v>0</v>
      </c>
      <c r="M65" s="327">
        <f>'ЧГ-4 2023 расклад'!E64</f>
        <v>28</v>
      </c>
      <c r="N65" s="328">
        <f>'ЧГ-4 2018 расклад'!F67</f>
        <v>0</v>
      </c>
      <c r="O65" s="329">
        <f>'ЧГ-4 2019 расклад'!F68</f>
        <v>19.35483870967742</v>
      </c>
      <c r="P65" s="269">
        <f>'ЧГ-4 2021 расклад'!F65</f>
        <v>0</v>
      </c>
      <c r="Q65" s="269">
        <f>'ЧГ-4 2022 расклад'!F64</f>
        <v>0</v>
      </c>
      <c r="R65" s="270">
        <f>'ЧГ-4 2023 расклад'!F64</f>
        <v>31.818181818181817</v>
      </c>
      <c r="S65" s="330">
        <f>'ЧГ-4 2018 расклад'!G67</f>
        <v>18</v>
      </c>
      <c r="T65" s="331">
        <f>'ЧГ-4 2019 расклад'!G68</f>
        <v>45</v>
      </c>
      <c r="U65" s="175">
        <f>'ЧГ-4 2021 расклад'!G65</f>
        <v>48</v>
      </c>
      <c r="V65" s="175">
        <f>'ЧГ-4 2022 расклад'!G64</f>
        <v>47</v>
      </c>
      <c r="W65" s="278">
        <f>'ЧГ-4 2023 расклад'!G64</f>
        <v>47</v>
      </c>
      <c r="X65" s="334">
        <f>'ЧГ-4 2018 расклад'!H67</f>
        <v>33.333333333333336</v>
      </c>
      <c r="Y65" s="336">
        <f>'ЧГ-4 2019 расклад'!H68</f>
        <v>72.58064516129032</v>
      </c>
      <c r="Z65" s="269">
        <f>'ЧГ-4 2021 расклад'!H65</f>
        <v>59.25925925925926</v>
      </c>
      <c r="AA65" s="269">
        <f>'ЧГ-4 2022 расклад'!H64</f>
        <v>58.75</v>
      </c>
      <c r="AB65" s="270">
        <f>'ЧГ-4 2023 расклад'!H64</f>
        <v>53.409090909090907</v>
      </c>
      <c r="AC65" s="330">
        <f>'ЧГ-4 2018 расклад'!I67</f>
        <v>36</v>
      </c>
      <c r="AD65" s="331">
        <f>'ЧГ-4 2019 расклад'!I68</f>
        <v>5</v>
      </c>
      <c r="AE65" s="175">
        <f>'ЧГ-4 2021 расклад'!I65</f>
        <v>33</v>
      </c>
      <c r="AF65" s="175">
        <f>'ЧГ-4 2022 расклад'!I64</f>
        <v>33</v>
      </c>
      <c r="AG65" s="278">
        <f>'ЧГ-4 2023 расклад'!I64</f>
        <v>13</v>
      </c>
      <c r="AH65" s="334">
        <f>'ЧГ-4 2018 расклад'!J67</f>
        <v>66.666666666666671</v>
      </c>
      <c r="AI65" s="335">
        <f>'ЧГ-4 2019 расклад'!J68</f>
        <v>8.064516129032258</v>
      </c>
      <c r="AJ65" s="279">
        <f>'ЧГ-4 2021 расклад'!J65</f>
        <v>40.74074074074074</v>
      </c>
      <c r="AK65" s="279">
        <f>'ЧГ-4 2022 расклад'!J64</f>
        <v>41.25</v>
      </c>
      <c r="AL65" s="270">
        <f>'ЧГ-4 2023 расклад'!J64</f>
        <v>14.772727272727273</v>
      </c>
      <c r="AM65" s="334">
        <f>'ЧГ-4 2018 расклад'!K67</f>
        <v>100</v>
      </c>
      <c r="AN65" s="277">
        <f>'ЧГ-4 2019 расклад'!K68</f>
        <v>80.645161290322577</v>
      </c>
      <c r="AO65" s="277">
        <f>'ЧГ-4 2021 расклад'!K65</f>
        <v>100</v>
      </c>
      <c r="AP65" s="277">
        <f>'ЧГ-4 2022 расклад'!K64</f>
        <v>100</v>
      </c>
      <c r="AQ65" s="379">
        <f>'ЧГ-4 2023 расклад'!K64</f>
        <v>68.181818181818187</v>
      </c>
    </row>
    <row r="66" spans="1:43" ht="15" customHeight="1" x14ac:dyDescent="0.25">
      <c r="A66" s="140">
        <v>17</v>
      </c>
      <c r="B66" s="175">
        <v>40950</v>
      </c>
      <c r="C66" s="206" t="s">
        <v>39</v>
      </c>
      <c r="D66" s="140">
        <f>'ЧГ-4 2018 расклад'!D68</f>
        <v>80</v>
      </c>
      <c r="E66" s="177">
        <f>'ЧГ-4 2019 расклад'!D69</f>
        <v>90</v>
      </c>
      <c r="F66" s="177">
        <f>'ЧГ-4 2021 расклад'!D66</f>
        <v>83</v>
      </c>
      <c r="G66" s="177">
        <f>'ЧГ-4 2022 расклад'!D65</f>
        <v>94</v>
      </c>
      <c r="H66" s="219">
        <f>'ЧГ-4 2023 расклад'!D65</f>
        <v>96</v>
      </c>
      <c r="I66" s="325">
        <f>'ЧГ-4 2018 расклад'!E68</f>
        <v>2</v>
      </c>
      <c r="J66" s="326">
        <f>'ЧГ-4 2019 расклад'!E69</f>
        <v>1</v>
      </c>
      <c r="K66" s="326">
        <f>'ЧГ-4 2021 расклад'!E66</f>
        <v>0</v>
      </c>
      <c r="L66" s="326">
        <f>'ЧГ-4 2022 расклад'!E65</f>
        <v>0</v>
      </c>
      <c r="M66" s="327">
        <f>'ЧГ-4 2023 расклад'!E65</f>
        <v>0</v>
      </c>
      <c r="N66" s="328">
        <f>'ЧГ-4 2018 расклад'!F68</f>
        <v>2.5</v>
      </c>
      <c r="O66" s="329">
        <f>'ЧГ-4 2019 расклад'!F69</f>
        <v>1.1111111111111112</v>
      </c>
      <c r="P66" s="269">
        <f>'ЧГ-4 2021 расклад'!F66</f>
        <v>0</v>
      </c>
      <c r="Q66" s="269">
        <f>'ЧГ-4 2022 расклад'!F65</f>
        <v>0</v>
      </c>
      <c r="R66" s="270">
        <f>'ЧГ-4 2023 расклад'!F65</f>
        <v>0</v>
      </c>
      <c r="S66" s="330">
        <f>'ЧГ-4 2018 расклад'!G68</f>
        <v>36</v>
      </c>
      <c r="T66" s="331">
        <f>'ЧГ-4 2019 расклад'!G69</f>
        <v>59</v>
      </c>
      <c r="U66" s="175">
        <f>'ЧГ-4 2021 расклад'!G66</f>
        <v>45</v>
      </c>
      <c r="V66" s="175">
        <f>'ЧГ-4 2022 расклад'!G65</f>
        <v>20</v>
      </c>
      <c r="W66" s="278">
        <f>'ЧГ-4 2023 расклад'!G65</f>
        <v>29</v>
      </c>
      <c r="X66" s="334">
        <f>'ЧГ-4 2018 расклад'!H68</f>
        <v>45</v>
      </c>
      <c r="Y66" s="336">
        <f>'ЧГ-4 2019 расклад'!H69</f>
        <v>65.555555555555557</v>
      </c>
      <c r="Z66" s="269">
        <f>'ЧГ-4 2021 расклад'!H66</f>
        <v>54.216867469879517</v>
      </c>
      <c r="AA66" s="269">
        <f>'ЧГ-4 2022 расклад'!H65</f>
        <v>21.276595744680851</v>
      </c>
      <c r="AB66" s="270">
        <f>'ЧГ-4 2023 расклад'!H65</f>
        <v>30.208333333333332</v>
      </c>
      <c r="AC66" s="330">
        <f>'ЧГ-4 2018 расклад'!I68</f>
        <v>42</v>
      </c>
      <c r="AD66" s="331">
        <f>'ЧГ-4 2019 расклад'!I69</f>
        <v>30</v>
      </c>
      <c r="AE66" s="175">
        <f>'ЧГ-4 2021 расклад'!I66</f>
        <v>38</v>
      </c>
      <c r="AF66" s="175">
        <f>'ЧГ-4 2022 расклад'!I65</f>
        <v>74</v>
      </c>
      <c r="AG66" s="278">
        <f>'ЧГ-4 2023 расклад'!I65</f>
        <v>67</v>
      </c>
      <c r="AH66" s="334">
        <f>'ЧГ-4 2018 расклад'!J68</f>
        <v>52.5</v>
      </c>
      <c r="AI66" s="335">
        <f>'ЧГ-4 2019 расклад'!J69</f>
        <v>33.333333333333336</v>
      </c>
      <c r="AJ66" s="279">
        <f>'ЧГ-4 2021 расклад'!J66</f>
        <v>45.783132530120483</v>
      </c>
      <c r="AK66" s="279">
        <f>'ЧГ-4 2022 расклад'!J65</f>
        <v>78.723404255319153</v>
      </c>
      <c r="AL66" s="270">
        <f>'ЧГ-4 2023 расклад'!J65</f>
        <v>69.791666666666671</v>
      </c>
      <c r="AM66" s="334">
        <f>'ЧГ-4 2018 расклад'!K68</f>
        <v>97.5</v>
      </c>
      <c r="AN66" s="277">
        <f>'ЧГ-4 2019 расклад'!K69</f>
        <v>98.888888888888886</v>
      </c>
      <c r="AO66" s="277">
        <f>'ЧГ-4 2021 расклад'!K66</f>
        <v>100</v>
      </c>
      <c r="AP66" s="277">
        <f>'ЧГ-4 2022 расклад'!K65</f>
        <v>100</v>
      </c>
      <c r="AQ66" s="379">
        <f>'ЧГ-4 2023 расклад'!K65</f>
        <v>100</v>
      </c>
    </row>
    <row r="67" spans="1:43" ht="15" customHeight="1" x14ac:dyDescent="0.25">
      <c r="A67" s="116">
        <v>18</v>
      </c>
      <c r="B67" s="175">
        <v>40990</v>
      </c>
      <c r="C67" s="206" t="s">
        <v>40</v>
      </c>
      <c r="D67" s="140">
        <f>'ЧГ-4 2018 расклад'!D69</f>
        <v>105</v>
      </c>
      <c r="E67" s="177">
        <f>'ЧГ-4 2019 расклад'!D70</f>
        <v>104</v>
      </c>
      <c r="F67" s="177">
        <f>'ЧГ-4 2021 расклад'!D67</f>
        <v>110</v>
      </c>
      <c r="G67" s="177">
        <f>'ЧГ-4 2022 расклад'!D66</f>
        <v>123</v>
      </c>
      <c r="H67" s="219">
        <f>'ЧГ-4 2023 расклад'!D66</f>
        <v>135</v>
      </c>
      <c r="I67" s="325">
        <f>'ЧГ-4 2018 расклад'!E69</f>
        <v>1</v>
      </c>
      <c r="J67" s="326">
        <v>0</v>
      </c>
      <c r="K67" s="326">
        <f>'ЧГ-4 2021 расклад'!E67</f>
        <v>3</v>
      </c>
      <c r="L67" s="326">
        <f>'ЧГ-4 2022 расклад'!E66</f>
        <v>2</v>
      </c>
      <c r="M67" s="327">
        <f>'ЧГ-4 2023 расклад'!E66</f>
        <v>12</v>
      </c>
      <c r="N67" s="328">
        <f>'ЧГ-4 2018 расклад'!F69</f>
        <v>0.95238095238095233</v>
      </c>
      <c r="O67" s="329">
        <f>'ЧГ-4 2019 расклад'!F70</f>
        <v>0</v>
      </c>
      <c r="P67" s="269">
        <f>'ЧГ-4 2021 расклад'!F67</f>
        <v>2.7272727272727271</v>
      </c>
      <c r="Q67" s="269">
        <f>'ЧГ-4 2022 расклад'!F66</f>
        <v>1.6260162601626016</v>
      </c>
      <c r="R67" s="270">
        <f>'ЧГ-4 2023 расклад'!F66</f>
        <v>8.8888888888888893</v>
      </c>
      <c r="S67" s="330">
        <f>'ЧГ-4 2018 расклад'!G69</f>
        <v>64</v>
      </c>
      <c r="T67" s="331">
        <f>'ЧГ-4 2019 расклад'!G70</f>
        <v>64</v>
      </c>
      <c r="U67" s="175">
        <f>'ЧГ-4 2021 расклад'!G67</f>
        <v>46</v>
      </c>
      <c r="V67" s="175">
        <f>'ЧГ-4 2022 расклад'!G66</f>
        <v>55</v>
      </c>
      <c r="W67" s="278">
        <f>'ЧГ-4 2023 расклад'!G66</f>
        <v>49</v>
      </c>
      <c r="X67" s="334">
        <f>'ЧГ-4 2018 расклад'!H69</f>
        <v>60.952380952380949</v>
      </c>
      <c r="Y67" s="336">
        <f>'ЧГ-4 2019 расклад'!H70</f>
        <v>61.53846153846154</v>
      </c>
      <c r="Z67" s="269">
        <f>'ЧГ-4 2021 расклад'!H67</f>
        <v>41.81818181818182</v>
      </c>
      <c r="AA67" s="269">
        <f>'ЧГ-4 2022 расклад'!H66</f>
        <v>44.715447154471548</v>
      </c>
      <c r="AB67" s="270">
        <f>'ЧГ-4 2023 расклад'!H66</f>
        <v>36.296296296296298</v>
      </c>
      <c r="AC67" s="330">
        <f>'ЧГ-4 2018 расклад'!I69</f>
        <v>40</v>
      </c>
      <c r="AD67" s="331">
        <f>'ЧГ-4 2019 расклад'!I70</f>
        <v>40</v>
      </c>
      <c r="AE67" s="175">
        <f>'ЧГ-4 2021 расклад'!I67</f>
        <v>61</v>
      </c>
      <c r="AF67" s="175">
        <f>'ЧГ-4 2022 расклад'!I66</f>
        <v>66</v>
      </c>
      <c r="AG67" s="278">
        <f>'ЧГ-4 2023 расклад'!I66</f>
        <v>74</v>
      </c>
      <c r="AH67" s="334">
        <f>'ЧГ-4 2018 расклад'!J69</f>
        <v>38.095238095238095</v>
      </c>
      <c r="AI67" s="335">
        <f>'ЧГ-4 2019 расклад'!J70</f>
        <v>38.46153846153846</v>
      </c>
      <c r="AJ67" s="279">
        <f>'ЧГ-4 2021 расклад'!J67</f>
        <v>55.454545454545453</v>
      </c>
      <c r="AK67" s="279">
        <f>'ЧГ-4 2022 расклад'!J66</f>
        <v>53.658536585365852</v>
      </c>
      <c r="AL67" s="270">
        <f>'ЧГ-4 2023 расклад'!J66</f>
        <v>54.814814814814817</v>
      </c>
      <c r="AM67" s="334">
        <f>'ЧГ-4 2018 расклад'!K69</f>
        <v>99.047619047619037</v>
      </c>
      <c r="AN67" s="277">
        <f>'ЧГ-4 2019 расклад'!K70</f>
        <v>100</v>
      </c>
      <c r="AO67" s="277">
        <f>'ЧГ-4 2021 расклад'!K67</f>
        <v>97.27272727272728</v>
      </c>
      <c r="AP67" s="277">
        <f>'ЧГ-4 2022 расклад'!K66</f>
        <v>98.373983739837399</v>
      </c>
      <c r="AQ67" s="379">
        <f>'ЧГ-4 2023 расклад'!K66</f>
        <v>91.111111111111114</v>
      </c>
    </row>
    <row r="68" spans="1:43" ht="15" customHeight="1" x14ac:dyDescent="0.25">
      <c r="A68" s="122">
        <v>19</v>
      </c>
      <c r="B68" s="118">
        <v>40133</v>
      </c>
      <c r="C68" s="205" t="s">
        <v>35</v>
      </c>
      <c r="D68" s="225">
        <f>'ЧГ-4 2018 расклад'!D70</f>
        <v>58</v>
      </c>
      <c r="E68" s="177">
        <f>'ЧГ-4 2019 расклад'!D71</f>
        <v>69</v>
      </c>
      <c r="F68" s="119">
        <f>'ЧГ-4 2021 расклад'!D68</f>
        <v>102</v>
      </c>
      <c r="G68" s="119">
        <f>'ЧГ-4 2022 расклад'!D67</f>
        <v>83</v>
      </c>
      <c r="H68" s="220">
        <f>'ЧГ-4 2023 расклад'!D67</f>
        <v>88</v>
      </c>
      <c r="I68" s="351">
        <f>'ЧГ-4 2018 расклад'!E70</f>
        <v>2</v>
      </c>
      <c r="J68" s="326">
        <v>0</v>
      </c>
      <c r="K68" s="337">
        <f>'ЧГ-4 2021 расклад'!E68</f>
        <v>5</v>
      </c>
      <c r="L68" s="337">
        <f>'ЧГ-4 2022 расклад'!E67</f>
        <v>7</v>
      </c>
      <c r="M68" s="338">
        <f>'ЧГ-4 2023 расклад'!E67</f>
        <v>28</v>
      </c>
      <c r="N68" s="352">
        <f>'ЧГ-4 2018 расклад'!F70</f>
        <v>3.4482758620689653</v>
      </c>
      <c r="O68" s="329">
        <f>'ЧГ-4 2019 расклад'!F71</f>
        <v>0</v>
      </c>
      <c r="P68" s="271">
        <f>'ЧГ-4 2021 расклад'!F68</f>
        <v>4.9019607843137258</v>
      </c>
      <c r="Q68" s="271">
        <f>'ЧГ-4 2022 расклад'!F67</f>
        <v>8.4337349397590362</v>
      </c>
      <c r="R68" s="272">
        <f>'ЧГ-4 2023 расклад'!F67</f>
        <v>31.818181818181817</v>
      </c>
      <c r="S68" s="353">
        <f>'ЧГ-4 2018 расклад'!G70</f>
        <v>37</v>
      </c>
      <c r="T68" s="331">
        <f>'ЧГ-4 2019 расклад'!G71</f>
        <v>54</v>
      </c>
      <c r="U68" s="118">
        <f>'ЧГ-4 2021 расклад'!G68</f>
        <v>48</v>
      </c>
      <c r="V68" s="118">
        <f>'ЧГ-4 2022 расклад'!G67</f>
        <v>41</v>
      </c>
      <c r="W68" s="280">
        <f>'ЧГ-4 2023 расклад'!G67</f>
        <v>47</v>
      </c>
      <c r="X68" s="339">
        <f>'ЧГ-4 2018 расклад'!H70</f>
        <v>63.793103448275865</v>
      </c>
      <c r="Y68" s="336">
        <f>'ЧГ-4 2019 расклад'!H71</f>
        <v>78.260869565217391</v>
      </c>
      <c r="Z68" s="271">
        <f>'ЧГ-4 2021 расклад'!H68</f>
        <v>47.058823529411768</v>
      </c>
      <c r="AA68" s="271">
        <f>'ЧГ-4 2022 расклад'!H67</f>
        <v>49.397590361445786</v>
      </c>
      <c r="AB68" s="272">
        <f>'ЧГ-4 2023 расклад'!H67</f>
        <v>53.409090909090907</v>
      </c>
      <c r="AC68" s="353">
        <f>'ЧГ-4 2018 расклад'!I70</f>
        <v>19</v>
      </c>
      <c r="AD68" s="331">
        <f>'ЧГ-4 2019 расклад'!I71</f>
        <v>15</v>
      </c>
      <c r="AE68" s="118">
        <f>'ЧГ-4 2021 расклад'!I68</f>
        <v>49</v>
      </c>
      <c r="AF68" s="118">
        <f>'ЧГ-4 2022 расклад'!I67</f>
        <v>35</v>
      </c>
      <c r="AG68" s="280">
        <f>'ЧГ-4 2023 расклад'!I67</f>
        <v>13</v>
      </c>
      <c r="AH68" s="339">
        <f>'ЧГ-4 2018 расклад'!J70</f>
        <v>32.758620689655174</v>
      </c>
      <c r="AI68" s="335">
        <f>'ЧГ-4 2019 расклад'!J71</f>
        <v>21.739130434782609</v>
      </c>
      <c r="AJ68" s="281">
        <f>'ЧГ-4 2021 расклад'!J68</f>
        <v>48.03921568627451</v>
      </c>
      <c r="AK68" s="281">
        <f>'ЧГ-4 2022 расклад'!J67</f>
        <v>42.168674698795179</v>
      </c>
      <c r="AL68" s="272">
        <f>'ЧГ-4 2023 расклад'!J67</f>
        <v>14.772727272727273</v>
      </c>
      <c r="AM68" s="339">
        <f>'ЧГ-4 2018 расклад'!K70</f>
        <v>96.551724137931046</v>
      </c>
      <c r="AN68" s="277">
        <f>'ЧГ-4 2019 расклад'!K71</f>
        <v>100</v>
      </c>
      <c r="AO68" s="382">
        <f>'ЧГ-4 2021 расклад'!K68</f>
        <v>95.098039215686271</v>
      </c>
      <c r="AP68" s="382">
        <f>'ЧГ-4 2022 расклад'!K67</f>
        <v>91.566265060240966</v>
      </c>
      <c r="AQ68" s="383">
        <f>'ЧГ-4 2023 расклад'!K67</f>
        <v>68.181818181818187</v>
      </c>
    </row>
    <row r="69" spans="1:43" s="161" customFormat="1" ht="15" customHeight="1" thickBot="1" x14ac:dyDescent="0.3">
      <c r="A69" s="215">
        <v>20</v>
      </c>
      <c r="B69" s="132">
        <v>40400</v>
      </c>
      <c r="C69" s="218" t="s">
        <v>154</v>
      </c>
      <c r="D69" s="226"/>
      <c r="E69" s="134"/>
      <c r="F69" s="134"/>
      <c r="G69" s="119"/>
      <c r="H69" s="220">
        <f>'ЧГ-4 2023 расклад'!D68</f>
        <v>107</v>
      </c>
      <c r="I69" s="325"/>
      <c r="J69" s="326"/>
      <c r="K69" s="337"/>
      <c r="L69" s="337"/>
      <c r="M69" s="338">
        <f>'ЧГ-4 2023 расклад'!E68</f>
        <v>19</v>
      </c>
      <c r="N69" s="328"/>
      <c r="O69" s="329"/>
      <c r="P69" s="271"/>
      <c r="Q69" s="271"/>
      <c r="R69" s="272">
        <f>'ЧГ-4 2023 расклад'!F68</f>
        <v>17.757009345794394</v>
      </c>
      <c r="S69" s="353"/>
      <c r="T69" s="331"/>
      <c r="U69" s="118"/>
      <c r="V69" s="118"/>
      <c r="W69" s="280">
        <f>'ЧГ-4 2023 расклад'!G68</f>
        <v>49</v>
      </c>
      <c r="X69" s="339"/>
      <c r="Y69" s="340"/>
      <c r="Z69" s="271"/>
      <c r="AA69" s="271"/>
      <c r="AB69" s="272">
        <f>'ЧГ-4 2023 расклад'!H68</f>
        <v>45.794392523364486</v>
      </c>
      <c r="AC69" s="353"/>
      <c r="AD69" s="331"/>
      <c r="AE69" s="118"/>
      <c r="AF69" s="118"/>
      <c r="AG69" s="280">
        <f>'ЧГ-4 2023 расклад'!I68</f>
        <v>39</v>
      </c>
      <c r="AH69" s="334"/>
      <c r="AI69" s="335"/>
      <c r="AJ69" s="281"/>
      <c r="AK69" s="281"/>
      <c r="AL69" s="272">
        <f>'ЧГ-4 2023 расклад'!J68</f>
        <v>36.44859813084112</v>
      </c>
      <c r="AM69" s="334"/>
      <c r="AN69" s="277"/>
      <c r="AO69" s="277"/>
      <c r="AP69" s="277"/>
      <c r="AQ69" s="379">
        <f>'ЧГ-4 2023 расклад'!K68</f>
        <v>82.242990654205613</v>
      </c>
    </row>
    <row r="70" spans="1:43" ht="15" customHeight="1" thickBot="1" x14ac:dyDescent="0.3">
      <c r="A70" s="309"/>
      <c r="B70" s="342"/>
      <c r="C70" s="311" t="s">
        <v>118</v>
      </c>
      <c r="D70" s="344">
        <f>'ЧГ-4 2018 расклад'!D71</f>
        <v>1174</v>
      </c>
      <c r="E70" s="345">
        <f>'ЧГ-4 2019 расклад'!D72</f>
        <v>1408</v>
      </c>
      <c r="F70" s="345">
        <f>'ЧГ-4 2021 расклад'!D69</f>
        <v>1495</v>
      </c>
      <c r="G70" s="345">
        <f>'ЧГ-4 2022 расклад'!D68</f>
        <v>1411</v>
      </c>
      <c r="H70" s="346">
        <f>'ЧГ-4 2023 расклад'!D69</f>
        <v>1739</v>
      </c>
      <c r="I70" s="347">
        <f>'ЧГ-4 2018 расклад'!E71</f>
        <v>35</v>
      </c>
      <c r="J70" s="345">
        <f>'ЧГ-4 2019 расклад'!E72</f>
        <v>45</v>
      </c>
      <c r="K70" s="345">
        <f>'ЧГ-4 2021 расклад'!E69</f>
        <v>70</v>
      </c>
      <c r="L70" s="345">
        <f>'ЧГ-4 2022 расклад'!E68</f>
        <v>50</v>
      </c>
      <c r="M70" s="348">
        <f>'ЧГ-4 2023 расклад'!E69</f>
        <v>101</v>
      </c>
      <c r="N70" s="320">
        <f>'ЧГ-4 2018 расклад'!F71</f>
        <v>2.9812606473594547</v>
      </c>
      <c r="O70" s="321">
        <f>'ЧГ-4 2019 расклад'!F72</f>
        <v>3.1960227272727271</v>
      </c>
      <c r="P70" s="322">
        <f>'ЧГ-4 2021 расклад'!F69</f>
        <v>4.6822742474916392</v>
      </c>
      <c r="Q70" s="321">
        <f>'ЧГ-4 2022 расклад'!F68</f>
        <v>3.5435861091424523</v>
      </c>
      <c r="R70" s="323">
        <f>'ЧГ-4 2023 расклад'!F69</f>
        <v>5.8079355951696376</v>
      </c>
      <c r="S70" s="347">
        <f>'ЧГ-4 2018 расклад'!G71</f>
        <v>638</v>
      </c>
      <c r="T70" s="345">
        <f>'ЧГ-4 2019 расклад'!G72</f>
        <v>830</v>
      </c>
      <c r="U70" s="345">
        <f>'ЧГ-4 2021 расклад'!G69</f>
        <v>713</v>
      </c>
      <c r="V70" s="345">
        <f>'ЧГ-4 2022 расклад'!G68</f>
        <v>698</v>
      </c>
      <c r="W70" s="348">
        <f>'ЧГ-4 2023 расклад'!G69</f>
        <v>877</v>
      </c>
      <c r="X70" s="320">
        <f>'ЧГ-4 2018 расклад'!H71</f>
        <v>54.344122657580918</v>
      </c>
      <c r="Y70" s="321">
        <f>'ЧГ-4 2019 расклад'!H72</f>
        <v>58.948863636363633</v>
      </c>
      <c r="Z70" s="322">
        <f>'ЧГ-4 2021 расклад'!H69</f>
        <v>47.692307692307693</v>
      </c>
      <c r="AA70" s="321">
        <f>'ЧГ-4 2022 расклад'!H68</f>
        <v>49.46846208362863</v>
      </c>
      <c r="AB70" s="323">
        <f>'ЧГ-4 2023 расклад'!H69</f>
        <v>50.431282346175962</v>
      </c>
      <c r="AC70" s="347">
        <f>'ЧГ-4 2018 расклад'!I71</f>
        <v>501</v>
      </c>
      <c r="AD70" s="345">
        <f>'ЧГ-4 2019 расклад'!I72</f>
        <v>533</v>
      </c>
      <c r="AE70" s="345">
        <f>'ЧГ-4 2021 расклад'!I69</f>
        <v>712</v>
      </c>
      <c r="AF70" s="345">
        <f>'ЧГ-4 2022 расклад'!I68</f>
        <v>663</v>
      </c>
      <c r="AG70" s="348">
        <f>'ЧГ-4 2023 расклад'!I69</f>
        <v>761</v>
      </c>
      <c r="AH70" s="320">
        <f>'ЧГ-4 2018 расклад'!J71</f>
        <v>42.674616695059626</v>
      </c>
      <c r="AI70" s="321">
        <f>'ЧГ-4 2019 расклад'!J72</f>
        <v>37.855113636363633</v>
      </c>
      <c r="AJ70" s="322">
        <f>'ЧГ-4 2021 расклад'!J69</f>
        <v>47.625418060200666</v>
      </c>
      <c r="AK70" s="321">
        <f>'ЧГ-4 2022 расклад'!J68</f>
        <v>46.987951807228917</v>
      </c>
      <c r="AL70" s="323">
        <f>'ЧГ-4 2023 расклад'!J69</f>
        <v>43.760782058654399</v>
      </c>
      <c r="AM70" s="320">
        <f>'ЧГ-4 2018 расклад'!K71</f>
        <v>96.830508557035273</v>
      </c>
      <c r="AN70" s="322">
        <f>'ЧГ-4 2019 расклад'!K72</f>
        <v>96.951415686622042</v>
      </c>
      <c r="AO70" s="380">
        <f>'ЧГ-4 2021 расклад'!K69</f>
        <v>94.266748470849024</v>
      </c>
      <c r="AP70" s="377">
        <f>'ЧГ-4 2022 расклад'!K68</f>
        <v>96.954702428602133</v>
      </c>
      <c r="AQ70" s="381">
        <f>'ЧГ-4 2023 расклад'!K69</f>
        <v>94.62856820355276</v>
      </c>
    </row>
    <row r="71" spans="1:43" ht="15" customHeight="1" x14ac:dyDescent="0.25">
      <c r="A71" s="116">
        <v>1</v>
      </c>
      <c r="B71" s="216">
        <v>50040</v>
      </c>
      <c r="C71" s="206" t="s">
        <v>90</v>
      </c>
      <c r="D71" s="140">
        <f>'ЧГ-4 2018 расклад'!D72</f>
        <v>73</v>
      </c>
      <c r="E71" s="177">
        <f>'ЧГ-4 2019 расклад'!D73</f>
        <v>102</v>
      </c>
      <c r="F71" s="177">
        <f>'ЧГ-4 2021 расклад'!D70</f>
        <v>92</v>
      </c>
      <c r="G71" s="177">
        <f>'ЧГ-4 2022 расклад'!D69</f>
        <v>95</v>
      </c>
      <c r="H71" s="219">
        <f>'ЧГ-4 2023 расклад'!D70</f>
        <v>141</v>
      </c>
      <c r="I71" s="325">
        <f>'ЧГ-4 2018 расклад'!E72</f>
        <v>0</v>
      </c>
      <c r="J71" s="326">
        <v>0</v>
      </c>
      <c r="K71" s="326">
        <f>'ЧГ-4 2021 расклад'!E70</f>
        <v>0</v>
      </c>
      <c r="L71" s="326">
        <f>'ЧГ-4 2022 расклад'!E69</f>
        <v>0</v>
      </c>
      <c r="M71" s="327">
        <f>'ЧГ-4 2023 расклад'!E70</f>
        <v>0</v>
      </c>
      <c r="N71" s="328">
        <f>'ЧГ-4 2018 расклад'!F72</f>
        <v>0</v>
      </c>
      <c r="O71" s="329">
        <f>'ЧГ-4 2019 расклад'!F73</f>
        <v>0</v>
      </c>
      <c r="P71" s="269">
        <f>'ЧГ-4 2021 расклад'!F70</f>
        <v>0</v>
      </c>
      <c r="Q71" s="269">
        <f>'ЧГ-4 2022 расклад'!F69</f>
        <v>0</v>
      </c>
      <c r="R71" s="270">
        <f>'ЧГ-4 2023 расклад'!F70</f>
        <v>0</v>
      </c>
      <c r="S71" s="330">
        <f>'ЧГ-4 2018 расклад'!G72</f>
        <v>12</v>
      </c>
      <c r="T71" s="331">
        <f>'ЧГ-4 2019 расклад'!G73</f>
        <v>41</v>
      </c>
      <c r="U71" s="175">
        <f>'ЧГ-4 2021 расклад'!G70</f>
        <v>19</v>
      </c>
      <c r="V71" s="175">
        <f>'ЧГ-4 2022 расклад'!G69</f>
        <v>32</v>
      </c>
      <c r="W71" s="278">
        <f>'ЧГ-4 2023 расклад'!G70</f>
        <v>32</v>
      </c>
      <c r="X71" s="332">
        <f>'ЧГ-4 2018 расклад'!H72</f>
        <v>16.438356164383563</v>
      </c>
      <c r="Y71" s="333">
        <f>'ЧГ-4 2019 расклад'!H73</f>
        <v>40.196078431372548</v>
      </c>
      <c r="Z71" s="273">
        <f>'ЧГ-4 2021 расклад'!H70</f>
        <v>20.652173913043477</v>
      </c>
      <c r="AA71" s="273">
        <f>'ЧГ-4 2022 расклад'!H69</f>
        <v>33.684210526315788</v>
      </c>
      <c r="AB71" s="274">
        <f>'ЧГ-4 2023 расклад'!H70</f>
        <v>22.695035460992909</v>
      </c>
      <c r="AC71" s="330">
        <f>'ЧГ-4 2018 расклад'!I72</f>
        <v>61</v>
      </c>
      <c r="AD71" s="331">
        <f>'ЧГ-4 2019 расклад'!I73</f>
        <v>61</v>
      </c>
      <c r="AE71" s="175">
        <f>'ЧГ-4 2021 расклад'!I70</f>
        <v>73</v>
      </c>
      <c r="AF71" s="175">
        <f>'ЧГ-4 2022 расклад'!I69</f>
        <v>63</v>
      </c>
      <c r="AG71" s="278">
        <f>'ЧГ-4 2023 расклад'!I70</f>
        <v>109</v>
      </c>
      <c r="AH71" s="334">
        <f>'ЧГ-4 2018 расклад'!J72</f>
        <v>83.561643835616437</v>
      </c>
      <c r="AI71" s="335">
        <f>'ЧГ-4 2019 расклад'!J73</f>
        <v>59.803921568627452</v>
      </c>
      <c r="AJ71" s="279">
        <f>'ЧГ-4 2021 расклад'!J70</f>
        <v>79.347826086956516</v>
      </c>
      <c r="AK71" s="279">
        <f>'ЧГ-4 2022 расклад'!J69</f>
        <v>66.315789473684205</v>
      </c>
      <c r="AL71" s="270">
        <f>'ЧГ-4 2023 расклад'!J70</f>
        <v>77.304964539007088</v>
      </c>
      <c r="AM71" s="334">
        <f>'ЧГ-4 2018 расклад'!K72</f>
        <v>100</v>
      </c>
      <c r="AN71" s="277">
        <f>'ЧГ-4 2019 расклад'!K73</f>
        <v>100</v>
      </c>
      <c r="AO71" s="277">
        <f>'ЧГ-4 2021 расклад'!K70</f>
        <v>100</v>
      </c>
      <c r="AP71" s="277">
        <f>'ЧГ-4 2022 расклад'!K69</f>
        <v>100</v>
      </c>
      <c r="AQ71" s="379">
        <f>'ЧГ-4 2023 расклад'!K70</f>
        <v>100</v>
      </c>
    </row>
    <row r="72" spans="1:43" ht="15" customHeight="1" x14ac:dyDescent="0.25">
      <c r="A72" s="116">
        <v>2</v>
      </c>
      <c r="B72" s="216">
        <v>50003</v>
      </c>
      <c r="C72" s="206" t="s">
        <v>111</v>
      </c>
      <c r="D72" s="140">
        <f>'ЧГ-4 2018 расклад'!D73</f>
        <v>103</v>
      </c>
      <c r="E72" s="177">
        <f>'ЧГ-4 2019 расклад'!D74</f>
        <v>124</v>
      </c>
      <c r="F72" s="177">
        <f>'ЧГ-4 2021 расклад'!D71</f>
        <v>110</v>
      </c>
      <c r="G72" s="177">
        <f>'ЧГ-4 2022 расклад'!D70</f>
        <v>114</v>
      </c>
      <c r="H72" s="219">
        <f>'ЧГ-4 2023 расклад'!D71</f>
        <v>103</v>
      </c>
      <c r="I72" s="325">
        <f>'ЧГ-4 2018 расклад'!E73</f>
        <v>3</v>
      </c>
      <c r="J72" s="326">
        <v>0</v>
      </c>
      <c r="K72" s="326">
        <f>'ЧГ-4 2021 расклад'!E71</f>
        <v>0</v>
      </c>
      <c r="L72" s="326">
        <f>'ЧГ-4 2022 расклад'!E70</f>
        <v>4</v>
      </c>
      <c r="M72" s="327">
        <f>'ЧГ-4 2023 расклад'!E71</f>
        <v>5</v>
      </c>
      <c r="N72" s="328">
        <f>'ЧГ-4 2018 расклад'!F73</f>
        <v>2.912621359223301</v>
      </c>
      <c r="O72" s="329">
        <f>'ЧГ-4 2019 расклад'!F74</f>
        <v>0</v>
      </c>
      <c r="P72" s="269">
        <f>'ЧГ-4 2021 расклад'!F71</f>
        <v>0</v>
      </c>
      <c r="Q72" s="269">
        <f>'ЧГ-4 2022 расклад'!F70</f>
        <v>3.5087719298245612</v>
      </c>
      <c r="R72" s="270">
        <f>'ЧГ-4 2023 расклад'!F71</f>
        <v>4.8543689320388346</v>
      </c>
      <c r="S72" s="330">
        <f>'ЧГ-4 2018 расклад'!G73</f>
        <v>64</v>
      </c>
      <c r="T72" s="331">
        <f>'ЧГ-4 2019 расклад'!G74</f>
        <v>65</v>
      </c>
      <c r="U72" s="175">
        <f>'ЧГ-4 2021 расклад'!G71</f>
        <v>27</v>
      </c>
      <c r="V72" s="175">
        <f>'ЧГ-4 2022 расклад'!G70</f>
        <v>49</v>
      </c>
      <c r="W72" s="278">
        <f>'ЧГ-4 2023 расклад'!G71</f>
        <v>51</v>
      </c>
      <c r="X72" s="334">
        <f>'ЧГ-4 2018 расклад'!H73</f>
        <v>62.135922330097088</v>
      </c>
      <c r="Y72" s="336">
        <f>'ЧГ-4 2019 расклад'!H74</f>
        <v>52.41935483870968</v>
      </c>
      <c r="Z72" s="269">
        <f>'ЧГ-4 2021 расклад'!H71</f>
        <v>24.545454545454547</v>
      </c>
      <c r="AA72" s="269">
        <f>'ЧГ-4 2022 расклад'!H70</f>
        <v>42.982456140350877</v>
      </c>
      <c r="AB72" s="270">
        <f>'ЧГ-4 2023 расклад'!H71</f>
        <v>49.514563106796118</v>
      </c>
      <c r="AC72" s="330">
        <f>'ЧГ-4 2018 расклад'!I73</f>
        <v>36</v>
      </c>
      <c r="AD72" s="331">
        <f>'ЧГ-4 2019 расклад'!I74</f>
        <v>59</v>
      </c>
      <c r="AE72" s="175">
        <f>'ЧГ-4 2021 расклад'!I71</f>
        <v>83</v>
      </c>
      <c r="AF72" s="175">
        <f>'ЧГ-4 2022 расклад'!I70</f>
        <v>61</v>
      </c>
      <c r="AG72" s="278">
        <f>'ЧГ-4 2023 расклад'!I71</f>
        <v>47</v>
      </c>
      <c r="AH72" s="334">
        <f>'ЧГ-4 2018 расклад'!J73</f>
        <v>34.95145631067961</v>
      </c>
      <c r="AI72" s="335">
        <f>'ЧГ-4 2019 расклад'!J74</f>
        <v>47.58064516129032</v>
      </c>
      <c r="AJ72" s="279">
        <f>'ЧГ-4 2021 расклад'!J71</f>
        <v>75.454545454545453</v>
      </c>
      <c r="AK72" s="279">
        <f>'ЧГ-4 2022 расклад'!J70</f>
        <v>53.508771929824562</v>
      </c>
      <c r="AL72" s="270">
        <f>'ЧГ-4 2023 расклад'!J71</f>
        <v>45.631067961165051</v>
      </c>
      <c r="AM72" s="334">
        <f>'ЧГ-4 2018 расклад'!K73</f>
        <v>97.087378640776706</v>
      </c>
      <c r="AN72" s="277">
        <f>'ЧГ-4 2019 расклад'!K74</f>
        <v>100</v>
      </c>
      <c r="AO72" s="277">
        <f>'ЧГ-4 2021 расклад'!K71</f>
        <v>100</v>
      </c>
      <c r="AP72" s="277">
        <f>'ЧГ-4 2022 расклад'!K70</f>
        <v>96.491228070175438</v>
      </c>
      <c r="AQ72" s="379">
        <f>'ЧГ-4 2023 расклад'!K71</f>
        <v>95.145631067961176</v>
      </c>
    </row>
    <row r="73" spans="1:43" ht="15" customHeight="1" x14ac:dyDescent="0.25">
      <c r="A73" s="116">
        <v>3</v>
      </c>
      <c r="B73" s="216">
        <v>50060</v>
      </c>
      <c r="C73" s="206" t="s">
        <v>41</v>
      </c>
      <c r="D73" s="140">
        <f>'ЧГ-4 2018 расклад'!D74</f>
        <v>52</v>
      </c>
      <c r="E73" s="177">
        <f>'ЧГ-4 2019 расклад'!D75</f>
        <v>76</v>
      </c>
      <c r="F73" s="177">
        <f>'ЧГ-4 2021 расклад'!D72</f>
        <v>165</v>
      </c>
      <c r="G73" s="177">
        <f>'ЧГ-4 2022 расклад'!D71</f>
        <v>154</v>
      </c>
      <c r="H73" s="219">
        <f>'ЧГ-4 2023 расклад'!D72</f>
        <v>191</v>
      </c>
      <c r="I73" s="325">
        <f>'ЧГ-4 2018 расклад'!E74</f>
        <v>0</v>
      </c>
      <c r="J73" s="326">
        <v>0</v>
      </c>
      <c r="K73" s="326">
        <f>'ЧГ-4 2021 расклад'!E72</f>
        <v>0</v>
      </c>
      <c r="L73" s="326">
        <f>'ЧГ-4 2022 расклад'!E71</f>
        <v>2</v>
      </c>
      <c r="M73" s="327">
        <f>'ЧГ-4 2023 расклад'!E72</f>
        <v>3</v>
      </c>
      <c r="N73" s="328">
        <f>'ЧГ-4 2018 расклад'!F74</f>
        <v>0</v>
      </c>
      <c r="O73" s="329">
        <f>'ЧГ-4 2019 расклад'!F75</f>
        <v>0</v>
      </c>
      <c r="P73" s="269">
        <f>'ЧГ-4 2021 расклад'!F72</f>
        <v>0</v>
      </c>
      <c r="Q73" s="269">
        <f>'ЧГ-4 2022 расклад'!F71</f>
        <v>1.2987012987012987</v>
      </c>
      <c r="R73" s="270">
        <f>'ЧГ-4 2023 расклад'!F72</f>
        <v>1.5706806282722514</v>
      </c>
      <c r="S73" s="330">
        <f>'ЧГ-4 2018 расклад'!G74</f>
        <v>21</v>
      </c>
      <c r="T73" s="331">
        <f>'ЧГ-4 2019 расклад'!G75</f>
        <v>26</v>
      </c>
      <c r="U73" s="175">
        <f>'ЧГ-4 2021 расклад'!G72</f>
        <v>93</v>
      </c>
      <c r="V73" s="175">
        <f>'ЧГ-4 2022 расклад'!G71</f>
        <v>101</v>
      </c>
      <c r="W73" s="278">
        <f>'ЧГ-4 2023 расклад'!G72</f>
        <v>98</v>
      </c>
      <c r="X73" s="334">
        <f>'ЧГ-4 2018 расклад'!H74</f>
        <v>40.384615384615387</v>
      </c>
      <c r="Y73" s="336">
        <f>'ЧГ-4 2019 расклад'!H75</f>
        <v>34.210526315789473</v>
      </c>
      <c r="Z73" s="269">
        <f>'ЧГ-4 2021 расклад'!H72</f>
        <v>56.363636363636367</v>
      </c>
      <c r="AA73" s="269">
        <f>'ЧГ-4 2022 расклад'!H71</f>
        <v>65.584415584415581</v>
      </c>
      <c r="AB73" s="270">
        <f>'ЧГ-4 2023 расклад'!H72</f>
        <v>51.308900523560212</v>
      </c>
      <c r="AC73" s="330">
        <f>'ЧГ-4 2018 расклад'!I74</f>
        <v>31</v>
      </c>
      <c r="AD73" s="331">
        <f>'ЧГ-4 2019 расклад'!I75</f>
        <v>50</v>
      </c>
      <c r="AE73" s="175">
        <f>'ЧГ-4 2021 расклад'!I72</f>
        <v>72</v>
      </c>
      <c r="AF73" s="175">
        <f>'ЧГ-4 2022 расклад'!I71</f>
        <v>51</v>
      </c>
      <c r="AG73" s="278">
        <f>'ЧГ-4 2023 расклад'!I72</f>
        <v>90</v>
      </c>
      <c r="AH73" s="334">
        <f>'ЧГ-4 2018 расклад'!J74</f>
        <v>59.615384615384613</v>
      </c>
      <c r="AI73" s="335">
        <f>'ЧГ-4 2019 расклад'!J75</f>
        <v>65.78947368421052</v>
      </c>
      <c r="AJ73" s="279">
        <f>'ЧГ-4 2021 расклад'!J72</f>
        <v>43.636363636363633</v>
      </c>
      <c r="AK73" s="279">
        <f>'ЧГ-4 2022 расклад'!J71</f>
        <v>33.116883116883116</v>
      </c>
      <c r="AL73" s="270">
        <f>'ЧГ-4 2023 расклад'!J72</f>
        <v>47.120418848167539</v>
      </c>
      <c r="AM73" s="334">
        <f>'ЧГ-4 2018 расклад'!K74</f>
        <v>100</v>
      </c>
      <c r="AN73" s="277">
        <f>'ЧГ-4 2019 расклад'!K75</f>
        <v>100</v>
      </c>
      <c r="AO73" s="277">
        <f>'ЧГ-4 2021 расклад'!K72</f>
        <v>100</v>
      </c>
      <c r="AP73" s="277">
        <f>'ЧГ-4 2022 расклад'!K71</f>
        <v>98.701298701298697</v>
      </c>
      <c r="AQ73" s="379">
        <f>'ЧГ-4 2023 расклад'!K72</f>
        <v>98.429319371727757</v>
      </c>
    </row>
    <row r="74" spans="1:43" ht="15" customHeight="1" x14ac:dyDescent="0.25">
      <c r="A74" s="116">
        <v>4</v>
      </c>
      <c r="B74" s="146">
        <v>50170</v>
      </c>
      <c r="C74" s="206" t="s">
        <v>87</v>
      </c>
      <c r="D74" s="140">
        <f>'ЧГ-4 2018 расклад'!D75</f>
        <v>41</v>
      </c>
      <c r="E74" s="177">
        <f>'ЧГ-4 2019 расклад'!D76</f>
        <v>76</v>
      </c>
      <c r="F74" s="177">
        <f>'ЧГ-4 2021 расклад'!D73</f>
        <v>67</v>
      </c>
      <c r="G74" s="177">
        <f>'ЧГ-4 2022 расклад'!D72</f>
        <v>74</v>
      </c>
      <c r="H74" s="219">
        <f>'ЧГ-4 2023 расклад'!D73</f>
        <v>98</v>
      </c>
      <c r="I74" s="325">
        <f>'ЧГ-4 2018 расклад'!E75</f>
        <v>7</v>
      </c>
      <c r="J74" s="326">
        <f>'ЧГ-4 2019 расклад'!E76</f>
        <v>7</v>
      </c>
      <c r="K74" s="326">
        <f>'ЧГ-4 2021 расклад'!E73</f>
        <v>30</v>
      </c>
      <c r="L74" s="326">
        <f>'ЧГ-4 2022 расклад'!E72</f>
        <v>4</v>
      </c>
      <c r="M74" s="327">
        <f>'ЧГ-4 2023 расклад'!E73</f>
        <v>6</v>
      </c>
      <c r="N74" s="328">
        <f>'ЧГ-4 2018 расклад'!F75</f>
        <v>17.073170731707318</v>
      </c>
      <c r="O74" s="329">
        <f>'ЧГ-4 2019 расклад'!F76</f>
        <v>9.2105263157894743</v>
      </c>
      <c r="P74" s="269">
        <f>'ЧГ-4 2021 расклад'!F73</f>
        <v>44.776119402985074</v>
      </c>
      <c r="Q74" s="269">
        <f>'ЧГ-4 2022 расклад'!F72</f>
        <v>5.4054054054054053</v>
      </c>
      <c r="R74" s="270">
        <f>'ЧГ-4 2023 расклад'!F73</f>
        <v>6.1224489795918364</v>
      </c>
      <c r="S74" s="330">
        <f>'ЧГ-4 2018 расклад'!G75</f>
        <v>26</v>
      </c>
      <c r="T74" s="331">
        <f>'ЧГ-4 2019 расклад'!G76</f>
        <v>59</v>
      </c>
      <c r="U74" s="175">
        <f>'ЧГ-4 2021 расклад'!G73</f>
        <v>32</v>
      </c>
      <c r="V74" s="175">
        <f>'ЧГ-4 2022 расклад'!G72</f>
        <v>37</v>
      </c>
      <c r="W74" s="278">
        <f>'ЧГ-4 2023 расклад'!G73</f>
        <v>43</v>
      </c>
      <c r="X74" s="334">
        <f>'ЧГ-4 2018 расклад'!H75</f>
        <v>63.414634146341463</v>
      </c>
      <c r="Y74" s="336">
        <f>'ЧГ-4 2019 расклад'!H76</f>
        <v>77.631578947368425</v>
      </c>
      <c r="Z74" s="269">
        <f>'ЧГ-4 2021 расклад'!H73</f>
        <v>47.761194029850749</v>
      </c>
      <c r="AA74" s="269">
        <f>'ЧГ-4 2022 расклад'!H72</f>
        <v>50</v>
      </c>
      <c r="AB74" s="270">
        <f>'ЧГ-4 2023 расклад'!H73</f>
        <v>43.877551020408163</v>
      </c>
      <c r="AC74" s="330">
        <f>'ЧГ-4 2018 расклад'!I75</f>
        <v>8</v>
      </c>
      <c r="AD74" s="331">
        <f>'ЧГ-4 2019 расклад'!I76</f>
        <v>10</v>
      </c>
      <c r="AE74" s="175">
        <f>'ЧГ-4 2021 расклад'!I73</f>
        <v>5</v>
      </c>
      <c r="AF74" s="175">
        <f>'ЧГ-4 2022 расклад'!I72</f>
        <v>33</v>
      </c>
      <c r="AG74" s="278">
        <f>'ЧГ-4 2023 расклад'!I73</f>
        <v>49</v>
      </c>
      <c r="AH74" s="334">
        <f>'ЧГ-4 2018 расклад'!J75</f>
        <v>19.512195121951219</v>
      </c>
      <c r="AI74" s="335">
        <f>'ЧГ-4 2019 расклад'!J76</f>
        <v>13.157894736842104</v>
      </c>
      <c r="AJ74" s="279">
        <f>'ЧГ-4 2021 расклад'!J73</f>
        <v>7.4626865671641793</v>
      </c>
      <c r="AK74" s="279">
        <f>'ЧГ-4 2022 расклад'!J72</f>
        <v>44.594594594594597</v>
      </c>
      <c r="AL74" s="270">
        <f>'ЧГ-4 2023 расклад'!J73</f>
        <v>50</v>
      </c>
      <c r="AM74" s="334">
        <f>'ЧГ-4 2018 расклад'!K75</f>
        <v>82.926829268292678</v>
      </c>
      <c r="AN74" s="277">
        <f>'ЧГ-4 2019 расклад'!K76</f>
        <v>90.789473684210535</v>
      </c>
      <c r="AO74" s="277">
        <f>'ЧГ-4 2021 расклад'!K73</f>
        <v>55.223880597014926</v>
      </c>
      <c r="AP74" s="277">
        <f>'ЧГ-4 2022 расклад'!K72</f>
        <v>94.594594594594597</v>
      </c>
      <c r="AQ74" s="379">
        <f>'ЧГ-4 2023 расклад'!K73</f>
        <v>93.877551020408163</v>
      </c>
    </row>
    <row r="75" spans="1:43" ht="15" customHeight="1" x14ac:dyDescent="0.25">
      <c r="A75" s="116">
        <v>5</v>
      </c>
      <c r="B75" s="175">
        <v>50230</v>
      </c>
      <c r="C75" s="206" t="s">
        <v>88</v>
      </c>
      <c r="D75" s="140">
        <f>'ЧГ-4 2018 расклад'!D76</f>
        <v>67</v>
      </c>
      <c r="E75" s="177">
        <f>'ЧГ-4 2019 расклад'!D77</f>
        <v>79</v>
      </c>
      <c r="F75" s="177">
        <f>'ЧГ-4 2021 расклад'!D74</f>
        <v>103</v>
      </c>
      <c r="G75" s="177">
        <f>'ЧГ-4 2022 расклад'!D73</f>
        <v>81</v>
      </c>
      <c r="H75" s="219">
        <f>'ЧГ-4 2023 расклад'!D74</f>
        <v>80</v>
      </c>
      <c r="I75" s="325">
        <f>'ЧГ-4 2018 расклад'!E76</f>
        <v>0</v>
      </c>
      <c r="J75" s="326">
        <f>'ЧГ-4 2019 расклад'!E77</f>
        <v>3</v>
      </c>
      <c r="K75" s="326">
        <f>'ЧГ-4 2021 расклад'!E74</f>
        <v>0</v>
      </c>
      <c r="L75" s="326">
        <f>'ЧГ-4 2022 расклад'!E73</f>
        <v>0</v>
      </c>
      <c r="M75" s="327">
        <f>'ЧГ-4 2023 расклад'!E74</f>
        <v>7</v>
      </c>
      <c r="N75" s="328">
        <f>'ЧГ-4 2018 расклад'!F76</f>
        <v>0</v>
      </c>
      <c r="O75" s="329">
        <f>'ЧГ-4 2019 расклад'!F77</f>
        <v>3.7974683544303796</v>
      </c>
      <c r="P75" s="269">
        <f>'ЧГ-4 2021 расклад'!F74</f>
        <v>0</v>
      </c>
      <c r="Q75" s="269">
        <f>'ЧГ-4 2022 расклад'!F73</f>
        <v>0</v>
      </c>
      <c r="R75" s="270">
        <f>'ЧГ-4 2023 расклад'!F74</f>
        <v>8.75</v>
      </c>
      <c r="S75" s="330">
        <f>'ЧГ-4 2018 расклад'!G76</f>
        <v>23</v>
      </c>
      <c r="T75" s="331">
        <f>'ЧГ-4 2019 расклад'!G77</f>
        <v>52</v>
      </c>
      <c r="U75" s="175">
        <f>'ЧГ-4 2021 расклад'!G74</f>
        <v>43</v>
      </c>
      <c r="V75" s="175">
        <f>'ЧГ-4 2022 расклад'!G73</f>
        <v>18</v>
      </c>
      <c r="W75" s="278">
        <f>'ЧГ-4 2023 расклад'!G74</f>
        <v>40</v>
      </c>
      <c r="X75" s="334">
        <f>'ЧГ-4 2018 расклад'!H76</f>
        <v>34.328358208955223</v>
      </c>
      <c r="Y75" s="336">
        <f>'ЧГ-4 2019 расклад'!H77</f>
        <v>65.822784810126578</v>
      </c>
      <c r="Z75" s="269">
        <f>'ЧГ-4 2021 расклад'!H74</f>
        <v>41.747572815533978</v>
      </c>
      <c r="AA75" s="269">
        <f>'ЧГ-4 2022 расклад'!H73</f>
        <v>22.222222222222221</v>
      </c>
      <c r="AB75" s="270">
        <f>'ЧГ-4 2023 расклад'!H74</f>
        <v>50</v>
      </c>
      <c r="AC75" s="330">
        <f>'ЧГ-4 2018 расклад'!I76</f>
        <v>44</v>
      </c>
      <c r="AD75" s="331">
        <f>'ЧГ-4 2019 расклад'!I77</f>
        <v>24</v>
      </c>
      <c r="AE75" s="175">
        <f>'ЧГ-4 2021 расклад'!I74</f>
        <v>60</v>
      </c>
      <c r="AF75" s="175">
        <f>'ЧГ-4 2022 расклад'!I73</f>
        <v>63</v>
      </c>
      <c r="AG75" s="278">
        <f>'ЧГ-4 2023 расклад'!I74</f>
        <v>33</v>
      </c>
      <c r="AH75" s="334">
        <f>'ЧГ-4 2018 расклад'!J76</f>
        <v>65.671641791044777</v>
      </c>
      <c r="AI75" s="335">
        <f>'ЧГ-4 2019 расклад'!J77</f>
        <v>30.379746835443036</v>
      </c>
      <c r="AJ75" s="279">
        <f>'ЧГ-4 2021 расклад'!J74</f>
        <v>58.252427184466022</v>
      </c>
      <c r="AK75" s="279">
        <f>'ЧГ-4 2022 расклад'!J73</f>
        <v>77.777777777777771</v>
      </c>
      <c r="AL75" s="270">
        <f>'ЧГ-4 2023 расклад'!J74</f>
        <v>41.25</v>
      </c>
      <c r="AM75" s="334">
        <f>'ЧГ-4 2018 расклад'!K76</f>
        <v>100</v>
      </c>
      <c r="AN75" s="277">
        <f>'ЧГ-4 2019 расклад'!K77</f>
        <v>96.202531645569621</v>
      </c>
      <c r="AO75" s="277">
        <f>'ЧГ-4 2021 расклад'!K74</f>
        <v>100</v>
      </c>
      <c r="AP75" s="277">
        <f>'ЧГ-4 2022 расклад'!K73</f>
        <v>100</v>
      </c>
      <c r="AQ75" s="379">
        <f>'ЧГ-4 2023 расклад'!K74</f>
        <v>91.25</v>
      </c>
    </row>
    <row r="76" spans="1:43" ht="15" customHeight="1" x14ac:dyDescent="0.25">
      <c r="A76" s="116">
        <v>6</v>
      </c>
      <c r="B76" s="175">
        <v>50340</v>
      </c>
      <c r="C76" s="206" t="s">
        <v>86</v>
      </c>
      <c r="D76" s="140">
        <f>'ЧГ-4 2018 расклад'!D77</f>
        <v>90</v>
      </c>
      <c r="E76" s="177">
        <f>'ЧГ-4 2019 расклад'!D78</f>
        <v>60</v>
      </c>
      <c r="F76" s="177">
        <f>'ЧГ-4 2021 расклад'!D75</f>
        <v>80</v>
      </c>
      <c r="G76" s="177">
        <f>'ЧГ-4 2022 расклад'!D74</f>
        <v>83</v>
      </c>
      <c r="H76" s="219">
        <f>'ЧГ-4 2023 расклад'!D75</f>
        <v>83</v>
      </c>
      <c r="I76" s="325">
        <f>'ЧГ-4 2018 расклад'!E77</f>
        <v>5</v>
      </c>
      <c r="J76" s="326">
        <f>'ЧГ-4 2019 расклад'!E78</f>
        <v>1</v>
      </c>
      <c r="K76" s="326">
        <f>'ЧГ-4 2021 расклад'!E75</f>
        <v>2</v>
      </c>
      <c r="L76" s="326">
        <f>'ЧГ-4 2022 расклад'!E74</f>
        <v>2</v>
      </c>
      <c r="M76" s="327">
        <f>'ЧГ-4 2023 расклад'!E75</f>
        <v>1</v>
      </c>
      <c r="N76" s="328">
        <f>'ЧГ-4 2018 расклад'!F77</f>
        <v>5.5555555555555554</v>
      </c>
      <c r="O76" s="329">
        <f>'ЧГ-4 2019 расклад'!F78</f>
        <v>1.6666666666666667</v>
      </c>
      <c r="P76" s="269">
        <f>'ЧГ-4 2021 расклад'!F75</f>
        <v>2.5</v>
      </c>
      <c r="Q76" s="269">
        <f>'ЧГ-4 2022 расклад'!F74</f>
        <v>2.4096385542168677</v>
      </c>
      <c r="R76" s="270">
        <f>'ЧГ-4 2023 расклад'!F75</f>
        <v>1.2048192771084338</v>
      </c>
      <c r="S76" s="330">
        <f>'ЧГ-4 2018 расклад'!G77</f>
        <v>64</v>
      </c>
      <c r="T76" s="331">
        <f>'ЧГ-4 2019 расклад'!G78</f>
        <v>33</v>
      </c>
      <c r="U76" s="175">
        <f>'ЧГ-4 2021 расклад'!G75</f>
        <v>33</v>
      </c>
      <c r="V76" s="175">
        <f>'ЧГ-4 2022 расклад'!G74</f>
        <v>31</v>
      </c>
      <c r="W76" s="278">
        <f>'ЧГ-4 2023 расклад'!G75</f>
        <v>53</v>
      </c>
      <c r="X76" s="334">
        <f>'ЧГ-4 2018 расклад'!H77</f>
        <v>71.111111111111114</v>
      </c>
      <c r="Y76" s="336">
        <f>'ЧГ-4 2019 расклад'!H78</f>
        <v>55</v>
      </c>
      <c r="Z76" s="269">
        <f>'ЧГ-4 2021 расклад'!H75</f>
        <v>41.25</v>
      </c>
      <c r="AA76" s="269">
        <f>'ЧГ-4 2022 расклад'!H74</f>
        <v>37.349397590361448</v>
      </c>
      <c r="AB76" s="270">
        <f>'ЧГ-4 2023 расклад'!H75</f>
        <v>63.855421686746986</v>
      </c>
      <c r="AC76" s="330">
        <f>'ЧГ-4 2018 расклад'!I77</f>
        <v>21</v>
      </c>
      <c r="AD76" s="331">
        <f>'ЧГ-4 2019 расклад'!I78</f>
        <v>26</v>
      </c>
      <c r="AE76" s="175">
        <f>'ЧГ-4 2021 расклад'!I75</f>
        <v>45</v>
      </c>
      <c r="AF76" s="175">
        <f>'ЧГ-4 2022 расклад'!I74</f>
        <v>50</v>
      </c>
      <c r="AG76" s="278">
        <f>'ЧГ-4 2023 расклад'!I75</f>
        <v>29</v>
      </c>
      <c r="AH76" s="334">
        <f>'ЧГ-4 2018 расклад'!J77</f>
        <v>23.333333333333332</v>
      </c>
      <c r="AI76" s="335">
        <f>'ЧГ-4 2019 расклад'!J78</f>
        <v>43.333333333333336</v>
      </c>
      <c r="AJ76" s="279">
        <f>'ЧГ-4 2021 расклад'!J75</f>
        <v>56.25</v>
      </c>
      <c r="AK76" s="279">
        <f>'ЧГ-4 2022 расклад'!J74</f>
        <v>60.24096385542169</v>
      </c>
      <c r="AL76" s="270">
        <f>'ЧГ-4 2023 расклад'!J75</f>
        <v>34.939759036144579</v>
      </c>
      <c r="AM76" s="334">
        <f>'ЧГ-4 2018 расклад'!K77</f>
        <v>94.444444444444443</v>
      </c>
      <c r="AN76" s="277">
        <f>'ЧГ-4 2019 расклад'!K78</f>
        <v>98.333333333333343</v>
      </c>
      <c r="AO76" s="277">
        <f>'ЧГ-4 2021 расклад'!K75</f>
        <v>97.5</v>
      </c>
      <c r="AP76" s="277">
        <f>'ЧГ-4 2022 расклад'!K74</f>
        <v>97.590361445783145</v>
      </c>
      <c r="AQ76" s="379">
        <f>'ЧГ-4 2023 расклад'!K75</f>
        <v>98.795180722891558</v>
      </c>
    </row>
    <row r="77" spans="1:43" ht="15" customHeight="1" x14ac:dyDescent="0.25">
      <c r="A77" s="116">
        <v>7</v>
      </c>
      <c r="B77" s="175">
        <v>50420</v>
      </c>
      <c r="C77" s="206" t="s">
        <v>85</v>
      </c>
      <c r="D77" s="140">
        <f>'ЧГ-4 2018 расклад'!D78</f>
        <v>97</v>
      </c>
      <c r="E77" s="177">
        <f>'ЧГ-4 2019 расклад'!D79</f>
        <v>80</v>
      </c>
      <c r="F77" s="177">
        <f>'ЧГ-4 2021 расклад'!D76</f>
        <v>98</v>
      </c>
      <c r="G77" s="177">
        <f>'ЧГ-4 2022 расклад'!D75</f>
        <v>81</v>
      </c>
      <c r="H77" s="219">
        <f>'ЧГ-4 2023 расклад'!D76</f>
        <v>96</v>
      </c>
      <c r="I77" s="325">
        <f>'ЧГ-4 2018 расклад'!E78</f>
        <v>0</v>
      </c>
      <c r="J77" s="326">
        <v>0</v>
      </c>
      <c r="K77" s="326">
        <f>'ЧГ-4 2021 расклад'!E76</f>
        <v>1</v>
      </c>
      <c r="L77" s="326">
        <f>'ЧГ-4 2022 расклад'!E75</f>
        <v>0</v>
      </c>
      <c r="M77" s="327">
        <f>'ЧГ-4 2023 расклад'!E76</f>
        <v>2</v>
      </c>
      <c r="N77" s="328">
        <f>'ЧГ-4 2018 расклад'!F78</f>
        <v>0</v>
      </c>
      <c r="O77" s="329">
        <f>'ЧГ-4 2019 расклад'!F79</f>
        <v>0</v>
      </c>
      <c r="P77" s="269">
        <f>'ЧГ-4 2021 расклад'!F76</f>
        <v>1.0204081632653061</v>
      </c>
      <c r="Q77" s="269">
        <f>'ЧГ-4 2022 расклад'!F75</f>
        <v>0</v>
      </c>
      <c r="R77" s="270">
        <f>'ЧГ-4 2023 расклад'!F76</f>
        <v>2.0833333333333335</v>
      </c>
      <c r="S77" s="330">
        <f>'ЧГ-4 2018 расклад'!G78</f>
        <v>34</v>
      </c>
      <c r="T77" s="331">
        <f>'ЧГ-4 2019 расклад'!G79</f>
        <v>41</v>
      </c>
      <c r="U77" s="175">
        <f>'ЧГ-4 2021 расклад'!G76</f>
        <v>49</v>
      </c>
      <c r="V77" s="175">
        <f>'ЧГ-4 2022 расклад'!G75</f>
        <v>48</v>
      </c>
      <c r="W77" s="278">
        <f>'ЧГ-4 2023 расклад'!G76</f>
        <v>70</v>
      </c>
      <c r="X77" s="334">
        <f>'ЧГ-4 2018 расклад'!H78</f>
        <v>35.051546391752581</v>
      </c>
      <c r="Y77" s="336">
        <f>'ЧГ-4 2019 расклад'!H79</f>
        <v>51.25</v>
      </c>
      <c r="Z77" s="269">
        <f>'ЧГ-4 2021 расклад'!H76</f>
        <v>50</v>
      </c>
      <c r="AA77" s="269">
        <f>'ЧГ-4 2022 расклад'!H75</f>
        <v>59.25925925925926</v>
      </c>
      <c r="AB77" s="270">
        <f>'ЧГ-4 2023 расклад'!H76</f>
        <v>72.916666666666671</v>
      </c>
      <c r="AC77" s="330">
        <f>'ЧГ-4 2018 расклад'!I78</f>
        <v>63</v>
      </c>
      <c r="AD77" s="331">
        <f>'ЧГ-4 2019 расклад'!I79</f>
        <v>39</v>
      </c>
      <c r="AE77" s="175">
        <f>'ЧГ-4 2021 расклад'!I76</f>
        <v>48</v>
      </c>
      <c r="AF77" s="175">
        <f>'ЧГ-4 2022 расклад'!I75</f>
        <v>33</v>
      </c>
      <c r="AG77" s="278">
        <f>'ЧГ-4 2023 расклад'!I76</f>
        <v>24</v>
      </c>
      <c r="AH77" s="334">
        <f>'ЧГ-4 2018 расклад'!J78</f>
        <v>64.948453608247419</v>
      </c>
      <c r="AI77" s="335">
        <f>'ЧГ-4 2019 расклад'!J79</f>
        <v>48.75</v>
      </c>
      <c r="AJ77" s="279">
        <f>'ЧГ-4 2021 расклад'!J76</f>
        <v>48.979591836734691</v>
      </c>
      <c r="AK77" s="279">
        <f>'ЧГ-4 2022 расклад'!J75</f>
        <v>40.74074074074074</v>
      </c>
      <c r="AL77" s="270">
        <f>'ЧГ-4 2023 расклад'!J76</f>
        <v>25</v>
      </c>
      <c r="AM77" s="334">
        <f>'ЧГ-4 2018 расклад'!K78</f>
        <v>100</v>
      </c>
      <c r="AN77" s="277">
        <f>'ЧГ-4 2019 расклад'!K79</f>
        <v>100</v>
      </c>
      <c r="AO77" s="277">
        <f>'ЧГ-4 2021 расклад'!K76</f>
        <v>98.979591836734699</v>
      </c>
      <c r="AP77" s="277">
        <f>'ЧГ-4 2022 расклад'!K75</f>
        <v>100</v>
      </c>
      <c r="AQ77" s="379">
        <f>'ЧГ-4 2023 расклад'!K76</f>
        <v>97.916666666666671</v>
      </c>
    </row>
    <row r="78" spans="1:43" ht="15" customHeight="1" x14ac:dyDescent="0.25">
      <c r="A78" s="116">
        <v>8</v>
      </c>
      <c r="B78" s="175">
        <v>50450</v>
      </c>
      <c r="C78" s="206" t="s">
        <v>84</v>
      </c>
      <c r="D78" s="140">
        <f>'ЧГ-4 2018 расклад'!D79</f>
        <v>98</v>
      </c>
      <c r="E78" s="177">
        <f>'ЧГ-4 2019 расклад'!D80</f>
        <v>137</v>
      </c>
      <c r="F78" s="177">
        <f>'ЧГ-4 2021 расклад'!D77</f>
        <v>155</v>
      </c>
      <c r="G78" s="177">
        <f>'ЧГ-4 2022 расклад'!D76</f>
        <v>164</v>
      </c>
      <c r="H78" s="219">
        <f>'ЧГ-4 2023 расклад'!D77</f>
        <v>175</v>
      </c>
      <c r="I78" s="325">
        <f>'ЧГ-4 2018 расклад'!E79</f>
        <v>13</v>
      </c>
      <c r="J78" s="326">
        <f>'ЧГ-4 2019 расклад'!E80</f>
        <v>15</v>
      </c>
      <c r="K78" s="326">
        <f>'ЧГ-4 2021 расклад'!E77</f>
        <v>13</v>
      </c>
      <c r="L78" s="326">
        <f>'ЧГ-4 2022 расклад'!E76</f>
        <v>27</v>
      </c>
      <c r="M78" s="327">
        <f>'ЧГ-4 2023 расклад'!E77</f>
        <v>31</v>
      </c>
      <c r="N78" s="328">
        <f>'ЧГ-4 2018 расклад'!F79</f>
        <v>13.26530612244898</v>
      </c>
      <c r="O78" s="329">
        <f>'ЧГ-4 2019 расклад'!F80</f>
        <v>10.948905109489051</v>
      </c>
      <c r="P78" s="269">
        <f>'ЧГ-4 2021 расклад'!F77</f>
        <v>8.387096774193548</v>
      </c>
      <c r="Q78" s="269">
        <f>'ЧГ-4 2022 расклад'!F76</f>
        <v>16.463414634146343</v>
      </c>
      <c r="R78" s="270">
        <f>'ЧГ-4 2023 расклад'!F77</f>
        <v>17.714285714285715</v>
      </c>
      <c r="S78" s="330">
        <f>'ЧГ-4 2018 расклад'!G79</f>
        <v>57</v>
      </c>
      <c r="T78" s="331">
        <f>'ЧГ-4 2019 расклад'!G80</f>
        <v>99</v>
      </c>
      <c r="U78" s="175">
        <f>'ЧГ-4 2021 расклад'!G77</f>
        <v>106</v>
      </c>
      <c r="V78" s="175">
        <f>'ЧГ-4 2022 расклад'!G76</f>
        <v>104</v>
      </c>
      <c r="W78" s="278">
        <f>'ЧГ-4 2023 расклад'!G77</f>
        <v>102</v>
      </c>
      <c r="X78" s="334">
        <f>'ЧГ-4 2018 расклад'!H79</f>
        <v>58.163265306122447</v>
      </c>
      <c r="Y78" s="336">
        <f>'ЧГ-4 2019 расклад'!H80</f>
        <v>72.262773722627742</v>
      </c>
      <c r="Z78" s="269">
        <f>'ЧГ-4 2021 расклад'!H77</f>
        <v>68.387096774193552</v>
      </c>
      <c r="AA78" s="269">
        <f>'ЧГ-4 2022 расклад'!H76</f>
        <v>63.414634146341463</v>
      </c>
      <c r="AB78" s="270">
        <f>'ЧГ-4 2023 расклад'!H77</f>
        <v>58.285714285714285</v>
      </c>
      <c r="AC78" s="330">
        <f>'ЧГ-4 2018 расклад'!I79</f>
        <v>28</v>
      </c>
      <c r="AD78" s="331">
        <f>'ЧГ-4 2019 расклад'!I80</f>
        <v>23</v>
      </c>
      <c r="AE78" s="175">
        <f>'ЧГ-4 2021 расклад'!I77</f>
        <v>36</v>
      </c>
      <c r="AF78" s="175">
        <f>'ЧГ-4 2022 расклад'!I76</f>
        <v>33</v>
      </c>
      <c r="AG78" s="278">
        <f>'ЧГ-4 2023 расклад'!I77</f>
        <v>42</v>
      </c>
      <c r="AH78" s="334">
        <f>'ЧГ-4 2018 расклад'!J79</f>
        <v>28.571428571428573</v>
      </c>
      <c r="AI78" s="335">
        <f>'ЧГ-4 2019 расклад'!J80</f>
        <v>16.788321167883211</v>
      </c>
      <c r="AJ78" s="279">
        <f>'ЧГ-4 2021 расклад'!J77</f>
        <v>23.225806451612904</v>
      </c>
      <c r="AK78" s="279">
        <f>'ЧГ-4 2022 расклад'!J76</f>
        <v>20.121951219512194</v>
      </c>
      <c r="AL78" s="270">
        <f>'ЧГ-4 2023 расклад'!J77</f>
        <v>24</v>
      </c>
      <c r="AM78" s="334">
        <f>'ЧГ-4 2018 расклад'!K79</f>
        <v>86.734693877551024</v>
      </c>
      <c r="AN78" s="277">
        <f>'ЧГ-4 2019 расклад'!K80</f>
        <v>89.051094890510953</v>
      </c>
      <c r="AO78" s="277">
        <f>'ЧГ-4 2021 расклад'!K77</f>
        <v>91.612903225806463</v>
      </c>
      <c r="AP78" s="277">
        <f>'ЧГ-4 2022 расклад'!K76</f>
        <v>83.536585365853654</v>
      </c>
      <c r="AQ78" s="379">
        <f>'ЧГ-4 2023 расклад'!K77</f>
        <v>82.285714285714278</v>
      </c>
    </row>
    <row r="79" spans="1:43" ht="15" customHeight="1" x14ac:dyDescent="0.25">
      <c r="A79" s="116">
        <v>9</v>
      </c>
      <c r="B79" s="175">
        <v>50620</v>
      </c>
      <c r="C79" s="206" t="s">
        <v>83</v>
      </c>
      <c r="D79" s="140">
        <f>'ЧГ-4 2018 расклад'!D80</f>
        <v>80</v>
      </c>
      <c r="E79" s="177">
        <f>'ЧГ-4 2019 расклад'!D81</f>
        <v>79</v>
      </c>
      <c r="F79" s="177">
        <f>'ЧГ-4 2021 расклад'!D78</f>
        <v>74</v>
      </c>
      <c r="G79" s="177">
        <f>'ЧГ-4 2022 расклад'!D77</f>
        <v>88</v>
      </c>
      <c r="H79" s="219">
        <f>'ЧГ-4 2023 расклад'!D78</f>
        <v>69</v>
      </c>
      <c r="I79" s="325">
        <f>'ЧГ-4 2018 расклад'!E80</f>
        <v>0</v>
      </c>
      <c r="J79" s="326">
        <f>'ЧГ-4 2019 расклад'!E81</f>
        <v>1</v>
      </c>
      <c r="K79" s="326">
        <f>'ЧГ-4 2021 расклад'!E78</f>
        <v>3</v>
      </c>
      <c r="L79" s="326">
        <f>'ЧГ-4 2022 расклад'!E77</f>
        <v>2</v>
      </c>
      <c r="M79" s="327">
        <f>'ЧГ-4 2023 расклад'!E78</f>
        <v>4</v>
      </c>
      <c r="N79" s="328">
        <f>'ЧГ-4 2018 расклад'!F80</f>
        <v>0</v>
      </c>
      <c r="O79" s="329">
        <f>'ЧГ-4 2019 расклад'!F81</f>
        <v>1.2658227848101267</v>
      </c>
      <c r="P79" s="269">
        <f>'ЧГ-4 2021 расклад'!F78</f>
        <v>4.0540540540540544</v>
      </c>
      <c r="Q79" s="269">
        <f>'ЧГ-4 2022 расклад'!F77</f>
        <v>2.2727272727272729</v>
      </c>
      <c r="R79" s="270">
        <f>'ЧГ-4 2023 расклад'!F78</f>
        <v>5.7971014492753623</v>
      </c>
      <c r="S79" s="330">
        <f>'ЧГ-4 2018 расклад'!G80</f>
        <v>48</v>
      </c>
      <c r="T79" s="331">
        <f>'ЧГ-4 2019 расклад'!G81</f>
        <v>42</v>
      </c>
      <c r="U79" s="175">
        <f>'ЧГ-4 2021 расклад'!G78</f>
        <v>39</v>
      </c>
      <c r="V79" s="175">
        <f>'ЧГ-4 2022 расклад'!G77</f>
        <v>39</v>
      </c>
      <c r="W79" s="278">
        <f>'ЧГ-4 2023 расклад'!G78</f>
        <v>33</v>
      </c>
      <c r="X79" s="334">
        <f>'ЧГ-4 2018 расклад'!H80</f>
        <v>60</v>
      </c>
      <c r="Y79" s="336">
        <f>'ЧГ-4 2019 расклад'!H81</f>
        <v>53.164556962025316</v>
      </c>
      <c r="Z79" s="269">
        <f>'ЧГ-4 2021 расклад'!H78</f>
        <v>52.702702702702702</v>
      </c>
      <c r="AA79" s="269">
        <f>'ЧГ-4 2022 расклад'!H77</f>
        <v>44.31818181818182</v>
      </c>
      <c r="AB79" s="270">
        <f>'ЧГ-4 2023 расклад'!H78</f>
        <v>47.826086956521742</v>
      </c>
      <c r="AC79" s="330">
        <f>'ЧГ-4 2018 расклад'!I80</f>
        <v>32</v>
      </c>
      <c r="AD79" s="331">
        <f>'ЧГ-4 2019 расклад'!I81</f>
        <v>36</v>
      </c>
      <c r="AE79" s="175">
        <f>'ЧГ-4 2021 расклад'!I78</f>
        <v>32</v>
      </c>
      <c r="AF79" s="175">
        <f>'ЧГ-4 2022 расклад'!I77</f>
        <v>47</v>
      </c>
      <c r="AG79" s="278">
        <f>'ЧГ-4 2023 расклад'!I78</f>
        <v>32</v>
      </c>
      <c r="AH79" s="334">
        <f>'ЧГ-4 2018 расклад'!J80</f>
        <v>40</v>
      </c>
      <c r="AI79" s="335">
        <f>'ЧГ-4 2019 расклад'!J81</f>
        <v>45.569620253164558</v>
      </c>
      <c r="AJ79" s="279">
        <f>'ЧГ-4 2021 расклад'!J78</f>
        <v>43.243243243243242</v>
      </c>
      <c r="AK79" s="279">
        <f>'ЧГ-4 2022 расклад'!J77</f>
        <v>53.409090909090907</v>
      </c>
      <c r="AL79" s="270">
        <f>'ЧГ-4 2023 расклад'!J78</f>
        <v>46.376811594202898</v>
      </c>
      <c r="AM79" s="334">
        <f>'ЧГ-4 2018 расклад'!K80</f>
        <v>100</v>
      </c>
      <c r="AN79" s="277">
        <f>'ЧГ-4 2019 расклад'!K81</f>
        <v>98.734177215189874</v>
      </c>
      <c r="AO79" s="277">
        <f>'ЧГ-4 2021 расклад'!K78</f>
        <v>95.945945945945937</v>
      </c>
      <c r="AP79" s="277">
        <f>'ЧГ-4 2022 расклад'!K77</f>
        <v>97.72727272727272</v>
      </c>
      <c r="AQ79" s="379">
        <f>'ЧГ-4 2023 расклад'!K78</f>
        <v>94.20289855072464</v>
      </c>
    </row>
    <row r="80" spans="1:43" ht="15" customHeight="1" x14ac:dyDescent="0.25">
      <c r="A80" s="116">
        <v>10</v>
      </c>
      <c r="B80" s="175">
        <v>50760</v>
      </c>
      <c r="C80" s="206" t="s">
        <v>82</v>
      </c>
      <c r="D80" s="140">
        <f>'ЧГ-4 2018 расклад'!D81</f>
        <v>99</v>
      </c>
      <c r="E80" s="177">
        <f>'ЧГ-4 2019 расклад'!D82</f>
        <v>121</v>
      </c>
      <c r="F80" s="177">
        <f>'ЧГ-4 2021 расклад'!D79</f>
        <v>213</v>
      </c>
      <c r="G80" s="177"/>
      <c r="H80" s="219">
        <f>'ЧГ-4 2023 расклад'!D79</f>
        <v>168</v>
      </c>
      <c r="I80" s="325">
        <f>'ЧГ-4 2018 расклад'!E81</f>
        <v>0</v>
      </c>
      <c r="J80" s="326">
        <f>'ЧГ-4 2019 расклад'!E82</f>
        <v>1</v>
      </c>
      <c r="K80" s="326">
        <f>'ЧГ-4 2021 расклад'!E79</f>
        <v>0</v>
      </c>
      <c r="L80" s="326"/>
      <c r="M80" s="327">
        <f>'ЧГ-4 2023 расклад'!E79</f>
        <v>2</v>
      </c>
      <c r="N80" s="328">
        <f>'ЧГ-4 2018 расклад'!F81</f>
        <v>0</v>
      </c>
      <c r="O80" s="329">
        <f>'ЧГ-4 2019 расклад'!F82</f>
        <v>0.82644628099173556</v>
      </c>
      <c r="P80" s="269">
        <f>'ЧГ-4 2021 расклад'!F79</f>
        <v>0</v>
      </c>
      <c r="Q80" s="269"/>
      <c r="R80" s="270">
        <f>'ЧГ-4 2023 расклад'!F79</f>
        <v>1.1904761904761905</v>
      </c>
      <c r="S80" s="330">
        <f>'ЧГ-4 2018 расклад'!G81</f>
        <v>65</v>
      </c>
      <c r="T80" s="331">
        <f>'ЧГ-4 2019 расклад'!G82</f>
        <v>88</v>
      </c>
      <c r="U80" s="175">
        <f>'ЧГ-4 2021 расклад'!G79</f>
        <v>115</v>
      </c>
      <c r="V80" s="175"/>
      <c r="W80" s="278">
        <f>'ЧГ-4 2023 расклад'!G79</f>
        <v>78</v>
      </c>
      <c r="X80" s="334">
        <f>'ЧГ-4 2018 расклад'!H81</f>
        <v>65.656565656565661</v>
      </c>
      <c r="Y80" s="336">
        <f>'ЧГ-4 2019 расклад'!H82</f>
        <v>72.727272727272734</v>
      </c>
      <c r="Z80" s="269">
        <f>'ЧГ-4 2021 расклад'!H79</f>
        <v>53.990610328638496</v>
      </c>
      <c r="AA80" s="269"/>
      <c r="AB80" s="270">
        <f>'ЧГ-4 2023 расклад'!H79</f>
        <v>46.428571428571431</v>
      </c>
      <c r="AC80" s="330">
        <f>'ЧГ-4 2018 расклад'!I81</f>
        <v>34</v>
      </c>
      <c r="AD80" s="331">
        <f>'ЧГ-4 2019 расклад'!I82</f>
        <v>32</v>
      </c>
      <c r="AE80" s="175">
        <f>'ЧГ-4 2021 расклад'!I79</f>
        <v>98</v>
      </c>
      <c r="AF80" s="175"/>
      <c r="AG80" s="278">
        <f>'ЧГ-4 2023 расклад'!I79</f>
        <v>88</v>
      </c>
      <c r="AH80" s="334">
        <f>'ЧГ-4 2018 расклад'!J81</f>
        <v>34.343434343434346</v>
      </c>
      <c r="AI80" s="335">
        <f>'ЧГ-4 2019 расклад'!J82</f>
        <v>26.446280991735538</v>
      </c>
      <c r="AJ80" s="279">
        <f>'ЧГ-4 2021 расклад'!J79</f>
        <v>46.009389671361504</v>
      </c>
      <c r="AK80" s="279"/>
      <c r="AL80" s="270">
        <f>'ЧГ-4 2023 расклад'!J79</f>
        <v>52.38095238095238</v>
      </c>
      <c r="AM80" s="334">
        <f>'ЧГ-4 2018 расклад'!K81</f>
        <v>100</v>
      </c>
      <c r="AN80" s="277">
        <f>'ЧГ-4 2019 расклад'!K82</f>
        <v>99.173553719008268</v>
      </c>
      <c r="AO80" s="277">
        <f>'ЧГ-4 2021 расклад'!K79</f>
        <v>100</v>
      </c>
      <c r="AP80" s="277"/>
      <c r="AQ80" s="379">
        <f>'ЧГ-4 2023 расклад'!K79</f>
        <v>98.80952380952381</v>
      </c>
    </row>
    <row r="81" spans="1:43" ht="15" customHeight="1" x14ac:dyDescent="0.25">
      <c r="A81" s="116">
        <v>11</v>
      </c>
      <c r="B81" s="175">
        <v>50780</v>
      </c>
      <c r="C81" s="206" t="s">
        <v>81</v>
      </c>
      <c r="D81" s="140">
        <f>'ЧГ-4 2018 расклад'!D82</f>
        <v>109</v>
      </c>
      <c r="E81" s="177">
        <f>'ЧГ-4 2019 расклад'!D83</f>
        <v>138</v>
      </c>
      <c r="F81" s="177">
        <f>'ЧГ-4 2021 расклад'!D80</f>
        <v>158</v>
      </c>
      <c r="G81" s="177">
        <f>'ЧГ-4 2022 расклад'!D78</f>
        <v>144</v>
      </c>
      <c r="H81" s="219">
        <f>'ЧГ-4 2023 расклад'!D80</f>
        <v>152</v>
      </c>
      <c r="I81" s="325">
        <f>'ЧГ-4 2018 расклад'!E82</f>
        <v>3</v>
      </c>
      <c r="J81" s="326">
        <f>'ЧГ-4 2019 расклад'!E83</f>
        <v>3</v>
      </c>
      <c r="K81" s="326">
        <f>'ЧГ-4 2021 расклад'!E80</f>
        <v>20</v>
      </c>
      <c r="L81" s="326">
        <f>'ЧГ-4 2022 расклад'!E78</f>
        <v>5</v>
      </c>
      <c r="M81" s="327">
        <f>'ЧГ-4 2023 расклад'!E80</f>
        <v>27</v>
      </c>
      <c r="N81" s="328">
        <f>'ЧГ-4 2018 расклад'!F82</f>
        <v>2.7522935779816513</v>
      </c>
      <c r="O81" s="329">
        <f>'ЧГ-4 2019 расклад'!F83</f>
        <v>2.1739130434782608</v>
      </c>
      <c r="P81" s="269">
        <f>'ЧГ-4 2021 расклад'!F80</f>
        <v>12.658227848101266</v>
      </c>
      <c r="Q81" s="269">
        <f>'ЧГ-4 2022 расклад'!F78</f>
        <v>3.4722222222222223</v>
      </c>
      <c r="R81" s="270">
        <f>'ЧГ-4 2023 расклад'!F80</f>
        <v>17.763157894736842</v>
      </c>
      <c r="S81" s="330">
        <f>'ЧГ-4 2018 расклад'!G82</f>
        <v>63</v>
      </c>
      <c r="T81" s="331">
        <f>'ЧГ-4 2019 расклад'!G83</f>
        <v>91</v>
      </c>
      <c r="U81" s="175">
        <f>'ЧГ-4 2021 расклад'!G80</f>
        <v>97</v>
      </c>
      <c r="V81" s="175">
        <f>'ЧГ-4 2022 расклад'!G78</f>
        <v>63</v>
      </c>
      <c r="W81" s="278">
        <f>'ЧГ-4 2023 расклад'!G80</f>
        <v>79</v>
      </c>
      <c r="X81" s="334">
        <f>'ЧГ-4 2018 расклад'!H82</f>
        <v>57.798165137614681</v>
      </c>
      <c r="Y81" s="336">
        <f>'ЧГ-4 2019 расклад'!H83</f>
        <v>65.94202898550725</v>
      </c>
      <c r="Z81" s="269">
        <f>'ЧГ-4 2021 расклад'!H80</f>
        <v>61.392405063291136</v>
      </c>
      <c r="AA81" s="269">
        <f>'ЧГ-4 2022 расклад'!H78</f>
        <v>43.75</v>
      </c>
      <c r="AB81" s="270">
        <f>'ЧГ-4 2023 расклад'!H80</f>
        <v>51.973684210526315</v>
      </c>
      <c r="AC81" s="330">
        <f>'ЧГ-4 2018 расклад'!I82</f>
        <v>43</v>
      </c>
      <c r="AD81" s="331">
        <f>'ЧГ-4 2019 расклад'!I83</f>
        <v>44</v>
      </c>
      <c r="AE81" s="175">
        <f>'ЧГ-4 2021 расклад'!I80</f>
        <v>41</v>
      </c>
      <c r="AF81" s="175">
        <f>'ЧГ-4 2022 расклад'!I78</f>
        <v>76</v>
      </c>
      <c r="AG81" s="278">
        <f>'ЧГ-4 2023 расклад'!I80</f>
        <v>46</v>
      </c>
      <c r="AH81" s="334">
        <f>'ЧГ-4 2018 расклад'!J82</f>
        <v>39.449541284403672</v>
      </c>
      <c r="AI81" s="335">
        <f>'ЧГ-4 2019 расклад'!J83</f>
        <v>31.884057971014492</v>
      </c>
      <c r="AJ81" s="279">
        <f>'ЧГ-4 2021 расклад'!J80</f>
        <v>25.949367088607595</v>
      </c>
      <c r="AK81" s="279">
        <f>'ЧГ-4 2022 расклад'!J78</f>
        <v>52.777777777777779</v>
      </c>
      <c r="AL81" s="270">
        <f>'ЧГ-4 2023 расклад'!J80</f>
        <v>30.263157894736842</v>
      </c>
      <c r="AM81" s="334">
        <f>'ЧГ-4 2018 расклад'!K82</f>
        <v>97.247706422018354</v>
      </c>
      <c r="AN81" s="277">
        <f>'ЧГ-4 2019 расклад'!K83</f>
        <v>97.826086956521749</v>
      </c>
      <c r="AO81" s="277">
        <f>'ЧГ-4 2021 расклад'!K80</f>
        <v>87.341772151898738</v>
      </c>
      <c r="AP81" s="277">
        <f>'ЧГ-4 2022 расклад'!K78</f>
        <v>96.527777777777771</v>
      </c>
      <c r="AQ81" s="379">
        <f>'ЧГ-4 2023 расклад'!K80</f>
        <v>82.23684210526315</v>
      </c>
    </row>
    <row r="82" spans="1:43" ht="15" customHeight="1" x14ac:dyDescent="0.25">
      <c r="A82" s="116">
        <v>12</v>
      </c>
      <c r="B82" s="175">
        <v>50930</v>
      </c>
      <c r="C82" s="206" t="s">
        <v>80</v>
      </c>
      <c r="D82" s="140">
        <f>'ЧГ-4 2018 расклад'!D84</f>
        <v>51</v>
      </c>
      <c r="E82" s="177">
        <f>'ЧГ-4 2019 расклад'!D85</f>
        <v>86</v>
      </c>
      <c r="F82" s="177">
        <f>'ЧГ-4 2021 расклад'!D81</f>
        <v>92</v>
      </c>
      <c r="G82" s="177">
        <f>'ЧГ-4 2022 расклад'!D79</f>
        <v>68</v>
      </c>
      <c r="H82" s="219">
        <f>'ЧГ-4 2023 расклад'!D81</f>
        <v>88</v>
      </c>
      <c r="I82" s="325">
        <f>'ЧГ-4 2018 расклад'!E84</f>
        <v>0</v>
      </c>
      <c r="J82" s="326">
        <f>'ЧГ-4 2019 расклад'!E85</f>
        <v>5</v>
      </c>
      <c r="K82" s="326">
        <f>'ЧГ-4 2021 расклад'!E81</f>
        <v>0</v>
      </c>
      <c r="L82" s="326">
        <f>'ЧГ-4 2022 расклад'!E79</f>
        <v>2</v>
      </c>
      <c r="M82" s="327">
        <f>'ЧГ-4 2023 расклад'!E81</f>
        <v>0</v>
      </c>
      <c r="N82" s="328">
        <f>'ЧГ-4 2018 расклад'!F84</f>
        <v>0</v>
      </c>
      <c r="O82" s="329">
        <f>'ЧГ-4 2019 расклад'!F85</f>
        <v>5.8139534883720927</v>
      </c>
      <c r="P82" s="269">
        <f>'ЧГ-4 2021 расклад'!F81</f>
        <v>0</v>
      </c>
      <c r="Q82" s="269">
        <f>'ЧГ-4 2022 расклад'!F79</f>
        <v>2.9411764705882355</v>
      </c>
      <c r="R82" s="270">
        <f>'ЧГ-4 2023 расклад'!F81</f>
        <v>0</v>
      </c>
      <c r="S82" s="330">
        <f>'ЧГ-4 2018 расклад'!G84</f>
        <v>18</v>
      </c>
      <c r="T82" s="331">
        <f>'ЧГ-4 2019 расклад'!G85</f>
        <v>53</v>
      </c>
      <c r="U82" s="175">
        <f>'ЧГ-4 2021 расклад'!G81</f>
        <v>25</v>
      </c>
      <c r="V82" s="175">
        <f>'ЧГ-4 2022 расклад'!G79</f>
        <v>43</v>
      </c>
      <c r="W82" s="278">
        <f>'ЧГ-4 2023 расклад'!G81</f>
        <v>31</v>
      </c>
      <c r="X82" s="334">
        <f>'ЧГ-4 2018 расклад'!H84</f>
        <v>35.294117647058826</v>
      </c>
      <c r="Y82" s="336">
        <f>'ЧГ-4 2019 расклад'!H85</f>
        <v>61.627906976744185</v>
      </c>
      <c r="Z82" s="269">
        <f>'ЧГ-4 2021 расклад'!H81</f>
        <v>27.173913043478262</v>
      </c>
      <c r="AA82" s="269">
        <f>'ЧГ-4 2022 расклад'!H79</f>
        <v>63.235294117647058</v>
      </c>
      <c r="AB82" s="270">
        <f>'ЧГ-4 2023 расклад'!H81</f>
        <v>35.227272727272727</v>
      </c>
      <c r="AC82" s="330">
        <f>'ЧГ-4 2018 расклад'!I84</f>
        <v>33</v>
      </c>
      <c r="AD82" s="331">
        <f>'ЧГ-4 2019 расклад'!I85</f>
        <v>28</v>
      </c>
      <c r="AE82" s="175">
        <f>'ЧГ-4 2021 расклад'!I81</f>
        <v>67</v>
      </c>
      <c r="AF82" s="175">
        <f>'ЧГ-4 2022 расклад'!I79</f>
        <v>23</v>
      </c>
      <c r="AG82" s="278">
        <f>'ЧГ-4 2023 расклад'!I81</f>
        <v>57</v>
      </c>
      <c r="AH82" s="334">
        <f>'ЧГ-4 2018 расклад'!J84</f>
        <v>64.705882352941174</v>
      </c>
      <c r="AI82" s="335">
        <f>'ЧГ-4 2019 расклад'!J85</f>
        <v>32.558139534883722</v>
      </c>
      <c r="AJ82" s="279">
        <f>'ЧГ-4 2021 расклад'!J81</f>
        <v>72.826086956521735</v>
      </c>
      <c r="AK82" s="279">
        <f>'ЧГ-4 2022 расклад'!J79</f>
        <v>33.823529411764703</v>
      </c>
      <c r="AL82" s="270">
        <f>'ЧГ-4 2023 расклад'!J81</f>
        <v>64.772727272727266</v>
      </c>
      <c r="AM82" s="334">
        <f>'ЧГ-4 2018 расклад'!K84</f>
        <v>100</v>
      </c>
      <c r="AN82" s="277">
        <f>'ЧГ-4 2019 расклад'!K85</f>
        <v>94.186046511627907</v>
      </c>
      <c r="AO82" s="277">
        <f>'ЧГ-4 2021 расклад'!K81</f>
        <v>100</v>
      </c>
      <c r="AP82" s="277">
        <f>'ЧГ-4 2022 расклад'!K79</f>
        <v>97.058823529411768</v>
      </c>
      <c r="AQ82" s="379">
        <f>'ЧГ-4 2023 расклад'!K81</f>
        <v>100</v>
      </c>
    </row>
    <row r="83" spans="1:43" ht="15" customHeight="1" x14ac:dyDescent="0.25">
      <c r="A83" s="116">
        <v>13</v>
      </c>
      <c r="B83" s="118">
        <v>51370</v>
      </c>
      <c r="C83" s="205" t="s">
        <v>78</v>
      </c>
      <c r="D83" s="140">
        <f>'ЧГ-4 2018 расклад'!D86</f>
        <v>97</v>
      </c>
      <c r="E83" s="177">
        <f>'ЧГ-4 2019 расклад'!D87</f>
        <v>133</v>
      </c>
      <c r="F83" s="177">
        <f>'ЧГ-4 2021 расклад'!D82</f>
        <v>88</v>
      </c>
      <c r="G83" s="177">
        <f>'ЧГ-4 2022 расклад'!D80</f>
        <v>78</v>
      </c>
      <c r="H83" s="219">
        <f>'ЧГ-4 2023 расклад'!D82</f>
        <v>113</v>
      </c>
      <c r="I83" s="325">
        <f>'ЧГ-4 2018 расклад'!E86</f>
        <v>2</v>
      </c>
      <c r="J83" s="326">
        <f>'ЧГ-4 2019 расклад'!E87</f>
        <v>7</v>
      </c>
      <c r="K83" s="326">
        <f>'ЧГ-4 2021 расклад'!E82</f>
        <v>1</v>
      </c>
      <c r="L83" s="326">
        <f>'ЧГ-4 2022 расклад'!E80</f>
        <v>1</v>
      </c>
      <c r="M83" s="327">
        <f>'ЧГ-4 2023 расклад'!E82</f>
        <v>3</v>
      </c>
      <c r="N83" s="328">
        <f>'ЧГ-4 2018 расклад'!F86</f>
        <v>2.0618556701030926</v>
      </c>
      <c r="O83" s="329">
        <f>'ЧГ-4 2019 расклад'!F87</f>
        <v>5.2631578947368425</v>
      </c>
      <c r="P83" s="269">
        <f>'ЧГ-4 2021 расклад'!F82</f>
        <v>1.1363636363636365</v>
      </c>
      <c r="Q83" s="269">
        <f>'ЧГ-4 2022 расклад'!F80</f>
        <v>1.2820512820512822</v>
      </c>
      <c r="R83" s="270">
        <f>'ЧГ-4 2023 расклад'!F82</f>
        <v>2.6548672566371683</v>
      </c>
      <c r="S83" s="330">
        <f>'ЧГ-4 2018 расклад'!G86</f>
        <v>61</v>
      </c>
      <c r="T83" s="331">
        <f>'ЧГ-4 2019 расклад'!G87</f>
        <v>83</v>
      </c>
      <c r="U83" s="175">
        <f>'ЧГ-4 2021 расклад'!G82</f>
        <v>35</v>
      </c>
      <c r="V83" s="175">
        <f>'ЧГ-4 2022 расклад'!G80</f>
        <v>37</v>
      </c>
      <c r="W83" s="278">
        <f>'ЧГ-4 2023 расклад'!G82</f>
        <v>64</v>
      </c>
      <c r="X83" s="334">
        <f>'ЧГ-4 2018 расклад'!H86</f>
        <v>62.886597938144327</v>
      </c>
      <c r="Y83" s="336">
        <f>'ЧГ-4 2019 расклад'!H87</f>
        <v>62.406015037593988</v>
      </c>
      <c r="Z83" s="269">
        <f>'ЧГ-4 2021 расклад'!H82</f>
        <v>39.772727272727273</v>
      </c>
      <c r="AA83" s="269">
        <f>'ЧГ-4 2022 расклад'!H80</f>
        <v>47.435897435897438</v>
      </c>
      <c r="AB83" s="270">
        <f>'ЧГ-4 2023 расклад'!H82</f>
        <v>56.637168141592923</v>
      </c>
      <c r="AC83" s="330">
        <f>'ЧГ-4 2018 расклад'!I86</f>
        <v>34</v>
      </c>
      <c r="AD83" s="331">
        <f>'ЧГ-4 2019 расклад'!I87</f>
        <v>43</v>
      </c>
      <c r="AE83" s="175">
        <f>'ЧГ-4 2021 расклад'!I82</f>
        <v>52</v>
      </c>
      <c r="AF83" s="175">
        <f>'ЧГ-4 2022 расклад'!I80</f>
        <v>40</v>
      </c>
      <c r="AG83" s="278">
        <f>'ЧГ-4 2023 расклад'!I82</f>
        <v>46</v>
      </c>
      <c r="AH83" s="334">
        <f>'ЧГ-4 2018 расклад'!J86</f>
        <v>35.051546391752581</v>
      </c>
      <c r="AI83" s="335">
        <f>'ЧГ-4 2019 расклад'!J87</f>
        <v>32.330827067669176</v>
      </c>
      <c r="AJ83" s="279">
        <f>'ЧГ-4 2021 расклад'!J82</f>
        <v>59.090909090909093</v>
      </c>
      <c r="AK83" s="279">
        <f>'ЧГ-4 2022 расклад'!J80</f>
        <v>51.282051282051285</v>
      </c>
      <c r="AL83" s="270">
        <f>'ЧГ-4 2023 расклад'!J82</f>
        <v>40.707964601769909</v>
      </c>
      <c r="AM83" s="334">
        <f>'ЧГ-4 2018 расклад'!K86</f>
        <v>97.938144329896915</v>
      </c>
      <c r="AN83" s="277">
        <f>'ЧГ-4 2019 расклад'!K87</f>
        <v>94.736842105263165</v>
      </c>
      <c r="AO83" s="277">
        <f>'ЧГ-4 2021 расклад'!K82</f>
        <v>98.863636363636374</v>
      </c>
      <c r="AP83" s="277">
        <f>'ЧГ-4 2022 расклад'!K80</f>
        <v>98.71794871794873</v>
      </c>
      <c r="AQ83" s="379">
        <f>'ЧГ-4 2023 расклад'!K82</f>
        <v>97.345132743362825</v>
      </c>
    </row>
    <row r="84" spans="1:43" s="161" customFormat="1" ht="15" customHeight="1" thickBot="1" x14ac:dyDescent="0.3">
      <c r="A84" s="116">
        <v>14</v>
      </c>
      <c r="B84" s="118">
        <v>51580</v>
      </c>
      <c r="C84" s="205" t="s">
        <v>149</v>
      </c>
      <c r="D84" s="227"/>
      <c r="E84" s="212"/>
      <c r="F84" s="212"/>
      <c r="G84" s="212">
        <f>'ЧГ-4 2022 расклад'!D81</f>
        <v>187</v>
      </c>
      <c r="H84" s="228">
        <f>'ЧГ-4 2023 расклад'!D83</f>
        <v>182</v>
      </c>
      <c r="I84" s="354"/>
      <c r="J84" s="349"/>
      <c r="K84" s="355"/>
      <c r="L84" s="355">
        <f>'ЧГ-4 2022 расклад'!E81</f>
        <v>1</v>
      </c>
      <c r="M84" s="356">
        <f>'ЧГ-4 2023 расклад'!E83</f>
        <v>10</v>
      </c>
      <c r="N84" s="357"/>
      <c r="O84" s="358"/>
      <c r="P84" s="282"/>
      <c r="Q84" s="282">
        <f>'ЧГ-4 2022 расклад'!F81</f>
        <v>0.53475935828877008</v>
      </c>
      <c r="R84" s="283">
        <f>'ЧГ-4 2023 расклад'!F83</f>
        <v>5.4945054945054945</v>
      </c>
      <c r="S84" s="359"/>
      <c r="T84" s="331"/>
      <c r="U84" s="214"/>
      <c r="V84" s="214">
        <f>'ЧГ-4 2022 расклад'!G81</f>
        <v>96</v>
      </c>
      <c r="W84" s="284">
        <f>'ЧГ-4 2023 расклад'!G83</f>
        <v>103</v>
      </c>
      <c r="X84" s="360"/>
      <c r="Y84" s="361"/>
      <c r="Z84" s="282"/>
      <c r="AA84" s="282">
        <f>'ЧГ-4 2022 расклад'!H81</f>
        <v>51.336898395721924</v>
      </c>
      <c r="AB84" s="283">
        <f>'ЧГ-4 2023 расклад'!H83</f>
        <v>56.593406593406591</v>
      </c>
      <c r="AC84" s="359"/>
      <c r="AD84" s="362"/>
      <c r="AE84" s="214"/>
      <c r="AF84" s="214">
        <f>'ЧГ-4 2022 расклад'!I81</f>
        <v>90</v>
      </c>
      <c r="AG84" s="284">
        <f>'ЧГ-4 2023 расклад'!I83</f>
        <v>69</v>
      </c>
      <c r="AH84" s="332"/>
      <c r="AI84" s="363"/>
      <c r="AJ84" s="285"/>
      <c r="AK84" s="285">
        <f>'ЧГ-4 2022 расклад'!J81</f>
        <v>48.128342245989302</v>
      </c>
      <c r="AL84" s="283">
        <f>'ЧГ-4 2023 расклад'!J83</f>
        <v>37.912087912087912</v>
      </c>
      <c r="AM84" s="332"/>
      <c r="AN84" s="286"/>
      <c r="AO84" s="286"/>
      <c r="AP84" s="286">
        <f>'ЧГ-4 2022 расклад'!K81</f>
        <v>99.465240641711233</v>
      </c>
      <c r="AQ84" s="384">
        <f>'ЧГ-4 2023 расклад'!K83</f>
        <v>94.505494505494511</v>
      </c>
    </row>
    <row r="85" spans="1:43" ht="15" customHeight="1" thickBot="1" x14ac:dyDescent="0.3">
      <c r="A85" s="309"/>
      <c r="B85" s="342"/>
      <c r="C85" s="311" t="s">
        <v>119</v>
      </c>
      <c r="D85" s="344">
        <f>'ЧГ-4 2018 расклад'!D87</f>
        <v>3228</v>
      </c>
      <c r="E85" s="345">
        <f>'ЧГ-4 2019 расклад'!D88</f>
        <v>3666</v>
      </c>
      <c r="F85" s="345">
        <f>'ЧГ-4 2021 расклад'!D84</f>
        <v>3835</v>
      </c>
      <c r="G85" s="345">
        <f>'ЧГ-4 2022 расклад'!D82</f>
        <v>4118</v>
      </c>
      <c r="H85" s="346">
        <f>'ЧГ-4 2023 расклад'!D84</f>
        <v>4340</v>
      </c>
      <c r="I85" s="347">
        <f>'ЧГ-4 2018 расклад'!E87</f>
        <v>111</v>
      </c>
      <c r="J85" s="345">
        <f>'ЧГ-4 2019 расклад'!E88</f>
        <v>154</v>
      </c>
      <c r="K85" s="345">
        <f>'ЧГ-4 2021 расклад'!E84</f>
        <v>271</v>
      </c>
      <c r="L85" s="345">
        <f>'ЧГ-4 2022 расклад'!E82</f>
        <v>310</v>
      </c>
      <c r="M85" s="348">
        <f>'ЧГ-4 2023 расклад'!E84</f>
        <v>481</v>
      </c>
      <c r="N85" s="320">
        <f>'ЧГ-4 2018 расклад'!F87</f>
        <v>3.4386617100371746</v>
      </c>
      <c r="O85" s="321">
        <f>'ЧГ-4 2019 расклад'!F88</f>
        <v>4.2007637752318603</v>
      </c>
      <c r="P85" s="377">
        <f>'ЧГ-4 2021 расклад'!F84</f>
        <v>7.0664928292046936</v>
      </c>
      <c r="Q85" s="321">
        <f>'ЧГ-4 2022 расклад'!F82</f>
        <v>7.5279261777561919</v>
      </c>
      <c r="R85" s="323">
        <f>'ЧГ-4 2023 расклад'!F84</f>
        <v>11.08294930875576</v>
      </c>
      <c r="S85" s="347">
        <f>'ЧГ-4 2018 расклад'!G87</f>
        <v>1807</v>
      </c>
      <c r="T85" s="345">
        <f>'ЧГ-4 2019 расклад'!G88</f>
        <v>2219</v>
      </c>
      <c r="U85" s="345">
        <f>'ЧГ-4 2021 расклад'!G84</f>
        <v>1950</v>
      </c>
      <c r="V85" s="345">
        <f>'ЧГ-4 2022 расклад'!G82</f>
        <v>2073</v>
      </c>
      <c r="W85" s="348">
        <f>'ЧГ-4 2023 расклад'!G84</f>
        <v>2145</v>
      </c>
      <c r="X85" s="320">
        <f>'ЧГ-4 2018 расклад'!H87</f>
        <v>55.978934324659235</v>
      </c>
      <c r="Y85" s="321">
        <f>'ЧГ-4 2019 расклад'!H88</f>
        <v>60.529187124931809</v>
      </c>
      <c r="Z85" s="322">
        <f>'ЧГ-4 2021 расклад'!H84</f>
        <v>50.847457627118644</v>
      </c>
      <c r="AA85" s="321">
        <f>'ЧГ-4 2022 расклад'!H82</f>
        <v>50.339970859640601</v>
      </c>
      <c r="AB85" s="323">
        <f>'ЧГ-4 2023 расклад'!H84</f>
        <v>49.423963133640555</v>
      </c>
      <c r="AC85" s="347">
        <f>'ЧГ-4 2018 расклад'!I87</f>
        <v>1310</v>
      </c>
      <c r="AD85" s="345">
        <f>'ЧГ-4 2019 расклад'!I88</f>
        <v>1293</v>
      </c>
      <c r="AE85" s="345">
        <f>'ЧГ-4 2021 расклад'!I84</f>
        <v>1614</v>
      </c>
      <c r="AF85" s="345">
        <f>'ЧГ-4 2022 расклад'!I82</f>
        <v>1735</v>
      </c>
      <c r="AG85" s="348">
        <f>'ЧГ-4 2023 расклад'!I84</f>
        <v>1714</v>
      </c>
      <c r="AH85" s="320">
        <f>'ЧГ-4 2018 расклад'!J87</f>
        <v>40.582403965303591</v>
      </c>
      <c r="AI85" s="321">
        <f>'ЧГ-4 2019 расклад'!J88</f>
        <v>35.270049099836335</v>
      </c>
      <c r="AJ85" s="322">
        <f>'ЧГ-4 2021 расклад'!J84</f>
        <v>42.086049543676666</v>
      </c>
      <c r="AK85" s="321">
        <f>'ЧГ-4 2022 расклад'!J82</f>
        <v>42.132102962603206</v>
      </c>
      <c r="AL85" s="323">
        <f>'ЧГ-4 2023 расклад'!J84</f>
        <v>39.493087557603687</v>
      </c>
      <c r="AM85" s="320">
        <f>'ЧГ-4 2018 расклад'!K87</f>
        <v>94.306435696272359</v>
      </c>
      <c r="AN85" s="321">
        <f>'ЧГ-4 2019 расклад'!K88</f>
        <v>94.872602710588737</v>
      </c>
      <c r="AO85" s="377">
        <f>'ЧГ-4 2021 расклад'!K84</f>
        <v>92.647733116269478</v>
      </c>
      <c r="AP85" s="380">
        <f>'ЧГ-4 2022 расклад'!K82</f>
        <v>91.738588028899599</v>
      </c>
      <c r="AQ85" s="385">
        <f>'ЧГ-4 2023 расклад'!K84</f>
        <v>89.49056099557572</v>
      </c>
    </row>
    <row r="86" spans="1:43" ht="15" customHeight="1" x14ac:dyDescent="0.25">
      <c r="A86" s="116">
        <v>1</v>
      </c>
      <c r="B86" s="175">
        <v>60010</v>
      </c>
      <c r="C86" s="206" t="s">
        <v>43</v>
      </c>
      <c r="D86" s="140">
        <f>'ЧГ-4 2018 расклад'!D88</f>
        <v>80</v>
      </c>
      <c r="E86" s="177">
        <f>'ЧГ-4 2019 расклад'!D89</f>
        <v>103</v>
      </c>
      <c r="F86" s="177">
        <f>'ЧГ-4 2021 расклад'!D85</f>
        <v>93</v>
      </c>
      <c r="G86" s="177">
        <f>'ЧГ-4 2022 расклад'!D83</f>
        <v>80</v>
      </c>
      <c r="H86" s="219">
        <f>'ЧГ-4 2023 расклад'!D85</f>
        <v>92</v>
      </c>
      <c r="I86" s="325">
        <f>'ЧГ-4 2018 расклад'!E88</f>
        <v>0</v>
      </c>
      <c r="J86" s="326">
        <f>'ЧГ-4 2019 расклад'!E89</f>
        <v>6</v>
      </c>
      <c r="K86" s="326">
        <f>'ЧГ-4 2021 расклад'!E85</f>
        <v>11</v>
      </c>
      <c r="L86" s="326">
        <f>'ЧГ-4 2022 расклад'!E83</f>
        <v>0</v>
      </c>
      <c r="M86" s="327">
        <f>'ЧГ-4 2023 расклад'!E85</f>
        <v>7</v>
      </c>
      <c r="N86" s="328">
        <f>'ЧГ-4 2018 расклад'!F88</f>
        <v>0</v>
      </c>
      <c r="O86" s="329">
        <f>'ЧГ-4 2019 расклад'!F89</f>
        <v>5.825242718446602</v>
      </c>
      <c r="P86" s="269">
        <f>'ЧГ-4 2021 расклад'!F85</f>
        <v>11.827956989247312</v>
      </c>
      <c r="Q86" s="269">
        <f>'ЧГ-4 2022 расклад'!F83</f>
        <v>0</v>
      </c>
      <c r="R86" s="270">
        <f>'ЧГ-4 2023 расклад'!F85</f>
        <v>7.6086956521739131</v>
      </c>
      <c r="S86" s="330">
        <f>'ЧГ-4 2018 расклад'!G88</f>
        <v>40</v>
      </c>
      <c r="T86" s="331">
        <f>'ЧГ-4 2019 расклад'!G89</f>
        <v>38</v>
      </c>
      <c r="U86" s="175">
        <f>'ЧГ-4 2021 расклад'!G85</f>
        <v>35</v>
      </c>
      <c r="V86" s="175">
        <f>'ЧГ-4 2022 расклад'!G83</f>
        <v>22</v>
      </c>
      <c r="W86" s="278">
        <f>'ЧГ-4 2023 расклад'!G85</f>
        <v>34</v>
      </c>
      <c r="X86" s="332">
        <f>'ЧГ-4 2018 расклад'!H88</f>
        <v>50</v>
      </c>
      <c r="Y86" s="333">
        <f>'ЧГ-4 2019 расклад'!H89</f>
        <v>36.893203883495147</v>
      </c>
      <c r="Z86" s="273">
        <f>'ЧГ-4 2021 расклад'!H85</f>
        <v>37.634408602150536</v>
      </c>
      <c r="AA86" s="273">
        <f>'ЧГ-4 2022 расклад'!H83</f>
        <v>27.5</v>
      </c>
      <c r="AB86" s="274">
        <f>'ЧГ-4 2023 расклад'!H85</f>
        <v>36.956521739130437</v>
      </c>
      <c r="AC86" s="330">
        <f>'ЧГ-4 2018 расклад'!I88</f>
        <v>40</v>
      </c>
      <c r="AD86" s="331">
        <f>'ЧГ-4 2019 расклад'!I89</f>
        <v>59</v>
      </c>
      <c r="AE86" s="175">
        <f>'ЧГ-4 2021 расклад'!I85</f>
        <v>47</v>
      </c>
      <c r="AF86" s="175">
        <f>'ЧГ-4 2022 расклад'!I83</f>
        <v>58</v>
      </c>
      <c r="AG86" s="278">
        <f>'ЧГ-4 2023 расклад'!I85</f>
        <v>51</v>
      </c>
      <c r="AH86" s="334">
        <f>'ЧГ-4 2018 расклад'!J88</f>
        <v>50</v>
      </c>
      <c r="AI86" s="335">
        <f>'ЧГ-4 2019 расклад'!J89</f>
        <v>57.28155339805825</v>
      </c>
      <c r="AJ86" s="279">
        <f>'ЧГ-4 2021 расклад'!J85</f>
        <v>50.537634408602152</v>
      </c>
      <c r="AK86" s="279">
        <f>'ЧГ-4 2022 расклад'!J83</f>
        <v>72.5</v>
      </c>
      <c r="AL86" s="270">
        <f>'ЧГ-4 2023 расклад'!J85</f>
        <v>55.434782608695649</v>
      </c>
      <c r="AM86" s="334">
        <f>'ЧГ-4 2018 расклад'!K88</f>
        <v>100</v>
      </c>
      <c r="AN86" s="277">
        <f>'ЧГ-4 2019 расклад'!K89</f>
        <v>94.174757281553397</v>
      </c>
      <c r="AO86" s="277">
        <f>'ЧГ-4 2021 расклад'!K85</f>
        <v>88.172043010752688</v>
      </c>
      <c r="AP86" s="277">
        <f>'ЧГ-4 2022 расклад'!K83</f>
        <v>100</v>
      </c>
      <c r="AQ86" s="379">
        <f>'ЧГ-4 2023 расклад'!K85</f>
        <v>92.391304347826093</v>
      </c>
    </row>
    <row r="87" spans="1:43" ht="15" customHeight="1" x14ac:dyDescent="0.25">
      <c r="A87" s="116">
        <v>2</v>
      </c>
      <c r="B87" s="175">
        <v>60020</v>
      </c>
      <c r="C87" s="206" t="s">
        <v>44</v>
      </c>
      <c r="D87" s="140">
        <f>'ЧГ-4 2018 расклад'!D89</f>
        <v>48</v>
      </c>
      <c r="E87" s="177">
        <f>'ЧГ-4 2019 расклад'!D90</f>
        <v>74</v>
      </c>
      <c r="F87" s="177">
        <f>'ЧГ-4 2021 расклад'!D86</f>
        <v>67</v>
      </c>
      <c r="G87" s="177">
        <f>'ЧГ-4 2022 расклад'!D84</f>
        <v>46</v>
      </c>
      <c r="H87" s="219">
        <f>'ЧГ-4 2023 расклад'!D86</f>
        <v>62</v>
      </c>
      <c r="I87" s="325">
        <f>'ЧГ-4 2018 расклад'!E89</f>
        <v>8</v>
      </c>
      <c r="J87" s="326">
        <f>'ЧГ-4 2019 расклад'!E90</f>
        <v>17</v>
      </c>
      <c r="K87" s="326">
        <f>'ЧГ-4 2021 расклад'!E86</f>
        <v>11</v>
      </c>
      <c r="L87" s="326">
        <f>'ЧГ-4 2022 расклад'!E84</f>
        <v>8</v>
      </c>
      <c r="M87" s="327">
        <f>'ЧГ-4 2023 расклад'!E86</f>
        <v>4</v>
      </c>
      <c r="N87" s="328">
        <f>'ЧГ-4 2018 расклад'!F89</f>
        <v>16.666666666666668</v>
      </c>
      <c r="O87" s="329">
        <f>'ЧГ-4 2019 расклад'!F90</f>
        <v>22.972972972972972</v>
      </c>
      <c r="P87" s="269">
        <f>'ЧГ-4 2021 расклад'!F86</f>
        <v>16.417910447761194</v>
      </c>
      <c r="Q87" s="269">
        <f>'ЧГ-4 2022 расклад'!F84</f>
        <v>17.391304347826086</v>
      </c>
      <c r="R87" s="270">
        <f>'ЧГ-4 2023 расклад'!F86</f>
        <v>6.4516129032258061</v>
      </c>
      <c r="S87" s="330">
        <f>'ЧГ-4 2018 расклад'!G89</f>
        <v>38</v>
      </c>
      <c r="T87" s="331">
        <f>'ЧГ-4 2019 расклад'!G90</f>
        <v>42</v>
      </c>
      <c r="U87" s="175">
        <f>'ЧГ-4 2021 расклад'!G86</f>
        <v>39</v>
      </c>
      <c r="V87" s="175">
        <f>'ЧГ-4 2022 расклад'!G84</f>
        <v>29</v>
      </c>
      <c r="W87" s="278">
        <f>'ЧГ-4 2023 расклад'!G86</f>
        <v>38</v>
      </c>
      <c r="X87" s="334">
        <f>'ЧГ-4 2018 расклад'!H89</f>
        <v>79.166666666666671</v>
      </c>
      <c r="Y87" s="336">
        <f>'ЧГ-4 2019 расклад'!H90</f>
        <v>56.756756756756758</v>
      </c>
      <c r="Z87" s="269">
        <f>'ЧГ-4 2021 расклад'!H86</f>
        <v>58.208955223880594</v>
      </c>
      <c r="AA87" s="269">
        <f>'ЧГ-4 2022 расклад'!H84</f>
        <v>63.043478260869563</v>
      </c>
      <c r="AB87" s="270">
        <f>'ЧГ-4 2023 расклад'!H86</f>
        <v>61.29032258064516</v>
      </c>
      <c r="AC87" s="330">
        <f>'ЧГ-4 2018 расклад'!I89</f>
        <v>2</v>
      </c>
      <c r="AD87" s="331">
        <f>'ЧГ-4 2019 расклад'!I90</f>
        <v>15</v>
      </c>
      <c r="AE87" s="175">
        <f>'ЧГ-4 2021 расклад'!I86</f>
        <v>17</v>
      </c>
      <c r="AF87" s="175">
        <f>'ЧГ-4 2022 расклад'!I84</f>
        <v>9</v>
      </c>
      <c r="AG87" s="278">
        <f>'ЧГ-4 2023 расклад'!I86</f>
        <v>20</v>
      </c>
      <c r="AH87" s="334">
        <f>'ЧГ-4 2018 расклад'!J89</f>
        <v>4.166666666666667</v>
      </c>
      <c r="AI87" s="335">
        <f>'ЧГ-4 2019 расклад'!J90</f>
        <v>20.27027027027027</v>
      </c>
      <c r="AJ87" s="279">
        <f>'ЧГ-4 2021 расклад'!J86</f>
        <v>25.373134328358208</v>
      </c>
      <c r="AK87" s="279">
        <f>'ЧГ-4 2022 расклад'!J84</f>
        <v>19.565217391304348</v>
      </c>
      <c r="AL87" s="270">
        <f>'ЧГ-4 2023 расклад'!J86</f>
        <v>32.258064516129032</v>
      </c>
      <c r="AM87" s="334">
        <f>'ЧГ-4 2018 расклад'!K89</f>
        <v>83.333333333333343</v>
      </c>
      <c r="AN87" s="277">
        <f>'ЧГ-4 2019 расклад'!K90</f>
        <v>77.027027027027032</v>
      </c>
      <c r="AO87" s="277">
        <f>'ЧГ-4 2021 расклад'!K86</f>
        <v>83.582089552238799</v>
      </c>
      <c r="AP87" s="277">
        <f>'ЧГ-4 2022 расклад'!K84</f>
        <v>82.608695652173907</v>
      </c>
      <c r="AQ87" s="379">
        <f>'ЧГ-4 2023 расклад'!K86</f>
        <v>93.548387096774192</v>
      </c>
    </row>
    <row r="88" spans="1:43" ht="15" customHeight="1" x14ac:dyDescent="0.25">
      <c r="A88" s="116">
        <v>3</v>
      </c>
      <c r="B88" s="175">
        <v>60050</v>
      </c>
      <c r="C88" s="206" t="s">
        <v>45</v>
      </c>
      <c r="D88" s="140">
        <f>'ЧГ-4 2018 расклад'!D90</f>
        <v>101</v>
      </c>
      <c r="E88" s="177">
        <f>'ЧГ-4 2019 расклад'!D91</f>
        <v>101</v>
      </c>
      <c r="F88" s="177">
        <f>'ЧГ-4 2021 расклад'!D87</f>
        <v>101</v>
      </c>
      <c r="G88" s="177">
        <f>'ЧГ-4 2022 расклад'!D85</f>
        <v>105</v>
      </c>
      <c r="H88" s="219">
        <f>'ЧГ-4 2023 расклад'!D87</f>
        <v>110</v>
      </c>
      <c r="I88" s="325">
        <f>'ЧГ-4 2018 расклад'!E90</f>
        <v>0</v>
      </c>
      <c r="J88" s="326">
        <v>0</v>
      </c>
      <c r="K88" s="326">
        <f>'ЧГ-4 2021 расклад'!E87</f>
        <v>4</v>
      </c>
      <c r="L88" s="326">
        <f>'ЧГ-4 2022 расклад'!E85</f>
        <v>3</v>
      </c>
      <c r="M88" s="327">
        <f>'ЧГ-4 2023 расклад'!E87</f>
        <v>3</v>
      </c>
      <c r="N88" s="328">
        <f>'ЧГ-4 2018 расклад'!F90</f>
        <v>0</v>
      </c>
      <c r="O88" s="329">
        <f>'ЧГ-4 2019 расклад'!F91</f>
        <v>0</v>
      </c>
      <c r="P88" s="269">
        <f>'ЧГ-4 2021 расклад'!F87</f>
        <v>3.9603960396039604</v>
      </c>
      <c r="Q88" s="269">
        <f>'ЧГ-4 2022 расклад'!F85</f>
        <v>2.8571428571428572</v>
      </c>
      <c r="R88" s="270">
        <f>'ЧГ-4 2023 расклад'!F87</f>
        <v>2.7272727272727271</v>
      </c>
      <c r="S88" s="330">
        <f>'ЧГ-4 2018 расклад'!G90</f>
        <v>68</v>
      </c>
      <c r="T88" s="331">
        <f>'ЧГ-4 2019 расклад'!G91</f>
        <v>67</v>
      </c>
      <c r="U88" s="175">
        <f>'ЧГ-4 2021 расклад'!G87</f>
        <v>43</v>
      </c>
      <c r="V88" s="175">
        <f>'ЧГ-4 2022 расклад'!G85</f>
        <v>70</v>
      </c>
      <c r="W88" s="278">
        <f>'ЧГ-4 2023 расклад'!G87</f>
        <v>53</v>
      </c>
      <c r="X88" s="334">
        <f>'ЧГ-4 2018 расклад'!H90</f>
        <v>67.32673267326733</v>
      </c>
      <c r="Y88" s="336">
        <f>'ЧГ-4 2019 расклад'!H91</f>
        <v>66.336633663366342</v>
      </c>
      <c r="Z88" s="269">
        <f>'ЧГ-4 2021 расклад'!H87</f>
        <v>42.574257425742573</v>
      </c>
      <c r="AA88" s="269">
        <f>'ЧГ-4 2022 расклад'!H85</f>
        <v>66.666666666666671</v>
      </c>
      <c r="AB88" s="270">
        <f>'ЧГ-4 2023 расклад'!H87</f>
        <v>48.18181818181818</v>
      </c>
      <c r="AC88" s="330">
        <f>'ЧГ-4 2018 расклад'!I90</f>
        <v>33</v>
      </c>
      <c r="AD88" s="331">
        <f>'ЧГ-4 2019 расклад'!I91</f>
        <v>34</v>
      </c>
      <c r="AE88" s="175">
        <f>'ЧГ-4 2021 расклад'!I87</f>
        <v>54</v>
      </c>
      <c r="AF88" s="175">
        <f>'ЧГ-4 2022 расклад'!I85</f>
        <v>32</v>
      </c>
      <c r="AG88" s="278">
        <f>'ЧГ-4 2023 расклад'!I87</f>
        <v>54</v>
      </c>
      <c r="AH88" s="334">
        <f>'ЧГ-4 2018 расклад'!J90</f>
        <v>32.67326732673267</v>
      </c>
      <c r="AI88" s="335">
        <f>'ЧГ-4 2019 расклад'!J91</f>
        <v>33.663366336633665</v>
      </c>
      <c r="AJ88" s="279">
        <f>'ЧГ-4 2021 расклад'!J87</f>
        <v>53.465346534653463</v>
      </c>
      <c r="AK88" s="279">
        <f>'ЧГ-4 2022 расклад'!J85</f>
        <v>30.476190476190474</v>
      </c>
      <c r="AL88" s="270">
        <f>'ЧГ-4 2023 расклад'!J87</f>
        <v>49.090909090909093</v>
      </c>
      <c r="AM88" s="334">
        <f>'ЧГ-4 2018 расклад'!K90</f>
        <v>100</v>
      </c>
      <c r="AN88" s="277">
        <f>'ЧГ-4 2019 расклад'!K91</f>
        <v>100</v>
      </c>
      <c r="AO88" s="277">
        <f>'ЧГ-4 2021 расклад'!K87</f>
        <v>96.039603960396036</v>
      </c>
      <c r="AP88" s="277">
        <f>'ЧГ-4 2022 расклад'!K85</f>
        <v>97.142857142857139</v>
      </c>
      <c r="AQ88" s="379">
        <f>'ЧГ-4 2023 расклад'!K87</f>
        <v>97.27272727272728</v>
      </c>
    </row>
    <row r="89" spans="1:43" ht="15" customHeight="1" x14ac:dyDescent="0.25">
      <c r="A89" s="116">
        <v>4</v>
      </c>
      <c r="B89" s="175">
        <v>60070</v>
      </c>
      <c r="C89" s="206" t="s">
        <v>46</v>
      </c>
      <c r="D89" s="140">
        <f>'ЧГ-4 2018 расклад'!D91</f>
        <v>107</v>
      </c>
      <c r="E89" s="177">
        <f>'ЧГ-4 2019 расклад'!D92</f>
        <v>120</v>
      </c>
      <c r="F89" s="177">
        <f>'ЧГ-4 2021 расклад'!D88</f>
        <v>106</v>
      </c>
      <c r="G89" s="177">
        <f>'ЧГ-4 2022 расклад'!D86</f>
        <v>100</v>
      </c>
      <c r="H89" s="219">
        <f>'ЧГ-4 2023 расклад'!D88</f>
        <v>121</v>
      </c>
      <c r="I89" s="325">
        <f>'ЧГ-4 2018 расклад'!E91</f>
        <v>0</v>
      </c>
      <c r="J89" s="326">
        <f>'ЧГ-4 2019 расклад'!E92</f>
        <v>3</v>
      </c>
      <c r="K89" s="326">
        <f>'ЧГ-4 2021 расклад'!E88</f>
        <v>0</v>
      </c>
      <c r="L89" s="326">
        <f>'ЧГ-4 2022 расклад'!E86</f>
        <v>0</v>
      </c>
      <c r="M89" s="327">
        <f>'ЧГ-4 2023 расклад'!E88</f>
        <v>11</v>
      </c>
      <c r="N89" s="328">
        <f>'ЧГ-4 2018 расклад'!F91</f>
        <v>0</v>
      </c>
      <c r="O89" s="329">
        <f>'ЧГ-4 2019 расклад'!F92</f>
        <v>2.5</v>
      </c>
      <c r="P89" s="269">
        <f>'ЧГ-4 2021 расклад'!F88</f>
        <v>0</v>
      </c>
      <c r="Q89" s="269">
        <f>'ЧГ-4 2022 расклад'!F86</f>
        <v>0</v>
      </c>
      <c r="R89" s="270">
        <f>'ЧГ-4 2023 расклад'!F88</f>
        <v>9.0909090909090917</v>
      </c>
      <c r="S89" s="330">
        <f>'ЧГ-4 2018 расклад'!G91</f>
        <v>33</v>
      </c>
      <c r="T89" s="331">
        <f>'ЧГ-4 2019 расклад'!G92</f>
        <v>76</v>
      </c>
      <c r="U89" s="175">
        <f>'ЧГ-4 2021 расклад'!G88</f>
        <v>53</v>
      </c>
      <c r="V89" s="175">
        <f>'ЧГ-4 2022 расклад'!G86</f>
        <v>37</v>
      </c>
      <c r="W89" s="278">
        <f>'ЧГ-4 2023 расклад'!G88</f>
        <v>53</v>
      </c>
      <c r="X89" s="334">
        <f>'ЧГ-4 2018 расклад'!H91</f>
        <v>30.841121495327101</v>
      </c>
      <c r="Y89" s="336">
        <f>'ЧГ-4 2019 расклад'!H92</f>
        <v>63.333333333333336</v>
      </c>
      <c r="Z89" s="269">
        <f>'ЧГ-4 2021 расклад'!H88</f>
        <v>50</v>
      </c>
      <c r="AA89" s="269">
        <f>'ЧГ-4 2022 расклад'!H86</f>
        <v>37</v>
      </c>
      <c r="AB89" s="270">
        <f>'ЧГ-4 2023 расклад'!H88</f>
        <v>43.801652892561982</v>
      </c>
      <c r="AC89" s="330">
        <f>'ЧГ-4 2018 расклад'!I91</f>
        <v>74</v>
      </c>
      <c r="AD89" s="331">
        <f>'ЧГ-4 2019 расклад'!I92</f>
        <v>41</v>
      </c>
      <c r="AE89" s="175">
        <f>'ЧГ-4 2021 расклад'!I88</f>
        <v>53</v>
      </c>
      <c r="AF89" s="175">
        <f>'ЧГ-4 2022 расклад'!I86</f>
        <v>63</v>
      </c>
      <c r="AG89" s="278">
        <f>'ЧГ-4 2023 расклад'!I88</f>
        <v>57</v>
      </c>
      <c r="AH89" s="334">
        <f>'ЧГ-4 2018 расклад'!J91</f>
        <v>69.158878504672899</v>
      </c>
      <c r="AI89" s="335">
        <f>'ЧГ-4 2019 расклад'!J92</f>
        <v>34.166666666666664</v>
      </c>
      <c r="AJ89" s="279">
        <f>'ЧГ-4 2021 расклад'!J88</f>
        <v>50</v>
      </c>
      <c r="AK89" s="279">
        <f>'ЧГ-4 2022 расклад'!J86</f>
        <v>63</v>
      </c>
      <c r="AL89" s="270">
        <f>'ЧГ-4 2023 расклад'!J88</f>
        <v>47.107438016528924</v>
      </c>
      <c r="AM89" s="334">
        <f>'ЧГ-4 2018 расклад'!K91</f>
        <v>100</v>
      </c>
      <c r="AN89" s="277">
        <f>'ЧГ-4 2019 расклад'!K92</f>
        <v>97.5</v>
      </c>
      <c r="AO89" s="277">
        <f>'ЧГ-4 2021 расклад'!K88</f>
        <v>100</v>
      </c>
      <c r="AP89" s="277">
        <f>'ЧГ-4 2022 расклад'!K86</f>
        <v>100</v>
      </c>
      <c r="AQ89" s="379">
        <f>'ЧГ-4 2023 расклад'!K88</f>
        <v>90.909090909090907</v>
      </c>
    </row>
    <row r="90" spans="1:43" ht="15" customHeight="1" x14ac:dyDescent="0.25">
      <c r="A90" s="116">
        <v>5</v>
      </c>
      <c r="B90" s="175">
        <v>60180</v>
      </c>
      <c r="C90" s="206" t="s">
        <v>47</v>
      </c>
      <c r="D90" s="140">
        <f>'ЧГ-4 2018 расклад'!D92</f>
        <v>157</v>
      </c>
      <c r="E90" s="177">
        <f>'ЧГ-4 2019 расклад'!D93</f>
        <v>162</v>
      </c>
      <c r="F90" s="177">
        <f>'ЧГ-4 2021 расклад'!D89</f>
        <v>132</v>
      </c>
      <c r="G90" s="177">
        <f>'ЧГ-4 2022 расклад'!D87</f>
        <v>155</v>
      </c>
      <c r="H90" s="219">
        <f>'ЧГ-4 2023 расклад'!D89</f>
        <v>150</v>
      </c>
      <c r="I90" s="325">
        <f>'ЧГ-4 2018 расклад'!E92</f>
        <v>2</v>
      </c>
      <c r="J90" s="326">
        <v>0</v>
      </c>
      <c r="K90" s="326">
        <f>'ЧГ-4 2021 расклад'!E89</f>
        <v>3</v>
      </c>
      <c r="L90" s="326">
        <f>'ЧГ-4 2022 расклад'!E87</f>
        <v>43</v>
      </c>
      <c r="M90" s="327">
        <f>'ЧГ-4 2023 расклад'!E89</f>
        <v>9</v>
      </c>
      <c r="N90" s="328">
        <f>'ЧГ-4 2018 расклад'!F92</f>
        <v>1.2738853503184713</v>
      </c>
      <c r="O90" s="329">
        <f>'ЧГ-4 2019 расклад'!F93</f>
        <v>0</v>
      </c>
      <c r="P90" s="269">
        <f>'ЧГ-4 2021 расклад'!F89</f>
        <v>2.2727272727272729</v>
      </c>
      <c r="Q90" s="269">
        <f>'ЧГ-4 2022 расклад'!F87</f>
        <v>27.741935483870968</v>
      </c>
      <c r="R90" s="270">
        <f>'ЧГ-4 2023 расклад'!F89</f>
        <v>6</v>
      </c>
      <c r="S90" s="330">
        <f>'ЧГ-4 2018 расклад'!G92</f>
        <v>98</v>
      </c>
      <c r="T90" s="331">
        <f>'ЧГ-4 2019 расклад'!G93</f>
        <v>92</v>
      </c>
      <c r="U90" s="175">
        <f>'ЧГ-4 2021 расклад'!G89</f>
        <v>79</v>
      </c>
      <c r="V90" s="175">
        <f>'ЧГ-4 2022 расклад'!G87</f>
        <v>83</v>
      </c>
      <c r="W90" s="278">
        <f>'ЧГ-4 2023 расклад'!G89</f>
        <v>81</v>
      </c>
      <c r="X90" s="334">
        <f>'ЧГ-4 2018 расклад'!H92</f>
        <v>62.420382165605098</v>
      </c>
      <c r="Y90" s="336">
        <f>'ЧГ-4 2019 расклад'!H93</f>
        <v>56.790123456790127</v>
      </c>
      <c r="Z90" s="269">
        <f>'ЧГ-4 2021 расклад'!H89</f>
        <v>59.848484848484851</v>
      </c>
      <c r="AA90" s="269">
        <f>'ЧГ-4 2022 расклад'!H87</f>
        <v>53.548387096774192</v>
      </c>
      <c r="AB90" s="270">
        <f>'ЧГ-4 2023 расклад'!H89</f>
        <v>54</v>
      </c>
      <c r="AC90" s="330">
        <f>'ЧГ-4 2018 расклад'!I92</f>
        <v>57</v>
      </c>
      <c r="AD90" s="331">
        <f>'ЧГ-4 2019 расклад'!I93</f>
        <v>70</v>
      </c>
      <c r="AE90" s="175">
        <f>'ЧГ-4 2021 расклад'!I89</f>
        <v>50</v>
      </c>
      <c r="AF90" s="175">
        <f>'ЧГ-4 2022 расклад'!I87</f>
        <v>29</v>
      </c>
      <c r="AG90" s="278">
        <f>'ЧГ-4 2023 расклад'!I89</f>
        <v>60</v>
      </c>
      <c r="AH90" s="334">
        <f>'ЧГ-4 2018 расклад'!J92</f>
        <v>36.305732484076437</v>
      </c>
      <c r="AI90" s="335">
        <f>'ЧГ-4 2019 расклад'!J93</f>
        <v>43.209876543209873</v>
      </c>
      <c r="AJ90" s="279">
        <f>'ЧГ-4 2021 расклад'!J89</f>
        <v>37.878787878787875</v>
      </c>
      <c r="AK90" s="279">
        <f>'ЧГ-4 2022 расклад'!J87</f>
        <v>18.70967741935484</v>
      </c>
      <c r="AL90" s="270">
        <f>'ЧГ-4 2023 расклад'!J89</f>
        <v>40</v>
      </c>
      <c r="AM90" s="334">
        <f>'ЧГ-4 2018 расклад'!K92</f>
        <v>98.726114649681534</v>
      </c>
      <c r="AN90" s="277">
        <f>'ЧГ-4 2019 расклад'!K93</f>
        <v>100</v>
      </c>
      <c r="AO90" s="277">
        <f>'ЧГ-4 2021 расклад'!K89</f>
        <v>97.72727272727272</v>
      </c>
      <c r="AP90" s="277">
        <f>'ЧГ-4 2022 расклад'!K87</f>
        <v>72.258064516129025</v>
      </c>
      <c r="AQ90" s="379">
        <f>'ЧГ-4 2023 расклад'!K89</f>
        <v>94</v>
      </c>
    </row>
    <row r="91" spans="1:43" ht="15" customHeight="1" x14ac:dyDescent="0.25">
      <c r="A91" s="116">
        <v>6</v>
      </c>
      <c r="B91" s="175">
        <v>60240</v>
      </c>
      <c r="C91" s="206" t="s">
        <v>49</v>
      </c>
      <c r="D91" s="140">
        <f>'ЧГ-4 2018 расклад'!D94</f>
        <v>152</v>
      </c>
      <c r="E91" s="177">
        <f>'ЧГ-4 2019 расклад'!D95</f>
        <v>150</v>
      </c>
      <c r="F91" s="177">
        <f>'ЧГ-4 2021 расклад'!D90</f>
        <v>174</v>
      </c>
      <c r="G91" s="177">
        <f>'ЧГ-4 2022 расклад'!D88</f>
        <v>182</v>
      </c>
      <c r="H91" s="219">
        <f>'ЧГ-4 2023 расклад'!D90</f>
        <v>220</v>
      </c>
      <c r="I91" s="325">
        <f>'ЧГ-4 2018 расклад'!E94</f>
        <v>0</v>
      </c>
      <c r="J91" s="326">
        <f>'ЧГ-4 2019 расклад'!E95</f>
        <v>7</v>
      </c>
      <c r="K91" s="326">
        <f>'ЧГ-4 2021 расклад'!E90</f>
        <v>9</v>
      </c>
      <c r="L91" s="326">
        <f>'ЧГ-4 2022 расклад'!E88</f>
        <v>5</v>
      </c>
      <c r="M91" s="327">
        <f>'ЧГ-4 2023 расклад'!E90</f>
        <v>21</v>
      </c>
      <c r="N91" s="328">
        <f>'ЧГ-4 2018 расклад'!F94</f>
        <v>0</v>
      </c>
      <c r="O91" s="329">
        <f>'ЧГ-4 2019 расклад'!F95</f>
        <v>4.666666666666667</v>
      </c>
      <c r="P91" s="269">
        <f>'ЧГ-4 2021 расклад'!F90</f>
        <v>5.1724137931034484</v>
      </c>
      <c r="Q91" s="269">
        <f>'ЧГ-4 2022 расклад'!F88</f>
        <v>2.7472527472527473</v>
      </c>
      <c r="R91" s="270">
        <f>'ЧГ-4 2023 расклад'!F90</f>
        <v>9.545454545454545</v>
      </c>
      <c r="S91" s="330">
        <f>'ЧГ-4 2018 расклад'!G94</f>
        <v>86</v>
      </c>
      <c r="T91" s="331">
        <f>'ЧГ-4 2019 расклад'!G95</f>
        <v>90</v>
      </c>
      <c r="U91" s="175">
        <f>'ЧГ-4 2021 расклад'!G90</f>
        <v>83</v>
      </c>
      <c r="V91" s="175">
        <f>'ЧГ-4 2022 расклад'!G88</f>
        <v>80</v>
      </c>
      <c r="W91" s="278">
        <f>'ЧГ-4 2023 расклад'!G90</f>
        <v>92</v>
      </c>
      <c r="X91" s="334">
        <f>'ЧГ-4 2018 расклад'!H94</f>
        <v>56.578947368421055</v>
      </c>
      <c r="Y91" s="336">
        <f>'ЧГ-4 2019 расклад'!H95</f>
        <v>60</v>
      </c>
      <c r="Z91" s="269">
        <f>'ЧГ-4 2021 расклад'!H90</f>
        <v>47.701149425287355</v>
      </c>
      <c r="AA91" s="269">
        <f>'ЧГ-4 2022 расклад'!H88</f>
        <v>43.956043956043956</v>
      </c>
      <c r="AB91" s="270">
        <f>'ЧГ-4 2023 расклад'!H90</f>
        <v>41.81818181818182</v>
      </c>
      <c r="AC91" s="330">
        <f>'ЧГ-4 2018 расклад'!I94</f>
        <v>66</v>
      </c>
      <c r="AD91" s="331">
        <f>'ЧГ-4 2019 расклад'!I95</f>
        <v>53</v>
      </c>
      <c r="AE91" s="175">
        <f>'ЧГ-4 2021 расклад'!I90</f>
        <v>82</v>
      </c>
      <c r="AF91" s="175">
        <f>'ЧГ-4 2022 расклад'!I88</f>
        <v>97</v>
      </c>
      <c r="AG91" s="278">
        <f>'ЧГ-4 2023 расклад'!I90</f>
        <v>107</v>
      </c>
      <c r="AH91" s="334">
        <f>'ЧГ-4 2018 расклад'!J94</f>
        <v>43.421052631578945</v>
      </c>
      <c r="AI91" s="335">
        <f>'ЧГ-4 2019 расклад'!J95</f>
        <v>35.333333333333336</v>
      </c>
      <c r="AJ91" s="279">
        <f>'ЧГ-4 2021 расклад'!J90</f>
        <v>47.126436781609193</v>
      </c>
      <c r="AK91" s="279">
        <f>'ЧГ-4 2022 расклад'!J88</f>
        <v>53.296703296703299</v>
      </c>
      <c r="AL91" s="270">
        <f>'ЧГ-4 2023 расклад'!J90</f>
        <v>48.636363636363633</v>
      </c>
      <c r="AM91" s="334">
        <f>'ЧГ-4 2018 расклад'!K94</f>
        <v>100</v>
      </c>
      <c r="AN91" s="277">
        <f>'ЧГ-4 2019 расклад'!K95</f>
        <v>95.333333333333343</v>
      </c>
      <c r="AO91" s="277">
        <f>'ЧГ-4 2021 расклад'!K90</f>
        <v>94.827586206896541</v>
      </c>
      <c r="AP91" s="277">
        <f>'ЧГ-4 2022 расклад'!K88</f>
        <v>97.252747252747255</v>
      </c>
      <c r="AQ91" s="379">
        <f>'ЧГ-4 2023 расклад'!K90</f>
        <v>90.454545454545453</v>
      </c>
    </row>
    <row r="92" spans="1:43" ht="15" customHeight="1" x14ac:dyDescent="0.25">
      <c r="A92" s="116">
        <v>7</v>
      </c>
      <c r="B92" s="175">
        <v>60560</v>
      </c>
      <c r="C92" s="206" t="s">
        <v>50</v>
      </c>
      <c r="D92" s="140">
        <f>'ЧГ-4 2018 расклад'!D95</f>
        <v>53</v>
      </c>
      <c r="E92" s="177">
        <f>'ЧГ-4 2019 расклад'!D96</f>
        <v>55</v>
      </c>
      <c r="F92" s="177">
        <f>'ЧГ-4 2021 расклад'!D91</f>
        <v>49</v>
      </c>
      <c r="G92" s="177">
        <f>'ЧГ-4 2022 расклад'!D89</f>
        <v>41</v>
      </c>
      <c r="H92" s="219">
        <f>'ЧГ-4 2023 расклад'!D91</f>
        <v>37</v>
      </c>
      <c r="I92" s="325">
        <f>'ЧГ-4 2018 расклад'!E95</f>
        <v>0</v>
      </c>
      <c r="J92" s="326">
        <f>'ЧГ-4 2019 расклад'!E96</f>
        <v>1</v>
      </c>
      <c r="K92" s="326">
        <f>'ЧГ-4 2021 расклад'!E91</f>
        <v>0</v>
      </c>
      <c r="L92" s="326">
        <f>'ЧГ-4 2022 расклад'!E89</f>
        <v>10</v>
      </c>
      <c r="M92" s="327">
        <f>'ЧГ-4 2023 расклад'!E91</f>
        <v>0</v>
      </c>
      <c r="N92" s="328">
        <f>'ЧГ-4 2018 расклад'!F95</f>
        <v>0</v>
      </c>
      <c r="O92" s="329">
        <f>'ЧГ-4 2019 расклад'!F96</f>
        <v>1.8181818181818181</v>
      </c>
      <c r="P92" s="269">
        <f>'ЧГ-4 2021 расклад'!F91</f>
        <v>0</v>
      </c>
      <c r="Q92" s="269">
        <f>'ЧГ-4 2022 расклад'!F89</f>
        <v>24.390243902439025</v>
      </c>
      <c r="R92" s="270">
        <f>'ЧГ-4 2023 расклад'!F91</f>
        <v>0</v>
      </c>
      <c r="S92" s="330">
        <f>'ЧГ-4 2018 расклад'!G95</f>
        <v>40</v>
      </c>
      <c r="T92" s="331">
        <f>'ЧГ-4 2019 расклад'!G96</f>
        <v>37</v>
      </c>
      <c r="U92" s="175">
        <f>'ЧГ-4 2021 расклад'!G91</f>
        <v>28</v>
      </c>
      <c r="V92" s="175">
        <f>'ЧГ-4 2022 расклад'!G89</f>
        <v>22</v>
      </c>
      <c r="W92" s="278">
        <f>'ЧГ-4 2023 расклад'!G91</f>
        <v>23</v>
      </c>
      <c r="X92" s="334">
        <f>'ЧГ-4 2018 расклад'!H95</f>
        <v>75.471698113207552</v>
      </c>
      <c r="Y92" s="336">
        <f>'ЧГ-4 2019 расклад'!H96</f>
        <v>67.272727272727266</v>
      </c>
      <c r="Z92" s="269">
        <f>'ЧГ-4 2021 расклад'!H91</f>
        <v>57.142857142857146</v>
      </c>
      <c r="AA92" s="269">
        <f>'ЧГ-4 2022 расклад'!H89</f>
        <v>53.658536585365852</v>
      </c>
      <c r="AB92" s="270">
        <f>'ЧГ-4 2023 расклад'!H91</f>
        <v>62.162162162162161</v>
      </c>
      <c r="AC92" s="330">
        <f>'ЧГ-4 2018 расклад'!I95</f>
        <v>13</v>
      </c>
      <c r="AD92" s="331">
        <f>'ЧГ-4 2019 расклад'!I96</f>
        <v>17</v>
      </c>
      <c r="AE92" s="175">
        <f>'ЧГ-4 2021 расклад'!I91</f>
        <v>21</v>
      </c>
      <c r="AF92" s="175">
        <f>'ЧГ-4 2022 расклад'!I89</f>
        <v>9</v>
      </c>
      <c r="AG92" s="278">
        <f>'ЧГ-4 2023 расклад'!I91</f>
        <v>14</v>
      </c>
      <c r="AH92" s="334">
        <f>'ЧГ-4 2018 расклад'!J95</f>
        <v>24.528301886792452</v>
      </c>
      <c r="AI92" s="335">
        <f>'ЧГ-4 2019 расклад'!J96</f>
        <v>30.90909090909091</v>
      </c>
      <c r="AJ92" s="279">
        <f>'ЧГ-4 2021 расклад'!J91</f>
        <v>42.857142857142854</v>
      </c>
      <c r="AK92" s="279">
        <f>'ЧГ-4 2022 расклад'!J89</f>
        <v>21.951219512195124</v>
      </c>
      <c r="AL92" s="270">
        <f>'ЧГ-4 2023 расклад'!J91</f>
        <v>37.837837837837839</v>
      </c>
      <c r="AM92" s="334">
        <f>'ЧГ-4 2018 расклад'!K95</f>
        <v>100</v>
      </c>
      <c r="AN92" s="277">
        <f>'ЧГ-4 2019 расклад'!K96</f>
        <v>98.181818181818173</v>
      </c>
      <c r="AO92" s="277">
        <f>'ЧГ-4 2021 расклад'!K91</f>
        <v>100</v>
      </c>
      <c r="AP92" s="277">
        <f>'ЧГ-4 2022 расклад'!K89</f>
        <v>75.609756097560975</v>
      </c>
      <c r="AQ92" s="379">
        <f>'ЧГ-4 2023 расклад'!K91</f>
        <v>100</v>
      </c>
    </row>
    <row r="93" spans="1:43" ht="15" customHeight="1" x14ac:dyDescent="0.25">
      <c r="A93" s="116">
        <v>8</v>
      </c>
      <c r="B93" s="175">
        <v>60660</v>
      </c>
      <c r="C93" s="206" t="s">
        <v>51</v>
      </c>
      <c r="D93" s="140">
        <f>'ЧГ-4 2018 расклад'!D96</f>
        <v>26</v>
      </c>
      <c r="E93" s="177">
        <f>'ЧГ-4 2019 расклад'!D97</f>
        <v>24</v>
      </c>
      <c r="F93" s="177">
        <f>'ЧГ-4 2021 расклад'!D92</f>
        <v>70</v>
      </c>
      <c r="G93" s="177">
        <f>'ЧГ-4 2022 расклад'!D90</f>
        <v>61</v>
      </c>
      <c r="H93" s="219">
        <f>'ЧГ-4 2023 расклад'!D92</f>
        <v>88</v>
      </c>
      <c r="I93" s="325">
        <f>'ЧГ-4 2018 расклад'!E96</f>
        <v>8</v>
      </c>
      <c r="J93" s="326">
        <f>'ЧГ-4 2019 расклад'!E97</f>
        <v>1</v>
      </c>
      <c r="K93" s="326">
        <f>'ЧГ-4 2021 расклад'!E92</f>
        <v>7</v>
      </c>
      <c r="L93" s="326">
        <f>'ЧГ-4 2022 расклад'!E90</f>
        <v>6</v>
      </c>
      <c r="M93" s="327">
        <f>'ЧГ-4 2023 расклад'!E92</f>
        <v>7</v>
      </c>
      <c r="N93" s="328">
        <f>'ЧГ-4 2018 расклад'!F96</f>
        <v>30.76923076923077</v>
      </c>
      <c r="O93" s="329">
        <f>'ЧГ-4 2019 расклад'!F97</f>
        <v>4.166666666666667</v>
      </c>
      <c r="P93" s="269">
        <f>'ЧГ-4 2021 расклад'!F92</f>
        <v>10</v>
      </c>
      <c r="Q93" s="269">
        <f>'ЧГ-4 2022 расклад'!F90</f>
        <v>9.8360655737704921</v>
      </c>
      <c r="R93" s="270">
        <f>'ЧГ-4 2023 расклад'!F92</f>
        <v>7.9545454545454541</v>
      </c>
      <c r="S93" s="330">
        <f>'ЧГ-4 2018 расклад'!G96</f>
        <v>13</v>
      </c>
      <c r="T93" s="331">
        <f>'ЧГ-4 2019 расклад'!G97</f>
        <v>13</v>
      </c>
      <c r="U93" s="175">
        <f>'ЧГ-4 2021 расклад'!G92</f>
        <v>35</v>
      </c>
      <c r="V93" s="175">
        <f>'ЧГ-4 2022 расклад'!G90</f>
        <v>38</v>
      </c>
      <c r="W93" s="278">
        <f>'ЧГ-4 2023 расклад'!G92</f>
        <v>52</v>
      </c>
      <c r="X93" s="334">
        <f>'ЧГ-4 2018 расклад'!H96</f>
        <v>50</v>
      </c>
      <c r="Y93" s="336">
        <f>'ЧГ-4 2019 расклад'!H97</f>
        <v>54.166666666666664</v>
      </c>
      <c r="Z93" s="269">
        <f>'ЧГ-4 2021 расклад'!H92</f>
        <v>50</v>
      </c>
      <c r="AA93" s="269">
        <f>'ЧГ-4 2022 расклад'!H90</f>
        <v>62.295081967213115</v>
      </c>
      <c r="AB93" s="270">
        <f>'ЧГ-4 2023 расклад'!H92</f>
        <v>59.090909090909093</v>
      </c>
      <c r="AC93" s="330">
        <f>'ЧГ-4 2018 расклад'!I96</f>
        <v>5</v>
      </c>
      <c r="AD93" s="331">
        <f>'ЧГ-4 2019 расклад'!I97</f>
        <v>10</v>
      </c>
      <c r="AE93" s="175">
        <f>'ЧГ-4 2021 расклад'!I92</f>
        <v>28</v>
      </c>
      <c r="AF93" s="175">
        <f>'ЧГ-4 2022 расклад'!I90</f>
        <v>17</v>
      </c>
      <c r="AG93" s="278">
        <f>'ЧГ-4 2023 расклад'!I92</f>
        <v>29</v>
      </c>
      <c r="AH93" s="334">
        <f>'ЧГ-4 2018 расклад'!J96</f>
        <v>19.23076923076923</v>
      </c>
      <c r="AI93" s="335">
        <f>'ЧГ-4 2019 расклад'!J97</f>
        <v>41.666666666666664</v>
      </c>
      <c r="AJ93" s="279">
        <f>'ЧГ-4 2021 расклад'!J92</f>
        <v>40</v>
      </c>
      <c r="AK93" s="279">
        <f>'ЧГ-4 2022 расклад'!J90</f>
        <v>27.868852459016395</v>
      </c>
      <c r="AL93" s="270">
        <f>'ЧГ-4 2023 расклад'!J92</f>
        <v>32.954545454545453</v>
      </c>
      <c r="AM93" s="334">
        <f>'ЧГ-4 2018 расклад'!K96</f>
        <v>69.230769230769226</v>
      </c>
      <c r="AN93" s="277">
        <f>'ЧГ-4 2019 расклад'!K97</f>
        <v>95.833333333333329</v>
      </c>
      <c r="AO93" s="277">
        <f>'ЧГ-4 2021 расклад'!K92</f>
        <v>90</v>
      </c>
      <c r="AP93" s="277">
        <f>'ЧГ-4 2022 расклад'!K90</f>
        <v>90.163934426229503</v>
      </c>
      <c r="AQ93" s="379">
        <f>'ЧГ-4 2023 расклад'!K92</f>
        <v>92.045454545454547</v>
      </c>
    </row>
    <row r="94" spans="1:43" ht="15" customHeight="1" x14ac:dyDescent="0.25">
      <c r="A94" s="116">
        <v>9</v>
      </c>
      <c r="B94" s="127">
        <v>60001</v>
      </c>
      <c r="C94" s="203" t="s">
        <v>42</v>
      </c>
      <c r="D94" s="140">
        <f>'ЧГ-4 2018 расклад'!D97</f>
        <v>76</v>
      </c>
      <c r="E94" s="177">
        <f>'ЧГ-4 2019 расклад'!D98</f>
        <v>102</v>
      </c>
      <c r="F94" s="128">
        <f>'ЧГ-4 2021 расклад'!D93</f>
        <v>94</v>
      </c>
      <c r="G94" s="128">
        <f>'ЧГ-4 2022 расклад'!D91</f>
        <v>107</v>
      </c>
      <c r="H94" s="221">
        <f>'ЧГ-4 2023 расклад'!D93</f>
        <v>107</v>
      </c>
      <c r="I94" s="325">
        <f>'ЧГ-4 2018 расклад'!E97</f>
        <v>12</v>
      </c>
      <c r="J94" s="326">
        <f>'ЧГ-4 2019 расклад'!E98</f>
        <v>12</v>
      </c>
      <c r="K94" s="349">
        <f>'ЧГ-4 2021 расклад'!E93</f>
        <v>26</v>
      </c>
      <c r="L94" s="349">
        <f>'ЧГ-4 2022 расклад'!E91</f>
        <v>11</v>
      </c>
      <c r="M94" s="350">
        <f>'ЧГ-4 2023 расклад'!E93</f>
        <v>25</v>
      </c>
      <c r="N94" s="328">
        <f>'ЧГ-4 2018 расклад'!F97</f>
        <v>15.789473684210526</v>
      </c>
      <c r="O94" s="329">
        <f>'ЧГ-4 2019 расклад'!F98</f>
        <v>11.764705882352942</v>
      </c>
      <c r="P94" s="273">
        <f>'ЧГ-4 2021 расклад'!F93</f>
        <v>27.659574468085108</v>
      </c>
      <c r="Q94" s="273">
        <f>'ЧГ-4 2022 расклад'!F91</f>
        <v>10.280373831775702</v>
      </c>
      <c r="R94" s="274">
        <f>'ЧГ-4 2023 расклад'!F93</f>
        <v>23.364485981308412</v>
      </c>
      <c r="S94" s="330">
        <f>'ЧГ-4 2018 расклад'!G97</f>
        <v>50</v>
      </c>
      <c r="T94" s="331">
        <f>'ЧГ-4 2019 расклад'!G98</f>
        <v>63</v>
      </c>
      <c r="U94" s="127">
        <f>'ЧГ-4 2021 расклад'!G93</f>
        <v>48</v>
      </c>
      <c r="V94" s="127">
        <f>'ЧГ-4 2022 расклад'!G91</f>
        <v>69</v>
      </c>
      <c r="W94" s="275">
        <f>'ЧГ-4 2023 расклад'!G93</f>
        <v>59</v>
      </c>
      <c r="X94" s="334">
        <f>'ЧГ-4 2018 расклад'!H97</f>
        <v>65.78947368421052</v>
      </c>
      <c r="Y94" s="336">
        <f>'ЧГ-4 2019 расклад'!H98</f>
        <v>61.764705882352942</v>
      </c>
      <c r="Z94" s="273">
        <f>'ЧГ-4 2021 расклад'!H93</f>
        <v>51.063829787234042</v>
      </c>
      <c r="AA94" s="273">
        <f>'ЧГ-4 2022 расклад'!H91</f>
        <v>64.485981308411212</v>
      </c>
      <c r="AB94" s="274">
        <f>'ЧГ-4 2023 расклад'!H93</f>
        <v>55.140186915887853</v>
      </c>
      <c r="AC94" s="330">
        <f>'ЧГ-4 2018 расклад'!I97</f>
        <v>14</v>
      </c>
      <c r="AD94" s="331">
        <f>'ЧГ-4 2019 расклад'!I98</f>
        <v>27</v>
      </c>
      <c r="AE94" s="127">
        <f>'ЧГ-4 2021 расклад'!I93</f>
        <v>20</v>
      </c>
      <c r="AF94" s="127">
        <f>'ЧГ-4 2022 расклад'!I91</f>
        <v>27</v>
      </c>
      <c r="AG94" s="275">
        <f>'ЧГ-4 2023 расклад'!I93</f>
        <v>23</v>
      </c>
      <c r="AH94" s="334">
        <f>'ЧГ-4 2018 расклад'!J97</f>
        <v>18.421052631578949</v>
      </c>
      <c r="AI94" s="335">
        <f>'ЧГ-4 2019 расклад'!J98</f>
        <v>26.470588235294116</v>
      </c>
      <c r="AJ94" s="276">
        <f>'ЧГ-4 2021 расклад'!J93</f>
        <v>21.276595744680851</v>
      </c>
      <c r="AK94" s="276">
        <f>'ЧГ-4 2022 расклад'!J91</f>
        <v>25.233644859813083</v>
      </c>
      <c r="AL94" s="274">
        <f>'ЧГ-4 2023 расклад'!J93</f>
        <v>21.495327102803738</v>
      </c>
      <c r="AM94" s="334">
        <f>'ЧГ-4 2018 расклад'!K97</f>
        <v>84.210526315789465</v>
      </c>
      <c r="AN94" s="277">
        <f>'ЧГ-4 2019 расклад'!K98</f>
        <v>88.235294117647058</v>
      </c>
      <c r="AO94" s="277">
        <f>'ЧГ-4 2021 расклад'!K93</f>
        <v>72.340425531914889</v>
      </c>
      <c r="AP94" s="277">
        <f>'ЧГ-4 2022 расклад'!K91</f>
        <v>89.719626168224295</v>
      </c>
      <c r="AQ94" s="379">
        <f>'ЧГ-4 2023 расклад'!K93</f>
        <v>76.635514018691595</v>
      </c>
    </row>
    <row r="95" spans="1:43" ht="15" customHeight="1" x14ac:dyDescent="0.25">
      <c r="A95" s="116">
        <v>10</v>
      </c>
      <c r="B95" s="175">
        <v>60850</v>
      </c>
      <c r="C95" s="206" t="s">
        <v>53</v>
      </c>
      <c r="D95" s="140">
        <f>'ЧГ-4 2018 расклад'!D99</f>
        <v>101</v>
      </c>
      <c r="E95" s="177">
        <f>'ЧГ-4 2019 расклад'!D100</f>
        <v>95</v>
      </c>
      <c r="F95" s="177">
        <f>'ЧГ-4 2021 расклад'!D95</f>
        <v>108</v>
      </c>
      <c r="G95" s="177">
        <f>'ЧГ-4 2022 расклад'!D92</f>
        <v>181</v>
      </c>
      <c r="H95" s="219">
        <f>'ЧГ-4 2023 расклад'!D94</f>
        <v>122</v>
      </c>
      <c r="I95" s="325">
        <f>'ЧГ-4 2018 расклад'!E99</f>
        <v>1</v>
      </c>
      <c r="J95" s="326">
        <f>'ЧГ-4 2019 расклад'!E100</f>
        <v>13</v>
      </c>
      <c r="K95" s="326">
        <f>'ЧГ-4 2021 расклад'!E95</f>
        <v>10</v>
      </c>
      <c r="L95" s="326">
        <f>'ЧГ-4 2022 расклад'!E92</f>
        <v>0</v>
      </c>
      <c r="M95" s="327">
        <f>'ЧГ-4 2023 расклад'!E94</f>
        <v>16</v>
      </c>
      <c r="N95" s="328">
        <f>'ЧГ-4 2018 расклад'!F99</f>
        <v>0.99009900990099009</v>
      </c>
      <c r="O95" s="329">
        <f>'ЧГ-4 2019 расклад'!F100</f>
        <v>13.684210526315789</v>
      </c>
      <c r="P95" s="269">
        <f>'ЧГ-4 2021 расклад'!F95</f>
        <v>9.2592592592592595</v>
      </c>
      <c r="Q95" s="269">
        <f>'ЧГ-4 2022 расклад'!F92</f>
        <v>0</v>
      </c>
      <c r="R95" s="270">
        <f>'ЧГ-4 2023 расклад'!F94</f>
        <v>13.114754098360656</v>
      </c>
      <c r="S95" s="330">
        <f>'ЧГ-4 2018 расклад'!G99</f>
        <v>78</v>
      </c>
      <c r="T95" s="331">
        <f>'ЧГ-4 2019 расклад'!G100</f>
        <v>71</v>
      </c>
      <c r="U95" s="175">
        <f>'ЧГ-4 2021 расклад'!G95</f>
        <v>58</v>
      </c>
      <c r="V95" s="175">
        <f>'ЧГ-4 2022 расклад'!G92</f>
        <v>37</v>
      </c>
      <c r="W95" s="278">
        <f>'ЧГ-4 2023 расклад'!G94</f>
        <v>61</v>
      </c>
      <c r="X95" s="334">
        <f>'ЧГ-4 2018 расклад'!H99</f>
        <v>77.227722772277232</v>
      </c>
      <c r="Y95" s="336">
        <f>'ЧГ-4 2019 расклад'!H100</f>
        <v>74.736842105263165</v>
      </c>
      <c r="Z95" s="269">
        <f>'ЧГ-4 2021 расклад'!H95</f>
        <v>53.703703703703702</v>
      </c>
      <c r="AA95" s="269">
        <f>'ЧГ-4 2022 расклад'!H92</f>
        <v>20.441988950276244</v>
      </c>
      <c r="AB95" s="270">
        <f>'ЧГ-4 2023 расклад'!H94</f>
        <v>50</v>
      </c>
      <c r="AC95" s="330">
        <f>'ЧГ-4 2018 расклад'!I99</f>
        <v>22</v>
      </c>
      <c r="AD95" s="331">
        <f>'ЧГ-4 2019 расклад'!I100</f>
        <v>11</v>
      </c>
      <c r="AE95" s="175">
        <f>'ЧГ-4 2021 расклад'!I95</f>
        <v>40</v>
      </c>
      <c r="AF95" s="175">
        <f>'ЧГ-4 2022 расклад'!I92</f>
        <v>144</v>
      </c>
      <c r="AG95" s="278">
        <f>'ЧГ-4 2023 расклад'!I94</f>
        <v>45</v>
      </c>
      <c r="AH95" s="334">
        <f>'ЧГ-4 2018 расклад'!J99</f>
        <v>21.782178217821784</v>
      </c>
      <c r="AI95" s="335">
        <f>'ЧГ-4 2019 расклад'!J100</f>
        <v>11.578947368421053</v>
      </c>
      <c r="AJ95" s="279">
        <f>'ЧГ-4 2021 расклад'!J95</f>
        <v>37.037037037037038</v>
      </c>
      <c r="AK95" s="279">
        <f>'ЧГ-4 2022 расклад'!J92</f>
        <v>79.55801104972376</v>
      </c>
      <c r="AL95" s="270">
        <f>'ЧГ-4 2023 расклад'!J94</f>
        <v>36.885245901639344</v>
      </c>
      <c r="AM95" s="334">
        <f>'ЧГ-4 2018 расклад'!K99</f>
        <v>99.009900990099013</v>
      </c>
      <c r="AN95" s="277">
        <f>'ЧГ-4 2019 расклад'!K100</f>
        <v>86.31578947368422</v>
      </c>
      <c r="AO95" s="277">
        <f>'ЧГ-4 2021 расклад'!K95</f>
        <v>90.740740740740733</v>
      </c>
      <c r="AP95" s="277">
        <f>'ЧГ-4 2022 расклад'!K92</f>
        <v>100</v>
      </c>
      <c r="AQ95" s="379">
        <f>'ЧГ-4 2023 расклад'!K94</f>
        <v>86.885245901639337</v>
      </c>
    </row>
    <row r="96" spans="1:43" ht="15" customHeight="1" x14ac:dyDescent="0.25">
      <c r="A96" s="116">
        <v>11</v>
      </c>
      <c r="B96" s="175">
        <v>60910</v>
      </c>
      <c r="C96" s="206" t="s">
        <v>54</v>
      </c>
      <c r="D96" s="140">
        <f>'ЧГ-4 2018 расклад'!D100</f>
        <v>73</v>
      </c>
      <c r="E96" s="177">
        <f>'ЧГ-4 2019 расклад'!D101</f>
        <v>90</v>
      </c>
      <c r="F96" s="177">
        <f>'ЧГ-4 2021 расклад'!D96</f>
        <v>50</v>
      </c>
      <c r="G96" s="177">
        <f>'ЧГ-4 2022 расклад'!D93</f>
        <v>75</v>
      </c>
      <c r="H96" s="219">
        <f>'ЧГ-4 2023 расклад'!D95</f>
        <v>75</v>
      </c>
      <c r="I96" s="325">
        <f>'ЧГ-4 2018 расклад'!E100</f>
        <v>3</v>
      </c>
      <c r="J96" s="326">
        <f>'ЧГ-4 2019 расклад'!E101</f>
        <v>8</v>
      </c>
      <c r="K96" s="326">
        <f>'ЧГ-4 2021 расклад'!E96</f>
        <v>3</v>
      </c>
      <c r="L96" s="326">
        <f>'ЧГ-4 2022 расклад'!E93</f>
        <v>8</v>
      </c>
      <c r="M96" s="327">
        <f>'ЧГ-4 2023 расклад'!E95</f>
        <v>16</v>
      </c>
      <c r="N96" s="328">
        <f>'ЧГ-4 2018 расклад'!F100</f>
        <v>4.1095890410958908</v>
      </c>
      <c r="O96" s="329">
        <f>'ЧГ-4 2019 расклад'!F101</f>
        <v>8.8888888888888893</v>
      </c>
      <c r="P96" s="269">
        <f>'ЧГ-4 2021 расклад'!F96</f>
        <v>6</v>
      </c>
      <c r="Q96" s="269">
        <f>'ЧГ-4 2022 расклад'!F93</f>
        <v>10.666666666666666</v>
      </c>
      <c r="R96" s="270">
        <f>'ЧГ-4 2023 расклад'!F95</f>
        <v>21.333333333333332</v>
      </c>
      <c r="S96" s="330">
        <f>'ЧГ-4 2018 расклад'!G100</f>
        <v>56</v>
      </c>
      <c r="T96" s="331">
        <f>'ЧГ-4 2019 расклад'!G101</f>
        <v>71</v>
      </c>
      <c r="U96" s="175">
        <f>'ЧГ-4 2021 расклад'!G96</f>
        <v>27</v>
      </c>
      <c r="V96" s="175">
        <f>'ЧГ-4 2022 расклад'!G93</f>
        <v>49</v>
      </c>
      <c r="W96" s="278">
        <f>'ЧГ-4 2023 расклад'!G95</f>
        <v>42</v>
      </c>
      <c r="X96" s="334">
        <f>'ЧГ-4 2018 расклад'!H100</f>
        <v>76.712328767123282</v>
      </c>
      <c r="Y96" s="336">
        <f>'ЧГ-4 2019 расклад'!H101</f>
        <v>78.888888888888886</v>
      </c>
      <c r="Z96" s="269">
        <f>'ЧГ-4 2021 расклад'!H96</f>
        <v>54</v>
      </c>
      <c r="AA96" s="269">
        <f>'ЧГ-4 2022 расклад'!H93</f>
        <v>65.333333333333329</v>
      </c>
      <c r="AB96" s="270">
        <f>'ЧГ-4 2023 расклад'!H95</f>
        <v>56</v>
      </c>
      <c r="AC96" s="330">
        <f>'ЧГ-4 2018 расклад'!I100</f>
        <v>14</v>
      </c>
      <c r="AD96" s="331">
        <f>'ЧГ-4 2019 расклад'!I101</f>
        <v>11</v>
      </c>
      <c r="AE96" s="175">
        <f>'ЧГ-4 2021 расклад'!I96</f>
        <v>20</v>
      </c>
      <c r="AF96" s="175">
        <f>'ЧГ-4 2022 расклад'!I93</f>
        <v>18</v>
      </c>
      <c r="AG96" s="278">
        <f>'ЧГ-4 2023 расклад'!I95</f>
        <v>17</v>
      </c>
      <c r="AH96" s="334">
        <f>'ЧГ-4 2018 расклад'!J100</f>
        <v>19.17808219178082</v>
      </c>
      <c r="AI96" s="335">
        <f>'ЧГ-4 2019 расклад'!J101</f>
        <v>12.222222222222221</v>
      </c>
      <c r="AJ96" s="279">
        <f>'ЧГ-4 2021 расклад'!J96</f>
        <v>40</v>
      </c>
      <c r="AK96" s="279">
        <f>'ЧГ-4 2022 расклад'!J93</f>
        <v>24</v>
      </c>
      <c r="AL96" s="270">
        <f>'ЧГ-4 2023 расклад'!J95</f>
        <v>22.666666666666668</v>
      </c>
      <c r="AM96" s="334">
        <f>'ЧГ-4 2018 расклад'!K100</f>
        <v>95.890410958904098</v>
      </c>
      <c r="AN96" s="277">
        <f>'ЧГ-4 2019 расклад'!K101</f>
        <v>91.111111111111114</v>
      </c>
      <c r="AO96" s="277">
        <f>'ЧГ-4 2021 расклад'!K96</f>
        <v>94</v>
      </c>
      <c r="AP96" s="277">
        <f>'ЧГ-4 2022 расклад'!K93</f>
        <v>89.333333333333329</v>
      </c>
      <c r="AQ96" s="379">
        <f>'ЧГ-4 2023 расклад'!K95</f>
        <v>78.666666666666671</v>
      </c>
    </row>
    <row r="97" spans="1:43" ht="15" customHeight="1" x14ac:dyDescent="0.25">
      <c r="A97" s="116">
        <v>12</v>
      </c>
      <c r="B97" s="175">
        <v>60980</v>
      </c>
      <c r="C97" s="206" t="s">
        <v>55</v>
      </c>
      <c r="D97" s="140">
        <f>'ЧГ-4 2018 расклад'!D101</f>
        <v>60</v>
      </c>
      <c r="E97" s="177">
        <f>'ЧГ-4 2019 расклад'!D102</f>
        <v>89</v>
      </c>
      <c r="F97" s="177">
        <f>'ЧГ-4 2021 расклад'!D97</f>
        <v>69</v>
      </c>
      <c r="G97" s="177">
        <f>'ЧГ-4 2022 расклад'!D94</f>
        <v>59</v>
      </c>
      <c r="H97" s="219">
        <f>'ЧГ-4 2023 расклад'!D96</f>
        <v>72</v>
      </c>
      <c r="I97" s="325">
        <f>'ЧГ-4 2018 расклад'!E101</f>
        <v>2</v>
      </c>
      <c r="J97" s="326">
        <f>'ЧГ-4 2019 расклад'!E102</f>
        <v>1</v>
      </c>
      <c r="K97" s="326">
        <f>'ЧГ-4 2021 расклад'!E97</f>
        <v>5</v>
      </c>
      <c r="L97" s="326">
        <f>'ЧГ-4 2022 расклад'!E94</f>
        <v>4</v>
      </c>
      <c r="M97" s="327">
        <f>'ЧГ-4 2023 расклад'!E96</f>
        <v>16</v>
      </c>
      <c r="N97" s="328">
        <f>'ЧГ-4 2018 расклад'!F101</f>
        <v>3.3333333333333335</v>
      </c>
      <c r="O97" s="329">
        <f>'ЧГ-4 2019 расклад'!F102</f>
        <v>1.1235955056179776</v>
      </c>
      <c r="P97" s="269">
        <f>'ЧГ-4 2021 расклад'!F97</f>
        <v>7.2463768115942031</v>
      </c>
      <c r="Q97" s="269">
        <f>'ЧГ-4 2022 расклад'!F94</f>
        <v>6.7796610169491522</v>
      </c>
      <c r="R97" s="270">
        <f>'ЧГ-4 2023 расклад'!F96</f>
        <v>22.222222222222221</v>
      </c>
      <c r="S97" s="330">
        <f>'ЧГ-4 2018 расклад'!G101</f>
        <v>33</v>
      </c>
      <c r="T97" s="331">
        <f>'ЧГ-4 2019 расклад'!G102</f>
        <v>52</v>
      </c>
      <c r="U97" s="175">
        <f>'ЧГ-4 2021 расклад'!G97</f>
        <v>36</v>
      </c>
      <c r="V97" s="175">
        <f>'ЧГ-4 2022 расклад'!G94</f>
        <v>36</v>
      </c>
      <c r="W97" s="278">
        <f>'ЧГ-4 2023 расклад'!G96</f>
        <v>34</v>
      </c>
      <c r="X97" s="334">
        <f>'ЧГ-4 2018 расклад'!H101</f>
        <v>55</v>
      </c>
      <c r="Y97" s="336">
        <f>'ЧГ-4 2019 расклад'!H102</f>
        <v>58.426966292134829</v>
      </c>
      <c r="Z97" s="269">
        <f>'ЧГ-4 2021 расклад'!H97</f>
        <v>52.173913043478258</v>
      </c>
      <c r="AA97" s="269">
        <f>'ЧГ-4 2022 расклад'!H94</f>
        <v>61.016949152542374</v>
      </c>
      <c r="AB97" s="270">
        <f>'ЧГ-4 2023 расклад'!H96</f>
        <v>47.222222222222221</v>
      </c>
      <c r="AC97" s="330">
        <f>'ЧГ-4 2018 расклад'!I101</f>
        <v>25</v>
      </c>
      <c r="AD97" s="331">
        <f>'ЧГ-4 2019 расклад'!I102</f>
        <v>36</v>
      </c>
      <c r="AE97" s="175">
        <f>'ЧГ-4 2021 расклад'!I97</f>
        <v>28</v>
      </c>
      <c r="AF97" s="175">
        <f>'ЧГ-4 2022 расклад'!I94</f>
        <v>19</v>
      </c>
      <c r="AG97" s="278">
        <f>'ЧГ-4 2023 расклад'!I96</f>
        <v>22</v>
      </c>
      <c r="AH97" s="334">
        <f>'ЧГ-4 2018 расклад'!J101</f>
        <v>41.666666666666664</v>
      </c>
      <c r="AI97" s="335">
        <f>'ЧГ-4 2019 расклад'!J102</f>
        <v>40.449438202247194</v>
      </c>
      <c r="AJ97" s="279">
        <f>'ЧГ-4 2021 расклад'!J97</f>
        <v>40.579710144927539</v>
      </c>
      <c r="AK97" s="279">
        <f>'ЧГ-4 2022 расклад'!J94</f>
        <v>32.203389830508478</v>
      </c>
      <c r="AL97" s="270">
        <f>'ЧГ-4 2023 расклад'!J96</f>
        <v>30.555555555555557</v>
      </c>
      <c r="AM97" s="334">
        <f>'ЧГ-4 2018 расклад'!K101</f>
        <v>96.666666666666657</v>
      </c>
      <c r="AN97" s="277">
        <f>'ЧГ-4 2019 расклад'!K102</f>
        <v>98.876404494382029</v>
      </c>
      <c r="AO97" s="277">
        <f>'ЧГ-4 2021 расклад'!K97</f>
        <v>92.753623188405797</v>
      </c>
      <c r="AP97" s="277">
        <f>'ЧГ-4 2022 расклад'!K94</f>
        <v>93.220338983050851</v>
      </c>
      <c r="AQ97" s="379">
        <f>'ЧГ-4 2023 расклад'!K96</f>
        <v>77.777777777777771</v>
      </c>
    </row>
    <row r="98" spans="1:43" ht="15" customHeight="1" x14ac:dyDescent="0.25">
      <c r="A98" s="116">
        <v>13</v>
      </c>
      <c r="B98" s="175">
        <v>61080</v>
      </c>
      <c r="C98" s="206" t="s">
        <v>56</v>
      </c>
      <c r="D98" s="140">
        <f>'ЧГ-4 2018 расклад'!D102</f>
        <v>67</v>
      </c>
      <c r="E98" s="177">
        <f>'ЧГ-4 2019 расклад'!D103</f>
        <v>57</v>
      </c>
      <c r="F98" s="177">
        <f>'ЧГ-4 2021 расклад'!D98</f>
        <v>157</v>
      </c>
      <c r="G98" s="177">
        <f>'ЧГ-4 2022 расклад'!D95</f>
        <v>129</v>
      </c>
      <c r="H98" s="219">
        <f>'ЧГ-4 2023 расклад'!D97</f>
        <v>149</v>
      </c>
      <c r="I98" s="325">
        <f>'ЧГ-4 2018 расклад'!E102</f>
        <v>1</v>
      </c>
      <c r="J98" s="326">
        <f>'ЧГ-4 2019 расклад'!E103</f>
        <v>6</v>
      </c>
      <c r="K98" s="326">
        <f>'ЧГ-4 2021 расклад'!E98</f>
        <v>18</v>
      </c>
      <c r="L98" s="326">
        <f>'ЧГ-4 2022 расклад'!E95</f>
        <v>13</v>
      </c>
      <c r="M98" s="327">
        <f>'ЧГ-4 2023 расклад'!E97</f>
        <v>14</v>
      </c>
      <c r="N98" s="328">
        <f>'ЧГ-4 2018 расклад'!F102</f>
        <v>1.4925373134328359</v>
      </c>
      <c r="O98" s="329">
        <f>'ЧГ-4 2019 расклад'!F103</f>
        <v>10.526315789473685</v>
      </c>
      <c r="P98" s="269">
        <f>'ЧГ-4 2021 расклад'!F98</f>
        <v>11.464968152866241</v>
      </c>
      <c r="Q98" s="269">
        <f>'ЧГ-4 2022 расклад'!F95</f>
        <v>10.077519379844961</v>
      </c>
      <c r="R98" s="270">
        <f>'ЧГ-4 2023 расклад'!F97</f>
        <v>9.3959731543624159</v>
      </c>
      <c r="S98" s="330">
        <f>'ЧГ-4 2018 расклад'!G102</f>
        <v>21</v>
      </c>
      <c r="T98" s="331">
        <f>'ЧГ-4 2019 расклад'!G103</f>
        <v>36</v>
      </c>
      <c r="U98" s="175">
        <f>'ЧГ-4 2021 расклад'!G98</f>
        <v>89</v>
      </c>
      <c r="V98" s="175">
        <f>'ЧГ-4 2022 расклад'!G95</f>
        <v>62</v>
      </c>
      <c r="W98" s="278">
        <f>'ЧГ-4 2023 расклад'!G97</f>
        <v>67</v>
      </c>
      <c r="X98" s="334">
        <f>'ЧГ-4 2018 расклад'!H102</f>
        <v>31.343283582089551</v>
      </c>
      <c r="Y98" s="336">
        <f>'ЧГ-4 2019 расклад'!H103</f>
        <v>63.157894736842103</v>
      </c>
      <c r="Z98" s="269">
        <f>'ЧГ-4 2021 расклад'!H98</f>
        <v>56.687898089171973</v>
      </c>
      <c r="AA98" s="269">
        <f>'ЧГ-4 2022 расклад'!H95</f>
        <v>48.062015503875969</v>
      </c>
      <c r="AB98" s="270">
        <f>'ЧГ-4 2023 расклад'!H97</f>
        <v>44.966442953020135</v>
      </c>
      <c r="AC98" s="330">
        <f>'ЧГ-4 2018 расклад'!I102</f>
        <v>45</v>
      </c>
      <c r="AD98" s="331">
        <f>'ЧГ-4 2019 расклад'!I103</f>
        <v>15</v>
      </c>
      <c r="AE98" s="175">
        <f>'ЧГ-4 2021 расклад'!I98</f>
        <v>50</v>
      </c>
      <c r="AF98" s="175">
        <f>'ЧГ-4 2022 расклад'!I95</f>
        <v>54</v>
      </c>
      <c r="AG98" s="278">
        <f>'ЧГ-4 2023 расклад'!I97</f>
        <v>68</v>
      </c>
      <c r="AH98" s="334">
        <f>'ЧГ-4 2018 расклад'!J102</f>
        <v>67.164179104477611</v>
      </c>
      <c r="AI98" s="335">
        <f>'ЧГ-4 2019 расклад'!J103</f>
        <v>26.315789473684209</v>
      </c>
      <c r="AJ98" s="279">
        <f>'ЧГ-4 2021 расклад'!J98</f>
        <v>31.847133757961782</v>
      </c>
      <c r="AK98" s="279">
        <f>'ЧГ-4 2022 расклад'!J95</f>
        <v>41.860465116279073</v>
      </c>
      <c r="AL98" s="270">
        <f>'ЧГ-4 2023 расклад'!J97</f>
        <v>45.63758389261745</v>
      </c>
      <c r="AM98" s="334">
        <f>'ЧГ-4 2018 расклад'!K102</f>
        <v>98.507462686567166</v>
      </c>
      <c r="AN98" s="277">
        <f>'ЧГ-4 2019 расклад'!K103</f>
        <v>89.473684210526315</v>
      </c>
      <c r="AO98" s="277">
        <f>'ЧГ-4 2021 расклад'!K98</f>
        <v>88.535031847133752</v>
      </c>
      <c r="AP98" s="277">
        <f>'ЧГ-4 2022 расклад'!K95</f>
        <v>89.922480620155042</v>
      </c>
      <c r="AQ98" s="379">
        <f>'ЧГ-4 2023 расклад'!K97</f>
        <v>90.604026845637577</v>
      </c>
    </row>
    <row r="99" spans="1:43" ht="15" customHeight="1" x14ac:dyDescent="0.25">
      <c r="A99" s="116">
        <v>14</v>
      </c>
      <c r="B99" s="175">
        <v>61150</v>
      </c>
      <c r="C99" s="206" t="s">
        <v>57</v>
      </c>
      <c r="D99" s="140">
        <f>'ЧГ-4 2018 расклад'!D103</f>
        <v>83</v>
      </c>
      <c r="E99" s="177">
        <f>'ЧГ-4 2019 расклад'!D104</f>
        <v>87</v>
      </c>
      <c r="F99" s="177">
        <f>'ЧГ-4 2021 расклад'!D99</f>
        <v>150</v>
      </c>
      <c r="G99" s="177">
        <f>'ЧГ-4 2022 расклад'!D96</f>
        <v>91</v>
      </c>
      <c r="H99" s="219">
        <f>'ЧГ-4 2023 расклад'!D98</f>
        <v>114</v>
      </c>
      <c r="I99" s="325">
        <f>'ЧГ-4 2018 расклад'!E103</f>
        <v>0</v>
      </c>
      <c r="J99" s="326">
        <v>0</v>
      </c>
      <c r="K99" s="326">
        <f>'ЧГ-4 2021 расклад'!E99</f>
        <v>16</v>
      </c>
      <c r="L99" s="326">
        <f>'ЧГ-4 2022 расклад'!E96</f>
        <v>1</v>
      </c>
      <c r="M99" s="327">
        <f>'ЧГ-4 2023 расклад'!E98</f>
        <v>9</v>
      </c>
      <c r="N99" s="328">
        <f>'ЧГ-4 2018 расклад'!F103</f>
        <v>0</v>
      </c>
      <c r="O99" s="329">
        <f>'ЧГ-4 2019 расклад'!F104</f>
        <v>0</v>
      </c>
      <c r="P99" s="269">
        <f>'ЧГ-4 2021 расклад'!F99</f>
        <v>10.666666666666666</v>
      </c>
      <c r="Q99" s="269">
        <f>'ЧГ-4 2022 расклад'!F96</f>
        <v>1.098901098901099</v>
      </c>
      <c r="R99" s="270">
        <f>'ЧГ-4 2023 расклад'!F98</f>
        <v>7.8947368421052628</v>
      </c>
      <c r="S99" s="330">
        <f>'ЧГ-4 2018 расклад'!G103</f>
        <v>49</v>
      </c>
      <c r="T99" s="331">
        <f>'ЧГ-4 2019 расклад'!G104</f>
        <v>65</v>
      </c>
      <c r="U99" s="175">
        <f>'ЧГ-4 2021 расклад'!G99</f>
        <v>86</v>
      </c>
      <c r="V99" s="175">
        <f>'ЧГ-4 2022 расклад'!G96</f>
        <v>58</v>
      </c>
      <c r="W99" s="278">
        <f>'ЧГ-4 2023 расклад'!G98</f>
        <v>73</v>
      </c>
      <c r="X99" s="334">
        <f>'ЧГ-4 2018 расклад'!H103</f>
        <v>59.036144578313255</v>
      </c>
      <c r="Y99" s="336">
        <f>'ЧГ-4 2019 расклад'!H104</f>
        <v>74.712643678160916</v>
      </c>
      <c r="Z99" s="269">
        <f>'ЧГ-4 2021 расклад'!H99</f>
        <v>57.333333333333336</v>
      </c>
      <c r="AA99" s="269">
        <f>'ЧГ-4 2022 расклад'!H96</f>
        <v>63.736263736263737</v>
      </c>
      <c r="AB99" s="270">
        <f>'ЧГ-4 2023 расклад'!H98</f>
        <v>64.035087719298247</v>
      </c>
      <c r="AC99" s="330">
        <f>'ЧГ-4 2018 расклад'!I103</f>
        <v>34</v>
      </c>
      <c r="AD99" s="331">
        <f>'ЧГ-4 2019 расклад'!I104</f>
        <v>22</v>
      </c>
      <c r="AE99" s="175">
        <f>'ЧГ-4 2021 расклад'!I99</f>
        <v>48</v>
      </c>
      <c r="AF99" s="175">
        <f>'ЧГ-4 2022 расклад'!I96</f>
        <v>32</v>
      </c>
      <c r="AG99" s="278">
        <f>'ЧГ-4 2023 расклад'!I98</f>
        <v>32</v>
      </c>
      <c r="AH99" s="334">
        <f>'ЧГ-4 2018 расклад'!J103</f>
        <v>40.963855421686745</v>
      </c>
      <c r="AI99" s="335">
        <f>'ЧГ-4 2019 расклад'!J104</f>
        <v>25.287356321839081</v>
      </c>
      <c r="AJ99" s="279">
        <f>'ЧГ-4 2021 расклад'!J99</f>
        <v>32</v>
      </c>
      <c r="AK99" s="279">
        <f>'ЧГ-4 2022 расклад'!J96</f>
        <v>35.164835164835168</v>
      </c>
      <c r="AL99" s="270">
        <f>'ЧГ-4 2023 расклад'!J98</f>
        <v>28.07017543859649</v>
      </c>
      <c r="AM99" s="334">
        <f>'ЧГ-4 2018 расклад'!K103</f>
        <v>100</v>
      </c>
      <c r="AN99" s="277">
        <f>'ЧГ-4 2019 расклад'!K104</f>
        <v>100</v>
      </c>
      <c r="AO99" s="277">
        <f>'ЧГ-4 2021 расклад'!K99</f>
        <v>89.333333333333343</v>
      </c>
      <c r="AP99" s="277">
        <f>'ЧГ-4 2022 расклад'!K96</f>
        <v>98.901098901098905</v>
      </c>
      <c r="AQ99" s="379">
        <f>'ЧГ-4 2023 расклад'!K98</f>
        <v>92.10526315789474</v>
      </c>
    </row>
    <row r="100" spans="1:43" ht="15" customHeight="1" x14ac:dyDescent="0.25">
      <c r="A100" s="116">
        <v>15</v>
      </c>
      <c r="B100" s="175">
        <v>61210</v>
      </c>
      <c r="C100" s="206" t="s">
        <v>58</v>
      </c>
      <c r="D100" s="140">
        <f>'ЧГ-4 2018 расклад'!D104</f>
        <v>71</v>
      </c>
      <c r="E100" s="177">
        <f>'ЧГ-4 2019 расклад'!D105</f>
        <v>74</v>
      </c>
      <c r="F100" s="177">
        <f>'ЧГ-4 2021 расклад'!D100</f>
        <v>73</v>
      </c>
      <c r="G100" s="177">
        <f>'ЧГ-4 2022 расклад'!D97</f>
        <v>72</v>
      </c>
      <c r="H100" s="219">
        <f>'ЧГ-4 2023 расклад'!D99</f>
        <v>109</v>
      </c>
      <c r="I100" s="325">
        <f>'ЧГ-4 2018 расклад'!E104</f>
        <v>8</v>
      </c>
      <c r="J100" s="326">
        <f>'ЧГ-4 2019 расклад'!E105</f>
        <v>1</v>
      </c>
      <c r="K100" s="326">
        <f>'ЧГ-4 2021 расклад'!E100</f>
        <v>1</v>
      </c>
      <c r="L100" s="326">
        <f>'ЧГ-4 2022 расклад'!E97</f>
        <v>7</v>
      </c>
      <c r="M100" s="327">
        <f>'ЧГ-4 2023 расклад'!E99</f>
        <v>6</v>
      </c>
      <c r="N100" s="328">
        <f>'ЧГ-4 2018 расклад'!F104</f>
        <v>11.267605633802816</v>
      </c>
      <c r="O100" s="329">
        <f>'ЧГ-4 2019 расклад'!F105</f>
        <v>1.3513513513513513</v>
      </c>
      <c r="P100" s="269">
        <f>'ЧГ-4 2021 расклад'!F100</f>
        <v>1.3698630136986301</v>
      </c>
      <c r="Q100" s="269">
        <f>'ЧГ-4 2022 расклад'!F97</f>
        <v>9.7222222222222214</v>
      </c>
      <c r="R100" s="270">
        <f>'ЧГ-4 2023 расклад'!F99</f>
        <v>5.5045871559633026</v>
      </c>
      <c r="S100" s="330">
        <f>'ЧГ-4 2018 расклад'!G104</f>
        <v>48</v>
      </c>
      <c r="T100" s="331">
        <f>'ЧГ-4 2019 расклад'!G105</f>
        <v>28</v>
      </c>
      <c r="U100" s="175">
        <f>'ЧГ-4 2021 расклад'!G100</f>
        <v>29</v>
      </c>
      <c r="V100" s="175">
        <f>'ЧГ-4 2022 расклад'!G97</f>
        <v>38</v>
      </c>
      <c r="W100" s="278">
        <f>'ЧГ-4 2023 расклад'!G99</f>
        <v>55</v>
      </c>
      <c r="X100" s="334">
        <f>'ЧГ-4 2018 расклад'!H104</f>
        <v>67.605633802816897</v>
      </c>
      <c r="Y100" s="336">
        <f>'ЧГ-4 2019 расклад'!H105</f>
        <v>37.837837837837839</v>
      </c>
      <c r="Z100" s="269">
        <f>'ЧГ-4 2021 расклад'!H100</f>
        <v>39.726027397260275</v>
      </c>
      <c r="AA100" s="269">
        <f>'ЧГ-4 2022 расклад'!H97</f>
        <v>52.777777777777779</v>
      </c>
      <c r="AB100" s="270">
        <f>'ЧГ-4 2023 расклад'!H99</f>
        <v>50.458715596330272</v>
      </c>
      <c r="AC100" s="330">
        <f>'ЧГ-4 2018 расклад'!I104</f>
        <v>15</v>
      </c>
      <c r="AD100" s="331">
        <f>'ЧГ-4 2019 расклад'!I105</f>
        <v>45</v>
      </c>
      <c r="AE100" s="175">
        <f>'ЧГ-4 2021 расклад'!I100</f>
        <v>43</v>
      </c>
      <c r="AF100" s="175">
        <f>'ЧГ-4 2022 расклад'!I97</f>
        <v>27</v>
      </c>
      <c r="AG100" s="278">
        <f>'ЧГ-4 2023 расклад'!I99</f>
        <v>48</v>
      </c>
      <c r="AH100" s="334">
        <f>'ЧГ-4 2018 расклад'!J104</f>
        <v>21.12676056338028</v>
      </c>
      <c r="AI100" s="335">
        <f>'ЧГ-4 2019 расклад'!J105</f>
        <v>60.810810810810814</v>
      </c>
      <c r="AJ100" s="279">
        <f>'ЧГ-4 2021 расклад'!J100</f>
        <v>58.904109589041099</v>
      </c>
      <c r="AK100" s="279">
        <f>'ЧГ-4 2022 расклад'!J97</f>
        <v>37.5</v>
      </c>
      <c r="AL100" s="270">
        <f>'ЧГ-4 2023 расклад'!J99</f>
        <v>44.036697247706421</v>
      </c>
      <c r="AM100" s="334">
        <f>'ЧГ-4 2018 расклад'!K104</f>
        <v>88.732394366197184</v>
      </c>
      <c r="AN100" s="277">
        <f>'ЧГ-4 2019 расклад'!K105</f>
        <v>98.648648648648646</v>
      </c>
      <c r="AO100" s="277">
        <f>'ЧГ-4 2021 расклад'!K100</f>
        <v>98.63013698630138</v>
      </c>
      <c r="AP100" s="277">
        <f>'ЧГ-4 2022 расклад'!K97</f>
        <v>90.277777777777771</v>
      </c>
      <c r="AQ100" s="379">
        <f>'ЧГ-4 2023 расклад'!K99</f>
        <v>94.495412844036693</v>
      </c>
    </row>
    <row r="101" spans="1:43" ht="15" customHeight="1" x14ac:dyDescent="0.25">
      <c r="A101" s="116">
        <v>16</v>
      </c>
      <c r="B101" s="175">
        <v>61290</v>
      </c>
      <c r="C101" s="206" t="s">
        <v>59</v>
      </c>
      <c r="D101" s="140">
        <f>'ЧГ-4 2018 расклад'!D105</f>
        <v>81</v>
      </c>
      <c r="E101" s="177">
        <f>'ЧГ-4 2019 расклад'!D106</f>
        <v>67</v>
      </c>
      <c r="F101" s="177">
        <f>'ЧГ-4 2021 расклад'!D101</f>
        <v>75</v>
      </c>
      <c r="G101" s="177">
        <f>'ЧГ-4 2022 расклад'!D98</f>
        <v>77</v>
      </c>
      <c r="H101" s="219">
        <f>'ЧГ-4 2023 расклад'!D100</f>
        <v>53</v>
      </c>
      <c r="I101" s="325">
        <f>'ЧГ-4 2018 расклад'!E105</f>
        <v>7</v>
      </c>
      <c r="J101" s="326">
        <f>'ЧГ-4 2019 расклад'!E106</f>
        <v>9</v>
      </c>
      <c r="K101" s="326">
        <f>'ЧГ-4 2021 расклад'!E101</f>
        <v>5</v>
      </c>
      <c r="L101" s="326">
        <f>'ЧГ-4 2022 расклад'!E98</f>
        <v>1</v>
      </c>
      <c r="M101" s="327">
        <f>'ЧГ-4 2023 расклад'!E100</f>
        <v>2</v>
      </c>
      <c r="N101" s="328">
        <f>'ЧГ-4 2018 расклад'!F105</f>
        <v>8.6419753086419746</v>
      </c>
      <c r="O101" s="329">
        <f>'ЧГ-4 2019 расклад'!F106</f>
        <v>13.432835820895523</v>
      </c>
      <c r="P101" s="269">
        <f>'ЧГ-4 2021 расклад'!F101</f>
        <v>6.666666666666667</v>
      </c>
      <c r="Q101" s="269">
        <f>'ЧГ-4 2022 расклад'!F98</f>
        <v>1.2987012987012987</v>
      </c>
      <c r="R101" s="270">
        <f>'ЧГ-4 2023 расклад'!F100</f>
        <v>3.7735849056603774</v>
      </c>
      <c r="S101" s="330">
        <f>'ЧГ-4 2018 расклад'!G105</f>
        <v>45</v>
      </c>
      <c r="T101" s="331">
        <f>'ЧГ-4 2019 расклад'!G106</f>
        <v>47</v>
      </c>
      <c r="U101" s="175">
        <f>'ЧГ-4 2021 расклад'!G101</f>
        <v>47</v>
      </c>
      <c r="V101" s="175">
        <f>'ЧГ-4 2022 расклад'!G98</f>
        <v>30</v>
      </c>
      <c r="W101" s="278">
        <f>'ЧГ-4 2023 расклад'!G100</f>
        <v>22</v>
      </c>
      <c r="X101" s="334">
        <f>'ЧГ-4 2018 расклад'!H105</f>
        <v>55.555555555555557</v>
      </c>
      <c r="Y101" s="336">
        <f>'ЧГ-4 2019 расклад'!H106</f>
        <v>70.149253731343279</v>
      </c>
      <c r="Z101" s="269">
        <f>'ЧГ-4 2021 расклад'!H101</f>
        <v>62.666666666666664</v>
      </c>
      <c r="AA101" s="269">
        <f>'ЧГ-4 2022 расклад'!H98</f>
        <v>38.961038961038959</v>
      </c>
      <c r="AB101" s="270">
        <f>'ЧГ-4 2023 расклад'!H100</f>
        <v>41.509433962264154</v>
      </c>
      <c r="AC101" s="330">
        <f>'ЧГ-4 2018 расклад'!I105</f>
        <v>29</v>
      </c>
      <c r="AD101" s="331">
        <f>'ЧГ-4 2019 расклад'!I106</f>
        <v>11</v>
      </c>
      <c r="AE101" s="175">
        <f>'ЧГ-4 2021 расклад'!I101</f>
        <v>23</v>
      </c>
      <c r="AF101" s="175">
        <f>'ЧГ-4 2022 расклад'!I98</f>
        <v>46</v>
      </c>
      <c r="AG101" s="278">
        <f>'ЧГ-4 2023 расклад'!I100</f>
        <v>29</v>
      </c>
      <c r="AH101" s="334">
        <f>'ЧГ-4 2018 расклад'!J105</f>
        <v>35.802469135802468</v>
      </c>
      <c r="AI101" s="335">
        <f>'ЧГ-4 2019 расклад'!J106</f>
        <v>16.417910447761194</v>
      </c>
      <c r="AJ101" s="279">
        <f>'ЧГ-4 2021 расклад'!J101</f>
        <v>30.666666666666668</v>
      </c>
      <c r="AK101" s="279">
        <f>'ЧГ-4 2022 расклад'!J98</f>
        <v>59.740259740259738</v>
      </c>
      <c r="AL101" s="270">
        <f>'ЧГ-4 2023 расклад'!J100</f>
        <v>54.716981132075475</v>
      </c>
      <c r="AM101" s="334">
        <f>'ЧГ-4 2018 расклад'!K105</f>
        <v>91.358024691358025</v>
      </c>
      <c r="AN101" s="277">
        <f>'ЧГ-4 2019 расклад'!K106</f>
        <v>86.567164179104481</v>
      </c>
      <c r="AO101" s="277">
        <f>'ЧГ-4 2021 расклад'!K101</f>
        <v>93.333333333333329</v>
      </c>
      <c r="AP101" s="277">
        <f>'ЧГ-4 2022 расклад'!K98</f>
        <v>98.701298701298697</v>
      </c>
      <c r="AQ101" s="379">
        <f>'ЧГ-4 2023 расклад'!K100</f>
        <v>96.226415094339629</v>
      </c>
    </row>
    <row r="102" spans="1:43" ht="15" customHeight="1" x14ac:dyDescent="0.25">
      <c r="A102" s="116">
        <v>17</v>
      </c>
      <c r="B102" s="175">
        <v>61340</v>
      </c>
      <c r="C102" s="206" t="s">
        <v>60</v>
      </c>
      <c r="D102" s="140">
        <f>'ЧГ-4 2018 расклад'!D106</f>
        <v>93</v>
      </c>
      <c r="E102" s="177">
        <f>'ЧГ-4 2019 расклад'!D107</f>
        <v>139</v>
      </c>
      <c r="F102" s="177">
        <f>'ЧГ-4 2021 расклад'!D102</f>
        <v>74</v>
      </c>
      <c r="G102" s="177">
        <f>'ЧГ-4 2022 расклад'!D99</f>
        <v>123</v>
      </c>
      <c r="H102" s="219">
        <f>'ЧГ-4 2023 расклад'!D101</f>
        <v>143</v>
      </c>
      <c r="I102" s="325">
        <f>'ЧГ-4 2018 расклад'!E106</f>
        <v>0</v>
      </c>
      <c r="J102" s="326">
        <f>'ЧГ-4 2019 расклад'!E107</f>
        <v>2</v>
      </c>
      <c r="K102" s="326">
        <f>'ЧГ-4 2021 расклад'!E102</f>
        <v>8</v>
      </c>
      <c r="L102" s="326">
        <f>'ЧГ-4 2022 расклад'!E99</f>
        <v>3</v>
      </c>
      <c r="M102" s="327">
        <f>'ЧГ-4 2023 расклад'!E101</f>
        <v>17</v>
      </c>
      <c r="N102" s="328">
        <f>'ЧГ-4 2018 расклад'!F106</f>
        <v>0</v>
      </c>
      <c r="O102" s="329">
        <f>'ЧГ-4 2019 расклад'!F107</f>
        <v>1.4388489208633093</v>
      </c>
      <c r="P102" s="269">
        <f>'ЧГ-4 2021 расклад'!F102</f>
        <v>10.810810810810811</v>
      </c>
      <c r="Q102" s="269">
        <f>'ЧГ-4 2022 расклад'!F99</f>
        <v>2.4390243902439024</v>
      </c>
      <c r="R102" s="270">
        <f>'ЧГ-4 2023 расклад'!F101</f>
        <v>11.888111888111888</v>
      </c>
      <c r="S102" s="330">
        <f>'ЧГ-4 2018 расклад'!G106</f>
        <v>43</v>
      </c>
      <c r="T102" s="331">
        <f>'ЧГ-4 2019 расклад'!G107</f>
        <v>95</v>
      </c>
      <c r="U102" s="175">
        <f>'ЧГ-4 2021 расклад'!G102</f>
        <v>34</v>
      </c>
      <c r="V102" s="175">
        <f>'ЧГ-4 2022 расклад'!G99</f>
        <v>56</v>
      </c>
      <c r="W102" s="278">
        <f>'ЧГ-4 2023 расклад'!G101</f>
        <v>74</v>
      </c>
      <c r="X102" s="334">
        <f>'ЧГ-4 2018 расклад'!H106</f>
        <v>46.236559139784944</v>
      </c>
      <c r="Y102" s="336">
        <f>'ЧГ-4 2019 расклад'!H107</f>
        <v>68.345323741007192</v>
      </c>
      <c r="Z102" s="269">
        <f>'ЧГ-4 2021 расклад'!H102</f>
        <v>45.945945945945944</v>
      </c>
      <c r="AA102" s="269">
        <f>'ЧГ-4 2022 расклад'!H99</f>
        <v>45.528455284552848</v>
      </c>
      <c r="AB102" s="270">
        <f>'ЧГ-4 2023 расклад'!H101</f>
        <v>51.748251748251747</v>
      </c>
      <c r="AC102" s="330">
        <f>'ЧГ-4 2018 расклад'!I106</f>
        <v>50</v>
      </c>
      <c r="AD102" s="331">
        <f>'ЧГ-4 2019 расклад'!I107</f>
        <v>42</v>
      </c>
      <c r="AE102" s="175">
        <f>'ЧГ-4 2021 расклад'!I102</f>
        <v>32</v>
      </c>
      <c r="AF102" s="175">
        <f>'ЧГ-4 2022 расклад'!I99</f>
        <v>64</v>
      </c>
      <c r="AG102" s="278">
        <f>'ЧГ-4 2023 расклад'!I101</f>
        <v>52</v>
      </c>
      <c r="AH102" s="334">
        <f>'ЧГ-4 2018 расклад'!J106</f>
        <v>53.763440860215056</v>
      </c>
      <c r="AI102" s="335">
        <f>'ЧГ-4 2019 расклад'!J107</f>
        <v>30.215827338129497</v>
      </c>
      <c r="AJ102" s="279">
        <f>'ЧГ-4 2021 расклад'!J102</f>
        <v>43.243243243243242</v>
      </c>
      <c r="AK102" s="279">
        <f>'ЧГ-4 2022 расклад'!J99</f>
        <v>52.032520325203251</v>
      </c>
      <c r="AL102" s="270">
        <f>'ЧГ-4 2023 расклад'!J101</f>
        <v>36.363636363636367</v>
      </c>
      <c r="AM102" s="334">
        <f>'ЧГ-4 2018 расклад'!K106</f>
        <v>100</v>
      </c>
      <c r="AN102" s="277">
        <f>'ЧГ-4 2019 расклад'!K107</f>
        <v>98.561151079136692</v>
      </c>
      <c r="AO102" s="277">
        <f>'ЧГ-4 2021 расклад'!K102</f>
        <v>89.189189189189193</v>
      </c>
      <c r="AP102" s="277">
        <f>'ЧГ-4 2022 расклад'!K99</f>
        <v>97.560975609756099</v>
      </c>
      <c r="AQ102" s="379">
        <f>'ЧГ-4 2023 расклад'!K101</f>
        <v>88.111888111888106</v>
      </c>
    </row>
    <row r="103" spans="1:43" ht="15" customHeight="1" x14ac:dyDescent="0.25">
      <c r="A103" s="116">
        <v>18</v>
      </c>
      <c r="B103" s="175">
        <v>61390</v>
      </c>
      <c r="C103" s="206" t="s">
        <v>61</v>
      </c>
      <c r="D103" s="140">
        <f>'ЧГ-4 2018 расклад'!D107</f>
        <v>88</v>
      </c>
      <c r="E103" s="177">
        <f>'ЧГ-4 2019 расклад'!D108</f>
        <v>99</v>
      </c>
      <c r="F103" s="177">
        <f>'ЧГ-4 2021 расклад'!D103</f>
        <v>105</v>
      </c>
      <c r="G103" s="177">
        <f>'ЧГ-4 2022 расклад'!D100</f>
        <v>105</v>
      </c>
      <c r="H103" s="219">
        <f>'ЧГ-4 2023 расклад'!D102</f>
        <v>90</v>
      </c>
      <c r="I103" s="325">
        <f>'ЧГ-4 2018 расклад'!E107</f>
        <v>1</v>
      </c>
      <c r="J103" s="326">
        <f>'ЧГ-4 2019 расклад'!E108</f>
        <v>3</v>
      </c>
      <c r="K103" s="326">
        <f>'ЧГ-4 2021 расклад'!E103</f>
        <v>9</v>
      </c>
      <c r="L103" s="326">
        <f>'ЧГ-4 2022 расклад'!E100</f>
        <v>19</v>
      </c>
      <c r="M103" s="327">
        <f>'ЧГ-4 2023 расклад'!E102</f>
        <v>4</v>
      </c>
      <c r="N103" s="328">
        <f>'ЧГ-4 2018 расклад'!F107</f>
        <v>1.1363636363636365</v>
      </c>
      <c r="O103" s="329">
        <f>'ЧГ-4 2019 расклад'!F108</f>
        <v>3.0303030303030303</v>
      </c>
      <c r="P103" s="269">
        <f>'ЧГ-4 2021 расклад'!F103</f>
        <v>8.5714285714285712</v>
      </c>
      <c r="Q103" s="269">
        <f>'ЧГ-4 2022 расклад'!F100</f>
        <v>18.095238095238095</v>
      </c>
      <c r="R103" s="270">
        <f>'ЧГ-4 2023 расклад'!F102</f>
        <v>4.4444444444444446</v>
      </c>
      <c r="S103" s="330">
        <f>'ЧГ-4 2018 расклад'!G107</f>
        <v>70</v>
      </c>
      <c r="T103" s="331">
        <f>'ЧГ-4 2019 расклад'!G108</f>
        <v>86</v>
      </c>
      <c r="U103" s="175">
        <f>'ЧГ-4 2021 расклад'!G103</f>
        <v>85</v>
      </c>
      <c r="V103" s="175">
        <f>'ЧГ-4 2022 расклад'!G100</f>
        <v>41</v>
      </c>
      <c r="W103" s="278">
        <f>'ЧГ-4 2023 расклад'!G102</f>
        <v>36</v>
      </c>
      <c r="X103" s="334">
        <f>'ЧГ-4 2018 расклад'!H107</f>
        <v>79.545454545454547</v>
      </c>
      <c r="Y103" s="336">
        <f>'ЧГ-4 2019 расклад'!H108</f>
        <v>86.868686868686865</v>
      </c>
      <c r="Z103" s="269">
        <f>'ЧГ-4 2021 расклад'!H103</f>
        <v>80.952380952380949</v>
      </c>
      <c r="AA103" s="269">
        <f>'ЧГ-4 2022 расклад'!H100</f>
        <v>39.047619047619051</v>
      </c>
      <c r="AB103" s="270">
        <f>'ЧГ-4 2023 расклад'!H102</f>
        <v>40</v>
      </c>
      <c r="AC103" s="330">
        <f>'ЧГ-4 2018 расклад'!I107</f>
        <v>17</v>
      </c>
      <c r="AD103" s="331">
        <f>'ЧГ-4 2019 расклад'!I108</f>
        <v>10</v>
      </c>
      <c r="AE103" s="175">
        <f>'ЧГ-4 2021 расклад'!I103</f>
        <v>11</v>
      </c>
      <c r="AF103" s="175">
        <f>'ЧГ-4 2022 расклад'!I100</f>
        <v>45</v>
      </c>
      <c r="AG103" s="278">
        <f>'ЧГ-4 2023 расклад'!I102</f>
        <v>50</v>
      </c>
      <c r="AH103" s="334">
        <f>'ЧГ-4 2018 расклад'!J107</f>
        <v>19.318181818181817</v>
      </c>
      <c r="AI103" s="335">
        <f>'ЧГ-4 2019 расклад'!J108</f>
        <v>10.1010101010101</v>
      </c>
      <c r="AJ103" s="279">
        <f>'ЧГ-4 2021 расклад'!J103</f>
        <v>10.476190476190476</v>
      </c>
      <c r="AK103" s="279">
        <f>'ЧГ-4 2022 расклад'!J100</f>
        <v>42.857142857142854</v>
      </c>
      <c r="AL103" s="270">
        <f>'ЧГ-4 2023 расклад'!J102</f>
        <v>55.555555555555557</v>
      </c>
      <c r="AM103" s="334">
        <f>'ЧГ-4 2018 расклад'!K107</f>
        <v>98.86363636363636</v>
      </c>
      <c r="AN103" s="277">
        <f>'ЧГ-4 2019 расклад'!K108</f>
        <v>96.969696969696969</v>
      </c>
      <c r="AO103" s="277">
        <f>'ЧГ-4 2021 расклад'!K103</f>
        <v>91.428571428571431</v>
      </c>
      <c r="AP103" s="277">
        <f>'ЧГ-4 2022 расклад'!K100</f>
        <v>81.904761904761898</v>
      </c>
      <c r="AQ103" s="379">
        <f>'ЧГ-4 2023 расклад'!K102</f>
        <v>95.555555555555557</v>
      </c>
    </row>
    <row r="104" spans="1:43" ht="15" customHeight="1" x14ac:dyDescent="0.25">
      <c r="A104" s="116">
        <v>19</v>
      </c>
      <c r="B104" s="175">
        <v>61410</v>
      </c>
      <c r="C104" s="206" t="s">
        <v>62</v>
      </c>
      <c r="D104" s="140">
        <f>'ЧГ-4 2018 расклад'!D108</f>
        <v>90</v>
      </c>
      <c r="E104" s="177">
        <f>'ЧГ-4 2019 расклад'!D109</f>
        <v>99</v>
      </c>
      <c r="F104" s="177">
        <f>'ЧГ-4 2021 расклад'!D104</f>
        <v>105</v>
      </c>
      <c r="G104" s="177">
        <f>'ЧГ-4 2022 расклад'!D101</f>
        <v>94</v>
      </c>
      <c r="H104" s="219">
        <f>'ЧГ-4 2023 расклад'!D103</f>
        <v>98</v>
      </c>
      <c r="I104" s="325">
        <f>'ЧГ-4 2018 расклад'!E108</f>
        <v>2</v>
      </c>
      <c r="J104" s="326">
        <v>0</v>
      </c>
      <c r="K104" s="326">
        <f>'ЧГ-4 2021 расклад'!E104</f>
        <v>0</v>
      </c>
      <c r="L104" s="326">
        <f>'ЧГ-4 2022 расклад'!E101</f>
        <v>6</v>
      </c>
      <c r="M104" s="327">
        <f>'ЧГ-4 2023 расклад'!E103</f>
        <v>14</v>
      </c>
      <c r="N104" s="328">
        <f>'ЧГ-4 2018 расклад'!F108</f>
        <v>2.2222222222222223</v>
      </c>
      <c r="O104" s="329">
        <f>'ЧГ-4 2019 расклад'!F109</f>
        <v>0</v>
      </c>
      <c r="P104" s="269">
        <f>'ЧГ-4 2021 расклад'!F104</f>
        <v>0</v>
      </c>
      <c r="Q104" s="269">
        <f>'ЧГ-4 2022 расклад'!F101</f>
        <v>6.3829787234042552</v>
      </c>
      <c r="R104" s="270">
        <f>'ЧГ-4 2023 расклад'!F103</f>
        <v>14.285714285714286</v>
      </c>
      <c r="S104" s="330">
        <f>'ЧГ-4 2018 расклад'!G108</f>
        <v>64</v>
      </c>
      <c r="T104" s="331">
        <f>'ЧГ-4 2019 расклад'!G109</f>
        <v>62</v>
      </c>
      <c r="U104" s="175">
        <f>'ЧГ-4 2021 расклад'!G104</f>
        <v>56</v>
      </c>
      <c r="V104" s="175">
        <f>'ЧГ-4 2022 расклад'!G101</f>
        <v>33</v>
      </c>
      <c r="W104" s="278">
        <f>'ЧГ-4 2023 расклад'!G103</f>
        <v>36</v>
      </c>
      <c r="X104" s="334">
        <f>'ЧГ-4 2018 расклад'!H108</f>
        <v>71.111111111111114</v>
      </c>
      <c r="Y104" s="336">
        <f>'ЧГ-4 2019 расклад'!H109</f>
        <v>62.626262626262623</v>
      </c>
      <c r="Z104" s="269">
        <f>'ЧГ-4 2021 расклад'!H104</f>
        <v>53.333333333333336</v>
      </c>
      <c r="AA104" s="269">
        <f>'ЧГ-4 2022 расклад'!H101</f>
        <v>35.106382978723403</v>
      </c>
      <c r="AB104" s="270">
        <f>'ЧГ-4 2023 расклад'!H103</f>
        <v>36.734693877551024</v>
      </c>
      <c r="AC104" s="330">
        <f>'ЧГ-4 2018 расклад'!I108</f>
        <v>24</v>
      </c>
      <c r="AD104" s="331">
        <f>'ЧГ-4 2019 расклад'!I109</f>
        <v>37</v>
      </c>
      <c r="AE104" s="175">
        <f>'ЧГ-4 2021 расклад'!I104</f>
        <v>49</v>
      </c>
      <c r="AF104" s="175">
        <f>'ЧГ-4 2022 расклад'!I101</f>
        <v>55</v>
      </c>
      <c r="AG104" s="278">
        <f>'ЧГ-4 2023 расклад'!I103</f>
        <v>48</v>
      </c>
      <c r="AH104" s="334">
        <f>'ЧГ-4 2018 расклад'!J108</f>
        <v>26.666666666666668</v>
      </c>
      <c r="AI104" s="335">
        <f>'ЧГ-4 2019 расклад'!J109</f>
        <v>37.373737373737377</v>
      </c>
      <c r="AJ104" s="279">
        <f>'ЧГ-4 2021 расклад'!J104</f>
        <v>46.666666666666664</v>
      </c>
      <c r="AK104" s="279">
        <f>'ЧГ-4 2022 расклад'!J101</f>
        <v>58.51063829787234</v>
      </c>
      <c r="AL104" s="270">
        <f>'ЧГ-4 2023 расклад'!J103</f>
        <v>48.979591836734691</v>
      </c>
      <c r="AM104" s="334">
        <f>'ЧГ-4 2018 расклад'!K108</f>
        <v>97.777777777777786</v>
      </c>
      <c r="AN104" s="277">
        <f>'ЧГ-4 2019 расклад'!K109</f>
        <v>100</v>
      </c>
      <c r="AO104" s="277">
        <f>'ЧГ-4 2021 расклад'!K104</f>
        <v>100</v>
      </c>
      <c r="AP104" s="277">
        <f>'ЧГ-4 2022 расклад'!K101</f>
        <v>93.61702127659575</v>
      </c>
      <c r="AQ104" s="379">
        <f>'ЧГ-4 2023 расклад'!K103</f>
        <v>85.714285714285722</v>
      </c>
    </row>
    <row r="105" spans="1:43" ht="15" customHeight="1" x14ac:dyDescent="0.25">
      <c r="A105" s="116">
        <v>20</v>
      </c>
      <c r="B105" s="175">
        <v>61430</v>
      </c>
      <c r="C105" s="206" t="s">
        <v>128</v>
      </c>
      <c r="D105" s="140">
        <f>'ЧГ-4 2018 расклад'!D109</f>
        <v>201</v>
      </c>
      <c r="E105" s="177">
        <f>'ЧГ-4 2019 расклад'!D110</f>
        <v>232</v>
      </c>
      <c r="F105" s="177">
        <f>'ЧГ-4 2021 расклад'!D105</f>
        <v>259</v>
      </c>
      <c r="G105" s="177">
        <f>'ЧГ-4 2022 расклад'!D102</f>
        <v>228</v>
      </c>
      <c r="H105" s="219">
        <f>'ЧГ-4 2023 расклад'!D104</f>
        <v>249</v>
      </c>
      <c r="I105" s="325">
        <f>'ЧГ-4 2018 расклад'!E109</f>
        <v>4</v>
      </c>
      <c r="J105" s="326">
        <f>'ЧГ-4 2019 расклад'!E110</f>
        <v>15</v>
      </c>
      <c r="K105" s="326">
        <f>'ЧГ-4 2021 расклад'!E105</f>
        <v>9</v>
      </c>
      <c r="L105" s="326">
        <f>'ЧГ-4 2022 расклад'!E102</f>
        <v>9</v>
      </c>
      <c r="M105" s="327">
        <f>'ЧГ-4 2023 расклад'!E104</f>
        <v>30</v>
      </c>
      <c r="N105" s="328">
        <f>'ЧГ-4 2018 расклад'!F109</f>
        <v>1.9900497512437811</v>
      </c>
      <c r="O105" s="329">
        <f>'ЧГ-4 2019 расклад'!F110</f>
        <v>6.4655172413793105</v>
      </c>
      <c r="P105" s="269">
        <f>'ЧГ-4 2021 расклад'!F105</f>
        <v>3.4749034749034751</v>
      </c>
      <c r="Q105" s="269">
        <f>'ЧГ-4 2022 расклад'!F102</f>
        <v>3.9473684210526314</v>
      </c>
      <c r="R105" s="270">
        <f>'ЧГ-4 2023 расклад'!F104</f>
        <v>12.048192771084338</v>
      </c>
      <c r="S105" s="330">
        <f>'ЧГ-4 2018 расклад'!G109</f>
        <v>100</v>
      </c>
      <c r="T105" s="331">
        <f>'ЧГ-4 2019 расклад'!G110</f>
        <v>131</v>
      </c>
      <c r="U105" s="175">
        <f>'ЧГ-4 2021 расклад'!G105</f>
        <v>95</v>
      </c>
      <c r="V105" s="175">
        <f>'ЧГ-4 2022 расклад'!G102</f>
        <v>93</v>
      </c>
      <c r="W105" s="278">
        <f>'ЧГ-4 2023 расклад'!G104</f>
        <v>123</v>
      </c>
      <c r="X105" s="334">
        <f>'ЧГ-4 2018 расклад'!H109</f>
        <v>49.75124378109453</v>
      </c>
      <c r="Y105" s="336">
        <f>'ЧГ-4 2019 расклад'!H110</f>
        <v>56.46551724137931</v>
      </c>
      <c r="Z105" s="269">
        <f>'ЧГ-4 2021 расклад'!H105</f>
        <v>36.679536679536682</v>
      </c>
      <c r="AA105" s="269">
        <f>'ЧГ-4 2022 расклад'!H102</f>
        <v>40.789473684210527</v>
      </c>
      <c r="AB105" s="270">
        <f>'ЧГ-4 2023 расклад'!H104</f>
        <v>49.397590361445786</v>
      </c>
      <c r="AC105" s="330">
        <f>'ЧГ-4 2018 расклад'!I109</f>
        <v>97</v>
      </c>
      <c r="AD105" s="331">
        <f>'ЧГ-4 2019 расклад'!I110</f>
        <v>86</v>
      </c>
      <c r="AE105" s="175">
        <f>'ЧГ-4 2021 расклад'!I105</f>
        <v>155</v>
      </c>
      <c r="AF105" s="175">
        <f>'ЧГ-4 2022 расклад'!I102</f>
        <v>126</v>
      </c>
      <c r="AG105" s="278">
        <f>'ЧГ-4 2023 расклад'!I104</f>
        <v>96</v>
      </c>
      <c r="AH105" s="334">
        <f>'ЧГ-4 2018 расклад'!J109</f>
        <v>48.258706467661689</v>
      </c>
      <c r="AI105" s="335">
        <f>'ЧГ-4 2019 расклад'!J110</f>
        <v>37.068965517241381</v>
      </c>
      <c r="AJ105" s="279">
        <f>'ЧГ-4 2021 расклад'!J105</f>
        <v>59.845559845559848</v>
      </c>
      <c r="AK105" s="279">
        <f>'ЧГ-4 2022 расклад'!J102</f>
        <v>55.263157894736842</v>
      </c>
      <c r="AL105" s="270">
        <f>'ЧГ-4 2023 расклад'!J104</f>
        <v>38.554216867469883</v>
      </c>
      <c r="AM105" s="334">
        <f>'ЧГ-4 2018 расклад'!K109</f>
        <v>98.009950248756212</v>
      </c>
      <c r="AN105" s="277">
        <f>'ЧГ-4 2019 расклад'!K110</f>
        <v>93.534482758620697</v>
      </c>
      <c r="AO105" s="277">
        <f>'ЧГ-4 2021 расклад'!K105</f>
        <v>96.525096525096529</v>
      </c>
      <c r="AP105" s="277">
        <f>'ЧГ-4 2022 расклад'!K102</f>
        <v>96.05263157894737</v>
      </c>
      <c r="AQ105" s="379">
        <f>'ЧГ-4 2023 расклад'!K104</f>
        <v>87.951807228915669</v>
      </c>
    </row>
    <row r="106" spans="1:43" ht="15" customHeight="1" x14ac:dyDescent="0.25">
      <c r="A106" s="116">
        <v>21</v>
      </c>
      <c r="B106" s="175">
        <v>61440</v>
      </c>
      <c r="C106" s="206" t="s">
        <v>63</v>
      </c>
      <c r="D106" s="140">
        <f>'ЧГ-4 2018 расклад'!D110</f>
        <v>213</v>
      </c>
      <c r="E106" s="177">
        <f>'ЧГ-4 2019 расклад'!D111</f>
        <v>249</v>
      </c>
      <c r="F106" s="177">
        <f>'ЧГ-4 2021 расклад'!D106</f>
        <v>264</v>
      </c>
      <c r="G106" s="177">
        <f>'ЧГ-4 2022 расклад'!D103</f>
        <v>277</v>
      </c>
      <c r="H106" s="219">
        <f>'ЧГ-4 2023 расклад'!D105</f>
        <v>251</v>
      </c>
      <c r="I106" s="325">
        <f>'ЧГ-4 2018 расклад'!E110</f>
        <v>1</v>
      </c>
      <c r="J106" s="326">
        <f>'ЧГ-4 2019 расклад'!E111</f>
        <v>2</v>
      </c>
      <c r="K106" s="326">
        <f>'ЧГ-4 2021 расклад'!E106</f>
        <v>14</v>
      </c>
      <c r="L106" s="326">
        <f>'ЧГ-4 2022 расклад'!E103</f>
        <v>21</v>
      </c>
      <c r="M106" s="327">
        <f>'ЧГ-4 2023 расклад'!E105</f>
        <v>25</v>
      </c>
      <c r="N106" s="328">
        <f>'ЧГ-4 2018 расклад'!F110</f>
        <v>0.46948356807511737</v>
      </c>
      <c r="O106" s="329">
        <f>'ЧГ-4 2019 расклад'!F111</f>
        <v>0.80321285140562249</v>
      </c>
      <c r="P106" s="269">
        <f>'ЧГ-4 2021 расклад'!F106</f>
        <v>5.3030303030303028</v>
      </c>
      <c r="Q106" s="269">
        <f>'ЧГ-4 2022 расклад'!F103</f>
        <v>7.581227436823105</v>
      </c>
      <c r="R106" s="270">
        <f>'ЧГ-4 2023 расклад'!F105</f>
        <v>9.9601593625498008</v>
      </c>
      <c r="S106" s="330">
        <f>'ЧГ-4 2018 расклад'!G110</f>
        <v>138</v>
      </c>
      <c r="T106" s="331">
        <f>'ЧГ-4 2019 расклад'!G111</f>
        <v>173</v>
      </c>
      <c r="U106" s="175">
        <f>'ЧГ-4 2021 расклад'!G106</f>
        <v>150</v>
      </c>
      <c r="V106" s="175">
        <f>'ЧГ-4 2022 расклад'!G103</f>
        <v>162</v>
      </c>
      <c r="W106" s="278">
        <f>'ЧГ-4 2023 расклад'!G105</f>
        <v>145</v>
      </c>
      <c r="X106" s="334">
        <f>'ЧГ-4 2018 расклад'!H110</f>
        <v>64.788732394366193</v>
      </c>
      <c r="Y106" s="336">
        <f>'ЧГ-4 2019 расклад'!H111</f>
        <v>69.47791164658635</v>
      </c>
      <c r="Z106" s="269">
        <f>'ЧГ-4 2021 расклад'!H106</f>
        <v>56.81818181818182</v>
      </c>
      <c r="AA106" s="269">
        <f>'ЧГ-4 2022 расклад'!H103</f>
        <v>58.483754512635379</v>
      </c>
      <c r="AB106" s="270">
        <f>'ЧГ-4 2023 расклад'!H105</f>
        <v>57.768924302788847</v>
      </c>
      <c r="AC106" s="330">
        <f>'ЧГ-4 2018 расклад'!I110</f>
        <v>74</v>
      </c>
      <c r="AD106" s="331">
        <f>'ЧГ-4 2019 расклад'!I111</f>
        <v>74</v>
      </c>
      <c r="AE106" s="175">
        <f>'ЧГ-4 2021 расклад'!I106</f>
        <v>100</v>
      </c>
      <c r="AF106" s="175">
        <f>'ЧГ-4 2022 расклад'!I103</f>
        <v>94</v>
      </c>
      <c r="AG106" s="278">
        <f>'ЧГ-4 2023 расклад'!I105</f>
        <v>81</v>
      </c>
      <c r="AH106" s="334">
        <f>'ЧГ-4 2018 расклад'!J110</f>
        <v>34.741784037558688</v>
      </c>
      <c r="AI106" s="335">
        <f>'ЧГ-4 2019 расклад'!J111</f>
        <v>29.718875502008032</v>
      </c>
      <c r="AJ106" s="279">
        <f>'ЧГ-4 2021 расклад'!J106</f>
        <v>37.878787878787875</v>
      </c>
      <c r="AK106" s="279">
        <f>'ЧГ-4 2022 расклад'!J103</f>
        <v>33.935018050541515</v>
      </c>
      <c r="AL106" s="270">
        <f>'ЧГ-4 2023 расклад'!J105</f>
        <v>32.270916334661358</v>
      </c>
      <c r="AM106" s="334">
        <f>'ЧГ-4 2018 расклад'!K110</f>
        <v>99.53051643192488</v>
      </c>
      <c r="AN106" s="277">
        <f>'ЧГ-4 2019 расклад'!K111</f>
        <v>99.196787148594382</v>
      </c>
      <c r="AO106" s="277">
        <f>'ЧГ-4 2021 расклад'!K106</f>
        <v>94.696969696969688</v>
      </c>
      <c r="AP106" s="277">
        <f>'ЧГ-4 2022 расклад'!K103</f>
        <v>92.418772563176901</v>
      </c>
      <c r="AQ106" s="379">
        <f>'ЧГ-4 2023 расклад'!K105</f>
        <v>90.039840637450197</v>
      </c>
    </row>
    <row r="107" spans="1:43" ht="15" customHeight="1" x14ac:dyDescent="0.25">
      <c r="A107" s="116">
        <v>22</v>
      </c>
      <c r="B107" s="175">
        <v>61450</v>
      </c>
      <c r="C107" s="206" t="s">
        <v>129</v>
      </c>
      <c r="D107" s="140">
        <f>'ЧГ-4 2018 расклад'!D111</f>
        <v>121</v>
      </c>
      <c r="E107" s="177">
        <f>'ЧГ-4 2019 расклад'!D112</f>
        <v>155</v>
      </c>
      <c r="F107" s="177">
        <f>'ЧГ-4 2021 расклад'!D107</f>
        <v>124</v>
      </c>
      <c r="G107" s="177">
        <f>'ЧГ-4 2022 расклад'!D104</f>
        <v>158</v>
      </c>
      <c r="H107" s="219">
        <f>'ЧГ-4 2023 расклад'!D106</f>
        <v>163</v>
      </c>
      <c r="I107" s="325">
        <f>'ЧГ-4 2018 расклад'!E111</f>
        <v>4</v>
      </c>
      <c r="J107" s="326">
        <f>'ЧГ-4 2019 расклад'!E112</f>
        <v>4</v>
      </c>
      <c r="K107" s="326">
        <f>'ЧГ-4 2021 расклад'!E107</f>
        <v>7</v>
      </c>
      <c r="L107" s="326">
        <f>'ЧГ-4 2022 расклад'!E104</f>
        <v>8</v>
      </c>
      <c r="M107" s="327">
        <f>'ЧГ-4 2023 расклад'!E106</f>
        <v>3</v>
      </c>
      <c r="N107" s="328">
        <f>'ЧГ-4 2018 расклад'!F111</f>
        <v>3.3057851239669422</v>
      </c>
      <c r="O107" s="329">
        <f>'ЧГ-4 2019 расклад'!F112</f>
        <v>2.5806451612903225</v>
      </c>
      <c r="P107" s="269">
        <f>'ЧГ-4 2021 расклад'!F107</f>
        <v>5.645161290322581</v>
      </c>
      <c r="Q107" s="269">
        <f>'ЧГ-4 2022 расклад'!F104</f>
        <v>5.0632911392405067</v>
      </c>
      <c r="R107" s="270">
        <f>'ЧГ-4 2023 расклад'!F106</f>
        <v>1.8404907975460123</v>
      </c>
      <c r="S107" s="330">
        <f>'ЧГ-4 2018 расклад'!G111</f>
        <v>76</v>
      </c>
      <c r="T107" s="331">
        <f>'ЧГ-4 2019 расклад'!G112</f>
        <v>96</v>
      </c>
      <c r="U107" s="175">
        <f>'ЧГ-4 2021 расклад'!G107</f>
        <v>63</v>
      </c>
      <c r="V107" s="175">
        <f>'ЧГ-4 2022 расклад'!G104</f>
        <v>69</v>
      </c>
      <c r="W107" s="278">
        <f>'ЧГ-4 2023 расклад'!G106</f>
        <v>76</v>
      </c>
      <c r="X107" s="334">
        <f>'ЧГ-4 2018 расклад'!H111</f>
        <v>62.809917355371901</v>
      </c>
      <c r="Y107" s="336">
        <f>'ЧГ-4 2019 расклад'!H112</f>
        <v>61.935483870967744</v>
      </c>
      <c r="Z107" s="269">
        <f>'ЧГ-4 2021 расклад'!H107</f>
        <v>50.806451612903224</v>
      </c>
      <c r="AA107" s="269">
        <f>'ЧГ-4 2022 расклад'!H104</f>
        <v>43.670886075949369</v>
      </c>
      <c r="AB107" s="270">
        <f>'ЧГ-4 2023 расклад'!H106</f>
        <v>46.625766871165645</v>
      </c>
      <c r="AC107" s="330">
        <f>'ЧГ-4 2018 расклад'!I111</f>
        <v>41</v>
      </c>
      <c r="AD107" s="331">
        <f>'ЧГ-4 2019 расклад'!I112</f>
        <v>55</v>
      </c>
      <c r="AE107" s="175">
        <f>'ЧГ-4 2021 расклад'!I107</f>
        <v>54</v>
      </c>
      <c r="AF107" s="175">
        <f>'ЧГ-4 2022 расклад'!I104</f>
        <v>81</v>
      </c>
      <c r="AG107" s="278">
        <f>'ЧГ-4 2023 расклад'!I106</f>
        <v>84</v>
      </c>
      <c r="AH107" s="334">
        <f>'ЧГ-4 2018 расклад'!J111</f>
        <v>33.884297520661157</v>
      </c>
      <c r="AI107" s="335">
        <f>'ЧГ-4 2019 расклад'!J112</f>
        <v>35.483870967741936</v>
      </c>
      <c r="AJ107" s="279">
        <f>'ЧГ-4 2021 расклад'!J107</f>
        <v>43.548387096774192</v>
      </c>
      <c r="AK107" s="279">
        <f>'ЧГ-4 2022 расклад'!J104</f>
        <v>51.265822784810126</v>
      </c>
      <c r="AL107" s="270">
        <f>'ЧГ-4 2023 расклад'!J106</f>
        <v>51.533742331288344</v>
      </c>
      <c r="AM107" s="334">
        <f>'ЧГ-4 2018 расклад'!K111</f>
        <v>96.694214876033058</v>
      </c>
      <c r="AN107" s="277">
        <f>'ЧГ-4 2019 расклад'!K112</f>
        <v>97.41935483870968</v>
      </c>
      <c r="AO107" s="277">
        <f>'ЧГ-4 2021 расклад'!K107</f>
        <v>94.354838709677409</v>
      </c>
      <c r="AP107" s="277">
        <f>'ЧГ-4 2022 расклад'!K104</f>
        <v>94.936708860759495</v>
      </c>
      <c r="AQ107" s="379">
        <f>'ЧГ-4 2023 расклад'!K106</f>
        <v>98.159509202453989</v>
      </c>
    </row>
    <row r="108" spans="1:43" ht="15" customHeight="1" x14ac:dyDescent="0.25">
      <c r="A108" s="116">
        <v>23</v>
      </c>
      <c r="B108" s="175">
        <v>61470</v>
      </c>
      <c r="C108" s="206" t="s">
        <v>64</v>
      </c>
      <c r="D108" s="140">
        <f>'ЧГ-4 2018 расклад'!D112</f>
        <v>92</v>
      </c>
      <c r="E108" s="177">
        <f>'ЧГ-4 2019 расклад'!D113</f>
        <v>121</v>
      </c>
      <c r="F108" s="177">
        <f>'ЧГ-4 2021 расклад'!D108</f>
        <v>105</v>
      </c>
      <c r="G108" s="177">
        <f>'ЧГ-4 2022 расклад'!D105</f>
        <v>116</v>
      </c>
      <c r="H108" s="219">
        <f>'ЧГ-4 2023 расклад'!D107</f>
        <v>131</v>
      </c>
      <c r="I108" s="325">
        <f>'ЧГ-4 2018 расклад'!E112</f>
        <v>5</v>
      </c>
      <c r="J108" s="326">
        <f>'ЧГ-4 2019 расклад'!E113</f>
        <v>13</v>
      </c>
      <c r="K108" s="326">
        <f>'ЧГ-4 2021 расклад'!E108</f>
        <v>12</v>
      </c>
      <c r="L108" s="326">
        <f>'ЧГ-4 2022 расклад'!E105</f>
        <v>20</v>
      </c>
      <c r="M108" s="327">
        <f>'ЧГ-4 2023 расклад'!E107</f>
        <v>29</v>
      </c>
      <c r="N108" s="328">
        <f>'ЧГ-4 2018 расклад'!F112</f>
        <v>5.4347826086956523</v>
      </c>
      <c r="O108" s="329">
        <f>'ЧГ-4 2019 расклад'!F113</f>
        <v>10.743801652892563</v>
      </c>
      <c r="P108" s="269">
        <f>'ЧГ-4 2021 расклад'!F108</f>
        <v>11.428571428571429</v>
      </c>
      <c r="Q108" s="269">
        <f>'ЧГ-4 2022 расклад'!F105</f>
        <v>17.241379310344829</v>
      </c>
      <c r="R108" s="270">
        <f>'ЧГ-4 2023 расклад'!F107</f>
        <v>22.137404580152673</v>
      </c>
      <c r="S108" s="330">
        <f>'ЧГ-4 2018 расклад'!G112</f>
        <v>62</v>
      </c>
      <c r="T108" s="331">
        <f>'ЧГ-4 2019 расклад'!G113</f>
        <v>76</v>
      </c>
      <c r="U108" s="175">
        <f>'ЧГ-4 2021 расклад'!G108</f>
        <v>50</v>
      </c>
      <c r="V108" s="175">
        <f>'ЧГ-4 2022 расклад'!G105</f>
        <v>67</v>
      </c>
      <c r="W108" s="278">
        <f>'ЧГ-4 2023 расклад'!G107</f>
        <v>75</v>
      </c>
      <c r="X108" s="334">
        <f>'ЧГ-4 2018 расклад'!H112</f>
        <v>67.391304347826093</v>
      </c>
      <c r="Y108" s="336">
        <f>'ЧГ-4 2019 расклад'!H113</f>
        <v>62.809917355371901</v>
      </c>
      <c r="Z108" s="269">
        <f>'ЧГ-4 2021 расклад'!H108</f>
        <v>47.61904761904762</v>
      </c>
      <c r="AA108" s="269">
        <f>'ЧГ-4 2022 расклад'!H105</f>
        <v>57.758620689655174</v>
      </c>
      <c r="AB108" s="270">
        <f>'ЧГ-4 2023 расклад'!H107</f>
        <v>57.251908396946568</v>
      </c>
      <c r="AC108" s="330">
        <f>'ЧГ-4 2018 расклад'!I112</f>
        <v>25</v>
      </c>
      <c r="AD108" s="331">
        <f>'ЧГ-4 2019 расклад'!I113</f>
        <v>32</v>
      </c>
      <c r="AE108" s="175">
        <f>'ЧГ-4 2021 расклад'!I108</f>
        <v>43</v>
      </c>
      <c r="AF108" s="175">
        <f>'ЧГ-4 2022 расклад'!I105</f>
        <v>29</v>
      </c>
      <c r="AG108" s="278">
        <f>'ЧГ-4 2023 расклад'!I107</f>
        <v>27</v>
      </c>
      <c r="AH108" s="334">
        <f>'ЧГ-4 2018 расклад'!J112</f>
        <v>27.173913043478262</v>
      </c>
      <c r="AI108" s="335">
        <f>'ЧГ-4 2019 расклад'!J113</f>
        <v>26.446280991735538</v>
      </c>
      <c r="AJ108" s="279">
        <f>'ЧГ-4 2021 расклад'!J108</f>
        <v>40.952380952380949</v>
      </c>
      <c r="AK108" s="279">
        <f>'ЧГ-4 2022 расклад'!J105</f>
        <v>25</v>
      </c>
      <c r="AL108" s="270">
        <f>'ЧГ-4 2023 расклад'!J107</f>
        <v>20.610687022900763</v>
      </c>
      <c r="AM108" s="334">
        <f>'ЧГ-4 2018 расклад'!K112</f>
        <v>94.565217391304358</v>
      </c>
      <c r="AN108" s="277">
        <f>'ЧГ-4 2019 расклад'!K113</f>
        <v>89.256198347107443</v>
      </c>
      <c r="AO108" s="277">
        <f>'ЧГ-4 2021 расклад'!K108</f>
        <v>88.571428571428569</v>
      </c>
      <c r="AP108" s="277">
        <f>'ЧГ-4 2022 расклад'!K105</f>
        <v>82.758620689655174</v>
      </c>
      <c r="AQ108" s="379">
        <f>'ЧГ-4 2023 расклад'!K107</f>
        <v>77.862595419847338</v>
      </c>
    </row>
    <row r="109" spans="1:43" ht="15" customHeight="1" x14ac:dyDescent="0.25">
      <c r="A109" s="116">
        <v>24</v>
      </c>
      <c r="B109" s="175">
        <v>61490</v>
      </c>
      <c r="C109" s="206" t="s">
        <v>130</v>
      </c>
      <c r="D109" s="140">
        <f>'ЧГ-4 2018 расклад'!D113</f>
        <v>216</v>
      </c>
      <c r="E109" s="177">
        <f>'ЧГ-4 2019 расклад'!D114</f>
        <v>247</v>
      </c>
      <c r="F109" s="177">
        <f>'ЧГ-4 2021 расклад'!D109</f>
        <v>267</v>
      </c>
      <c r="G109" s="177">
        <f>'ЧГ-4 2022 расклад'!D106</f>
        <v>251</v>
      </c>
      <c r="H109" s="219">
        <f>'ЧГ-4 2023 расклад'!D108</f>
        <v>262</v>
      </c>
      <c r="I109" s="325">
        <f>'ЧГ-4 2018 расклад'!E113</f>
        <v>2</v>
      </c>
      <c r="J109" s="326">
        <f>'ЧГ-4 2019 расклад'!E114</f>
        <v>1</v>
      </c>
      <c r="K109" s="326">
        <f>'ЧГ-4 2021 расклад'!E109</f>
        <v>8</v>
      </c>
      <c r="L109" s="326">
        <f>'ЧГ-4 2022 расклад'!E106</f>
        <v>10</v>
      </c>
      <c r="M109" s="327">
        <f>'ЧГ-4 2023 расклад'!E108</f>
        <v>15</v>
      </c>
      <c r="N109" s="328">
        <f>'ЧГ-4 2018 расклад'!F113</f>
        <v>0.92592592592592593</v>
      </c>
      <c r="O109" s="329">
        <f>'ЧГ-4 2019 расклад'!F114</f>
        <v>0.40485829959514169</v>
      </c>
      <c r="P109" s="269">
        <f>'ЧГ-4 2021 расклад'!F109</f>
        <v>2.9962546816479403</v>
      </c>
      <c r="Q109" s="269">
        <f>'ЧГ-4 2022 расклад'!F106</f>
        <v>3.9840637450199203</v>
      </c>
      <c r="R109" s="270">
        <f>'ЧГ-4 2023 расклад'!F108</f>
        <v>5.7251908396946565</v>
      </c>
      <c r="S109" s="330">
        <f>'ЧГ-4 2018 расклад'!G113</f>
        <v>93</v>
      </c>
      <c r="T109" s="331">
        <f>'ЧГ-4 2019 расклад'!G114</f>
        <v>118</v>
      </c>
      <c r="U109" s="175">
        <f>'ЧГ-4 2021 расклад'!G109</f>
        <v>93</v>
      </c>
      <c r="V109" s="175">
        <f>'ЧГ-4 2022 расклад'!G106</f>
        <v>123</v>
      </c>
      <c r="W109" s="278">
        <f>'ЧГ-4 2023 расклад'!G108</f>
        <v>100</v>
      </c>
      <c r="X109" s="334">
        <f>'ЧГ-4 2018 расклад'!H113</f>
        <v>43.055555555555557</v>
      </c>
      <c r="Y109" s="336">
        <f>'ЧГ-4 2019 расклад'!H114</f>
        <v>47.773279352226723</v>
      </c>
      <c r="Z109" s="269">
        <f>'ЧГ-4 2021 расклад'!H109</f>
        <v>34.831460674157306</v>
      </c>
      <c r="AA109" s="269">
        <f>'ЧГ-4 2022 расклад'!H106</f>
        <v>49.003984063745023</v>
      </c>
      <c r="AB109" s="270">
        <f>'ЧГ-4 2023 расклад'!H108</f>
        <v>38.167938931297712</v>
      </c>
      <c r="AC109" s="330">
        <f>'ЧГ-4 2018 расклад'!I113</f>
        <v>121</v>
      </c>
      <c r="AD109" s="331">
        <f>'ЧГ-4 2019 расклад'!I114</f>
        <v>128</v>
      </c>
      <c r="AE109" s="175">
        <f>'ЧГ-4 2021 расклад'!I109</f>
        <v>166</v>
      </c>
      <c r="AF109" s="175">
        <f>'ЧГ-4 2022 расклад'!I106</f>
        <v>118</v>
      </c>
      <c r="AG109" s="278">
        <f>'ЧГ-4 2023 расклад'!I108</f>
        <v>147</v>
      </c>
      <c r="AH109" s="334">
        <f>'ЧГ-4 2018 расклад'!J113</f>
        <v>56.018518518518519</v>
      </c>
      <c r="AI109" s="335">
        <f>'ЧГ-4 2019 расклад'!J114</f>
        <v>51.821862348178136</v>
      </c>
      <c r="AJ109" s="279">
        <f>'ЧГ-4 2021 расклад'!J109</f>
        <v>62.172284644194754</v>
      </c>
      <c r="AK109" s="279">
        <f>'ЧГ-4 2022 расклад'!J106</f>
        <v>47.011952191235061</v>
      </c>
      <c r="AL109" s="270">
        <f>'ЧГ-4 2023 расклад'!J108</f>
        <v>56.106870229007633</v>
      </c>
      <c r="AM109" s="334">
        <f>'ЧГ-4 2018 расклад'!K113</f>
        <v>99.074074074074076</v>
      </c>
      <c r="AN109" s="277">
        <f>'ЧГ-4 2019 расклад'!K114</f>
        <v>99.595141700404866</v>
      </c>
      <c r="AO109" s="277">
        <f>'ЧГ-4 2021 расклад'!K109</f>
        <v>97.00374531835206</v>
      </c>
      <c r="AP109" s="277">
        <f>'ЧГ-4 2022 расклад'!K106</f>
        <v>96.01593625498009</v>
      </c>
      <c r="AQ109" s="379">
        <f>'ЧГ-4 2023 расклад'!K108</f>
        <v>94.274809160305352</v>
      </c>
    </row>
    <row r="110" spans="1:43" x14ac:dyDescent="0.25">
      <c r="A110" s="116">
        <v>25</v>
      </c>
      <c r="B110" s="175">
        <v>61500</v>
      </c>
      <c r="C110" s="206" t="s">
        <v>131</v>
      </c>
      <c r="D110" s="140">
        <f>'ЧГ-4 2018 расклад'!D114</f>
        <v>205</v>
      </c>
      <c r="E110" s="177">
        <f>'ЧГ-4 2019 расклад'!D115</f>
        <v>226</v>
      </c>
      <c r="F110" s="177">
        <f>'ЧГ-4 2021 расклад'!D110</f>
        <v>244</v>
      </c>
      <c r="G110" s="177">
        <f>'ЧГ-4 2022 расклад'!D107</f>
        <v>265</v>
      </c>
      <c r="H110" s="219">
        <f>'ЧГ-4 2023 расклад'!D109</f>
        <v>289</v>
      </c>
      <c r="I110" s="325">
        <f>'ЧГ-4 2018 расклад'!E114</f>
        <v>6</v>
      </c>
      <c r="J110" s="326">
        <f>'ЧГ-4 2019 расклад'!E115</f>
        <v>5</v>
      </c>
      <c r="K110" s="326">
        <f>'ЧГ-4 2021 расклад'!E110</f>
        <v>2</v>
      </c>
      <c r="L110" s="326">
        <f>'ЧГ-4 2022 расклад'!E107</f>
        <v>21</v>
      </c>
      <c r="M110" s="327">
        <f>'ЧГ-4 2023 расклад'!E109</f>
        <v>3</v>
      </c>
      <c r="N110" s="328">
        <f>'ЧГ-4 2018 расклад'!F114</f>
        <v>2.9268292682926829</v>
      </c>
      <c r="O110" s="329">
        <f>'ЧГ-4 2019 расклад'!F115</f>
        <v>2.2123893805309733</v>
      </c>
      <c r="P110" s="269">
        <f>'ЧГ-4 2021 расклад'!F110</f>
        <v>0.81967213114754101</v>
      </c>
      <c r="Q110" s="269">
        <f>'ЧГ-4 2022 расклад'!F107</f>
        <v>7.9245283018867925</v>
      </c>
      <c r="R110" s="270">
        <f>'ЧГ-4 2023 расклад'!F109</f>
        <v>1.0380622837370241</v>
      </c>
      <c r="S110" s="330">
        <f>'ЧГ-4 2018 расклад'!G114</f>
        <v>89</v>
      </c>
      <c r="T110" s="331">
        <f>'ЧГ-4 2019 расклад'!G115</f>
        <v>129</v>
      </c>
      <c r="U110" s="175">
        <f>'ЧГ-4 2021 расклад'!G110</f>
        <v>103</v>
      </c>
      <c r="V110" s="175">
        <f>'ЧГ-4 2022 расклад'!G107</f>
        <v>128</v>
      </c>
      <c r="W110" s="278">
        <f>'ЧГ-4 2023 расклад'!G109</f>
        <v>133</v>
      </c>
      <c r="X110" s="334">
        <f>'ЧГ-4 2018 расклад'!H114</f>
        <v>43.414634146341463</v>
      </c>
      <c r="Y110" s="336">
        <f>'ЧГ-4 2019 расклад'!H115</f>
        <v>57.079646017699112</v>
      </c>
      <c r="Z110" s="269">
        <f>'ЧГ-4 2021 расклад'!H110</f>
        <v>42.213114754098363</v>
      </c>
      <c r="AA110" s="269">
        <f>'ЧГ-4 2022 расклад'!H107</f>
        <v>48.301886792452834</v>
      </c>
      <c r="AB110" s="270">
        <f>'ЧГ-4 2023 расклад'!H109</f>
        <v>46.020761245674741</v>
      </c>
      <c r="AC110" s="330">
        <f>'ЧГ-4 2018 расклад'!I114</f>
        <v>110</v>
      </c>
      <c r="AD110" s="331">
        <f>'ЧГ-4 2019 расклад'!I115</f>
        <v>92</v>
      </c>
      <c r="AE110" s="175">
        <f>'ЧГ-4 2021 расклад'!I110</f>
        <v>139</v>
      </c>
      <c r="AF110" s="175">
        <f>'ЧГ-4 2022 расклад'!I107</f>
        <v>116</v>
      </c>
      <c r="AG110" s="278">
        <f>'ЧГ-4 2023 расклад'!I109</f>
        <v>153</v>
      </c>
      <c r="AH110" s="334">
        <f>'ЧГ-4 2018 расклад'!J114</f>
        <v>53.658536585365852</v>
      </c>
      <c r="AI110" s="335">
        <f>'ЧГ-4 2019 расклад'!J115</f>
        <v>40.707964601769909</v>
      </c>
      <c r="AJ110" s="279">
        <f>'ЧГ-4 2021 расклад'!J110</f>
        <v>56.967213114754095</v>
      </c>
      <c r="AK110" s="279">
        <f>'ЧГ-4 2022 расклад'!J107</f>
        <v>43.773584905660378</v>
      </c>
      <c r="AL110" s="270">
        <f>'ЧГ-4 2023 расклад'!J109</f>
        <v>52.941176470588232</v>
      </c>
      <c r="AM110" s="334">
        <f>'ЧГ-4 2018 расклад'!K114</f>
        <v>97.073170731707307</v>
      </c>
      <c r="AN110" s="277">
        <f>'ЧГ-4 2019 расклад'!K115</f>
        <v>97.787610619469021</v>
      </c>
      <c r="AO110" s="277">
        <f>'ЧГ-4 2021 расклад'!K110</f>
        <v>99.180327868852459</v>
      </c>
      <c r="AP110" s="277">
        <f>'ЧГ-4 2022 расклад'!K107</f>
        <v>92.075471698113205</v>
      </c>
      <c r="AQ110" s="379">
        <f>'ЧГ-4 2023 расклад'!K109</f>
        <v>98.96193771626298</v>
      </c>
    </row>
    <row r="111" spans="1:43" x14ac:dyDescent="0.25">
      <c r="A111" s="116">
        <v>26</v>
      </c>
      <c r="B111" s="175">
        <v>61510</v>
      </c>
      <c r="C111" s="206" t="s">
        <v>65</v>
      </c>
      <c r="D111" s="140">
        <f>'ЧГ-4 2018 расклад'!D115</f>
        <v>217</v>
      </c>
      <c r="E111" s="177">
        <f>'ЧГ-4 2019 расклад'!D116</f>
        <v>167</v>
      </c>
      <c r="F111" s="177">
        <f>'ЧГ-4 2021 расклад'!D111</f>
        <v>114</v>
      </c>
      <c r="G111" s="177">
        <f>'ЧГ-4 2022 расклад'!D108</f>
        <v>131</v>
      </c>
      <c r="H111" s="219">
        <f>'ЧГ-4 2023 расклад'!D110</f>
        <v>174</v>
      </c>
      <c r="I111" s="325">
        <f>'ЧГ-4 2018 расклад'!E115</f>
        <v>1</v>
      </c>
      <c r="J111" s="326">
        <f>'ЧГ-4 2019 расклад'!E116</f>
        <v>5</v>
      </c>
      <c r="K111" s="326">
        <f>'ЧГ-4 2021 расклад'!E111</f>
        <v>7</v>
      </c>
      <c r="L111" s="326">
        <f>'ЧГ-4 2022 расклад'!E108</f>
        <v>8</v>
      </c>
      <c r="M111" s="327">
        <f>'ЧГ-4 2023 расклад'!E110</f>
        <v>25</v>
      </c>
      <c r="N111" s="328">
        <f>'ЧГ-4 2018 расклад'!F115</f>
        <v>0.46082949308755761</v>
      </c>
      <c r="O111" s="329">
        <f>'ЧГ-4 2019 расклад'!F116</f>
        <v>2.9940119760479043</v>
      </c>
      <c r="P111" s="269">
        <f>'ЧГ-4 2021 расклад'!F111</f>
        <v>6.1403508771929829</v>
      </c>
      <c r="Q111" s="269">
        <f>'ЧГ-4 2022 расклад'!F108</f>
        <v>6.106870229007634</v>
      </c>
      <c r="R111" s="270">
        <f>'ЧГ-4 2023 расклад'!F110</f>
        <v>14.367816091954023</v>
      </c>
      <c r="S111" s="330">
        <f>'ЧГ-4 2018 расклад'!G115</f>
        <v>82</v>
      </c>
      <c r="T111" s="331">
        <f>'ЧГ-4 2019 расклад'!G116</f>
        <v>93</v>
      </c>
      <c r="U111" s="175">
        <f>'ЧГ-4 2021 расклад'!G111</f>
        <v>65</v>
      </c>
      <c r="V111" s="175">
        <f>'ЧГ-4 2022 расклад'!G108</f>
        <v>77</v>
      </c>
      <c r="W111" s="278">
        <f>'ЧГ-4 2023 расклад'!G110</f>
        <v>84</v>
      </c>
      <c r="X111" s="334">
        <f>'ЧГ-4 2018 расклад'!H115</f>
        <v>37.788018433179722</v>
      </c>
      <c r="Y111" s="336">
        <f>'ЧГ-4 2019 расклад'!H116</f>
        <v>55.688622754491021</v>
      </c>
      <c r="Z111" s="269">
        <f>'ЧГ-4 2021 расклад'!H111</f>
        <v>57.017543859649123</v>
      </c>
      <c r="AA111" s="269">
        <f>'ЧГ-4 2022 расклад'!H108</f>
        <v>58.778625954198475</v>
      </c>
      <c r="AB111" s="270">
        <f>'ЧГ-4 2023 расклад'!H110</f>
        <v>48.275862068965516</v>
      </c>
      <c r="AC111" s="330">
        <f>'ЧГ-4 2018 расклад'!I115</f>
        <v>134</v>
      </c>
      <c r="AD111" s="331">
        <f>'ЧГ-4 2019 расклад'!I116</f>
        <v>69</v>
      </c>
      <c r="AE111" s="175">
        <f>'ЧГ-4 2021 расклад'!I111</f>
        <v>42</v>
      </c>
      <c r="AF111" s="175">
        <f>'ЧГ-4 2022 расклад'!I108</f>
        <v>46</v>
      </c>
      <c r="AG111" s="278">
        <f>'ЧГ-4 2023 расклад'!I110</f>
        <v>65</v>
      </c>
      <c r="AH111" s="334">
        <f>'ЧГ-4 2018 расклад'!J115</f>
        <v>61.751152073732719</v>
      </c>
      <c r="AI111" s="335">
        <f>'ЧГ-4 2019 расклад'!J116</f>
        <v>41.317365269461078</v>
      </c>
      <c r="AJ111" s="279">
        <f>'ЧГ-4 2021 расклад'!J111</f>
        <v>36.842105263157897</v>
      </c>
      <c r="AK111" s="279">
        <f>'ЧГ-4 2022 расклад'!J108</f>
        <v>35.114503816793892</v>
      </c>
      <c r="AL111" s="270">
        <f>'ЧГ-4 2023 расклад'!J110</f>
        <v>37.356321839080458</v>
      </c>
      <c r="AM111" s="334">
        <f>'ЧГ-4 2018 расклад'!K115</f>
        <v>99.539170506912441</v>
      </c>
      <c r="AN111" s="277">
        <f>'ЧГ-4 2019 расклад'!K116</f>
        <v>97.005988023952099</v>
      </c>
      <c r="AO111" s="277">
        <f>'ЧГ-4 2021 расклад'!K111</f>
        <v>93.859649122807014</v>
      </c>
      <c r="AP111" s="277">
        <f>'ЧГ-4 2022 расклад'!K108</f>
        <v>93.893129770992374</v>
      </c>
      <c r="AQ111" s="379">
        <f>'ЧГ-4 2023 расклад'!K110</f>
        <v>85.632183908045974</v>
      </c>
    </row>
    <row r="112" spans="1:43" s="161" customFormat="1" x14ac:dyDescent="0.25">
      <c r="A112" s="116">
        <v>27</v>
      </c>
      <c r="B112" s="175">
        <v>61520</v>
      </c>
      <c r="C112" s="206" t="s">
        <v>127</v>
      </c>
      <c r="D112" s="140">
        <f>'ЧГ-4 2018 расклад'!D116</f>
        <v>230</v>
      </c>
      <c r="E112" s="177">
        <f>'ЧГ-4 2019 расклад'!D117</f>
        <v>236</v>
      </c>
      <c r="F112" s="177">
        <f>'ЧГ-4 2021 расклад'!D112</f>
        <v>231</v>
      </c>
      <c r="G112" s="177">
        <f>'ЧГ-4 2022 расклад'!D109</f>
        <v>240</v>
      </c>
      <c r="H112" s="219">
        <f>'ЧГ-4 2023 расклад'!D111</f>
        <v>228</v>
      </c>
      <c r="I112" s="325">
        <f>'ЧГ-4 2018 расклад'!E116</f>
        <v>2</v>
      </c>
      <c r="J112" s="326">
        <f>'ЧГ-4 2019 расклад'!E117</f>
        <v>6</v>
      </c>
      <c r="K112" s="326">
        <f>'ЧГ-4 2021 расклад'!E112</f>
        <v>16</v>
      </c>
      <c r="L112" s="326">
        <f>'ЧГ-4 2022 расклад'!E109</f>
        <v>10</v>
      </c>
      <c r="M112" s="327">
        <f>'ЧГ-4 2023 расклад'!E111</f>
        <v>20</v>
      </c>
      <c r="N112" s="328">
        <f>'ЧГ-4 2018 расклад'!F116</f>
        <v>0.86956521739130432</v>
      </c>
      <c r="O112" s="329">
        <f>'ЧГ-4 2019 расклад'!F117</f>
        <v>2.5423728813559321</v>
      </c>
      <c r="P112" s="269">
        <f>'ЧГ-4 2021 расклад'!F112</f>
        <v>6.9264069264069263</v>
      </c>
      <c r="Q112" s="269">
        <f>'ЧГ-4 2022 расклад'!F109</f>
        <v>4.166666666666667</v>
      </c>
      <c r="R112" s="270">
        <f>'ЧГ-4 2023 расклад'!F111</f>
        <v>8.7719298245614041</v>
      </c>
      <c r="S112" s="330">
        <f>'ЧГ-4 2018 расклад'!G116</f>
        <v>131</v>
      </c>
      <c r="T112" s="331">
        <f>'ЧГ-4 2019 расклад'!G117</f>
        <v>122</v>
      </c>
      <c r="U112" s="175">
        <f>'ЧГ-4 2021 расклад'!G112</f>
        <v>122</v>
      </c>
      <c r="V112" s="175">
        <f>'ЧГ-4 2022 расклад'!G109</f>
        <v>121</v>
      </c>
      <c r="W112" s="278">
        <f>'ЧГ-4 2023 расклад'!G111</f>
        <v>133</v>
      </c>
      <c r="X112" s="334">
        <f>'ЧГ-4 2018 расклад'!H116</f>
        <v>56.956521739130437</v>
      </c>
      <c r="Y112" s="336">
        <f>'ЧГ-4 2019 расклад'!H117</f>
        <v>51.694915254237287</v>
      </c>
      <c r="Z112" s="269">
        <f>'ЧГ-4 2021 расклад'!H112</f>
        <v>52.813852813852812</v>
      </c>
      <c r="AA112" s="269">
        <f>'ЧГ-4 2022 расклад'!H109</f>
        <v>50.416666666666664</v>
      </c>
      <c r="AB112" s="270">
        <f>'ЧГ-4 2023 расклад'!H111</f>
        <v>58.333333333333336</v>
      </c>
      <c r="AC112" s="330">
        <f>'ЧГ-4 2018 расклад'!I116</f>
        <v>97</v>
      </c>
      <c r="AD112" s="331">
        <f>'ЧГ-4 2019 расклад'!I117</f>
        <v>108</v>
      </c>
      <c r="AE112" s="175">
        <f>'ЧГ-4 2021 расклад'!I112</f>
        <v>93</v>
      </c>
      <c r="AF112" s="175">
        <f>'ЧГ-4 2022 расклад'!I109</f>
        <v>109</v>
      </c>
      <c r="AG112" s="278">
        <f>'ЧГ-4 2023 расклад'!I111</f>
        <v>75</v>
      </c>
      <c r="AH112" s="334">
        <f>'ЧГ-4 2018 расклад'!J116</f>
        <v>42.173913043478258</v>
      </c>
      <c r="AI112" s="335">
        <f>'ЧГ-4 2019 расклад'!J117</f>
        <v>45.762711864406782</v>
      </c>
      <c r="AJ112" s="279">
        <f>'ЧГ-4 2021 расклад'!J112</f>
        <v>40.259740259740262</v>
      </c>
      <c r="AK112" s="279">
        <f>'ЧГ-4 2022 расклад'!J109</f>
        <v>45.416666666666664</v>
      </c>
      <c r="AL112" s="270">
        <f>'ЧГ-4 2023 расклад'!J111</f>
        <v>32.89473684210526</v>
      </c>
      <c r="AM112" s="334">
        <f>'ЧГ-4 2018 расклад'!K116</f>
        <v>99.130434782608688</v>
      </c>
      <c r="AN112" s="277">
        <f>'ЧГ-4 2019 расклад'!K117</f>
        <v>97.457627118644069</v>
      </c>
      <c r="AO112" s="277">
        <f>'ЧГ-4 2021 расклад'!K112</f>
        <v>93.073593073593074</v>
      </c>
      <c r="AP112" s="277">
        <f>'ЧГ-4 2022 расклад'!K109</f>
        <v>95.833333333333329</v>
      </c>
      <c r="AQ112" s="379">
        <f>'ЧГ-4 2023 расклад'!K111</f>
        <v>91.228070175438603</v>
      </c>
    </row>
    <row r="113" spans="1:43" x14ac:dyDescent="0.25">
      <c r="A113" s="116">
        <v>28</v>
      </c>
      <c r="B113" s="214">
        <v>61540</v>
      </c>
      <c r="C113" s="213" t="s">
        <v>141</v>
      </c>
      <c r="D113" s="225"/>
      <c r="E113" s="177">
        <f>'ЧГ-4 2019 расклад'!D118</f>
        <v>101</v>
      </c>
      <c r="F113" s="212">
        <f>'ЧГ-4 2021 расклад'!D113</f>
        <v>120</v>
      </c>
      <c r="G113" s="212">
        <f>'ЧГ-4 2022 расклад'!D110</f>
        <v>226</v>
      </c>
      <c r="H113" s="228">
        <f>'ЧГ-4 2023 расклад'!D112</f>
        <v>209</v>
      </c>
      <c r="I113" s="351"/>
      <c r="J113" s="326">
        <v>0</v>
      </c>
      <c r="K113" s="355">
        <f>'ЧГ-4 2021 расклад'!E113</f>
        <v>7</v>
      </c>
      <c r="L113" s="355">
        <f>'ЧГ-4 2022 расклад'!E110</f>
        <v>33</v>
      </c>
      <c r="M113" s="356">
        <f>'ЧГ-4 2023 расклад'!E112</f>
        <v>35</v>
      </c>
      <c r="N113" s="328"/>
      <c r="O113" s="329">
        <f>'ЧГ-4 2019 расклад'!F118</f>
        <v>0</v>
      </c>
      <c r="P113" s="282">
        <f>'ЧГ-4 2021 расклад'!F113</f>
        <v>5.833333333333333</v>
      </c>
      <c r="Q113" s="282">
        <f>'ЧГ-4 2022 расклад'!F110</f>
        <v>14.601769911504425</v>
      </c>
      <c r="R113" s="283">
        <f>'ЧГ-4 2023 расклад'!F112</f>
        <v>16.746411483253588</v>
      </c>
      <c r="S113" s="353"/>
      <c r="T113" s="331">
        <f>'ЧГ-4 2019 расклад'!G118</f>
        <v>64</v>
      </c>
      <c r="U113" s="214">
        <f>'ЧГ-4 2021 расклад'!G113</f>
        <v>71</v>
      </c>
      <c r="V113" s="214">
        <f>'ЧГ-4 2022 расклад'!G110</f>
        <v>123</v>
      </c>
      <c r="W113" s="284">
        <f>'ЧГ-4 2023 расклад'!G112</f>
        <v>110</v>
      </c>
      <c r="X113" s="339"/>
      <c r="Y113" s="336">
        <f>'ЧГ-4 2019 расклад'!H118</f>
        <v>63.366336633663366</v>
      </c>
      <c r="Z113" s="282">
        <f>'ЧГ-4 2021 расклад'!H113</f>
        <v>59.166666666666664</v>
      </c>
      <c r="AA113" s="282">
        <f>'ЧГ-4 2022 расклад'!H110</f>
        <v>54.424778761061944</v>
      </c>
      <c r="AB113" s="283">
        <f>'ЧГ-4 2023 расклад'!H112</f>
        <v>52.631578947368418</v>
      </c>
      <c r="AC113" s="353"/>
      <c r="AD113" s="331">
        <f>'ЧГ-4 2019 расклад'!I118</f>
        <v>37</v>
      </c>
      <c r="AE113" s="214">
        <f>'ЧГ-4 2021 расклад'!I113</f>
        <v>42</v>
      </c>
      <c r="AF113" s="214">
        <f>'ЧГ-4 2022 расклад'!I110</f>
        <v>70</v>
      </c>
      <c r="AG113" s="284">
        <f>'ЧГ-4 2023 расклад'!I112</f>
        <v>64</v>
      </c>
      <c r="AH113" s="339"/>
      <c r="AI113" s="335">
        <f>'ЧГ-4 2019 расклад'!J118</f>
        <v>36.633663366336634</v>
      </c>
      <c r="AJ113" s="285">
        <f>'ЧГ-4 2021 расклад'!J113</f>
        <v>35</v>
      </c>
      <c r="AK113" s="285">
        <f>'ЧГ-4 2022 расклад'!J110</f>
        <v>30.973451327433629</v>
      </c>
      <c r="AL113" s="283">
        <f>'ЧГ-4 2023 расклад'!J112</f>
        <v>30.62200956937799</v>
      </c>
      <c r="AM113" s="339"/>
      <c r="AN113" s="277">
        <f>'ЧГ-4 2019 расклад'!K118</f>
        <v>100</v>
      </c>
      <c r="AO113" s="382">
        <f>'ЧГ-4 2021 расклад'!K113</f>
        <v>94.166666666666657</v>
      </c>
      <c r="AP113" s="382">
        <f>'ЧГ-4 2022 расклад'!K110</f>
        <v>85.398230088495581</v>
      </c>
      <c r="AQ113" s="383">
        <f>'ЧГ-4 2023 расклад'!K112</f>
        <v>83.253588516746404</v>
      </c>
    </row>
    <row r="114" spans="1:43" s="161" customFormat="1" x14ac:dyDescent="0.25">
      <c r="A114" s="116">
        <v>29</v>
      </c>
      <c r="B114" s="175">
        <v>61560</v>
      </c>
      <c r="C114" s="206" t="s">
        <v>150</v>
      </c>
      <c r="D114" s="140"/>
      <c r="E114" s="177"/>
      <c r="F114" s="177">
        <f>'ЧГ-4 2021 расклад'!D114</f>
        <v>165</v>
      </c>
      <c r="G114" s="177">
        <f>'ЧГ-4 2022 расклад'!D111</f>
        <v>225</v>
      </c>
      <c r="H114" s="219">
        <f>'ЧГ-4 2023 расклад'!D113</f>
        <v>372</v>
      </c>
      <c r="I114" s="325"/>
      <c r="J114" s="326"/>
      <c r="K114" s="326">
        <f>'ЧГ-4 2021 расклад'!E114</f>
        <v>39</v>
      </c>
      <c r="L114" s="326">
        <f>'ЧГ-4 2022 расклад'!E111</f>
        <v>8</v>
      </c>
      <c r="M114" s="327">
        <f>'ЧГ-4 2023 расклад'!E113</f>
        <v>95</v>
      </c>
      <c r="N114" s="328"/>
      <c r="O114" s="329"/>
      <c r="P114" s="269">
        <f>'ЧГ-4 2021 расклад'!F114</f>
        <v>23.636363636363637</v>
      </c>
      <c r="Q114" s="269">
        <f>'ЧГ-4 2022 расклад'!F111</f>
        <v>3.5555555555555554</v>
      </c>
      <c r="R114" s="270">
        <f>'ЧГ-4 2023 расклад'!F113</f>
        <v>25.537634408602152</v>
      </c>
      <c r="S114" s="330"/>
      <c r="T114" s="331"/>
      <c r="U114" s="175">
        <f>'ЧГ-4 2021 расклад'!G114</f>
        <v>92</v>
      </c>
      <c r="V114" s="175">
        <f>'ЧГ-4 2022 расклад'!G111</f>
        <v>164</v>
      </c>
      <c r="W114" s="278">
        <f>'ЧГ-4 2023 расклад'!G113</f>
        <v>181</v>
      </c>
      <c r="X114" s="334"/>
      <c r="Y114" s="336"/>
      <c r="Z114" s="269">
        <f>'ЧГ-4 2021 расклад'!H114</f>
        <v>55.757575757575758</v>
      </c>
      <c r="AA114" s="269">
        <f>'ЧГ-4 2022 расклад'!H111</f>
        <v>72.888888888888886</v>
      </c>
      <c r="AB114" s="270">
        <f>'ЧГ-4 2023 расклад'!H113</f>
        <v>48.655913978494624</v>
      </c>
      <c r="AC114" s="330"/>
      <c r="AD114" s="331"/>
      <c r="AE114" s="175">
        <f>'ЧГ-4 2021 расклад'!I114</f>
        <v>34</v>
      </c>
      <c r="AF114" s="175">
        <f>'ЧГ-4 2022 расклад'!I111</f>
        <v>53</v>
      </c>
      <c r="AG114" s="278">
        <f>'ЧГ-4 2023 расклад'!I113</f>
        <v>96</v>
      </c>
      <c r="AH114" s="334"/>
      <c r="AI114" s="335"/>
      <c r="AJ114" s="279">
        <f>'ЧГ-4 2021 расклад'!J114</f>
        <v>20.606060606060606</v>
      </c>
      <c r="AK114" s="279">
        <f>'ЧГ-4 2022 расклад'!J111</f>
        <v>23.555555555555557</v>
      </c>
      <c r="AL114" s="270">
        <f>'ЧГ-4 2023 расклад'!J113</f>
        <v>25.806451612903224</v>
      </c>
      <c r="AM114" s="334"/>
      <c r="AN114" s="277"/>
      <c r="AO114" s="277">
        <f>'ЧГ-4 2021 расклад'!K114</f>
        <v>76.36363636363636</v>
      </c>
      <c r="AP114" s="277">
        <f>'ЧГ-4 2022 расклад'!K111</f>
        <v>96.444444444444443</v>
      </c>
      <c r="AQ114" s="379">
        <f>'ЧГ-4 2023 расклад'!K113</f>
        <v>74.462365591397855</v>
      </c>
    </row>
    <row r="115" spans="1:43" s="161" customFormat="1" ht="15.75" thickBot="1" x14ac:dyDescent="0.3">
      <c r="A115" s="116">
        <v>30</v>
      </c>
      <c r="B115" s="214">
        <v>61570</v>
      </c>
      <c r="C115" s="213" t="s">
        <v>151</v>
      </c>
      <c r="D115" s="227"/>
      <c r="E115" s="212"/>
      <c r="F115" s="171">
        <f>'ЧГ-4 2021 расклад'!D115</f>
        <v>63</v>
      </c>
      <c r="G115" s="212">
        <f>'ЧГ-4 2022 расклад'!D112</f>
        <v>118</v>
      </c>
      <c r="H115" s="228"/>
      <c r="I115" s="354"/>
      <c r="J115" s="349"/>
      <c r="K115" s="355">
        <f>'ЧГ-4 2021 расклад'!E115</f>
        <v>4</v>
      </c>
      <c r="L115" s="355">
        <f>'ЧГ-4 2022 расклад'!E112</f>
        <v>14</v>
      </c>
      <c r="M115" s="356"/>
      <c r="N115" s="328"/>
      <c r="O115" s="329"/>
      <c r="P115" s="282">
        <f>'ЧГ-4 2021 расклад'!F115</f>
        <v>6.3492063492063489</v>
      </c>
      <c r="Q115" s="282">
        <f>'ЧГ-4 2022 расклад'!F112</f>
        <v>11.864406779661017</v>
      </c>
      <c r="R115" s="283"/>
      <c r="S115" s="359"/>
      <c r="T115" s="362"/>
      <c r="U115" s="214">
        <f>'ЧГ-4 2021 расклад'!G115</f>
        <v>44</v>
      </c>
      <c r="V115" s="214">
        <f>'ЧГ-4 2022 расклад'!G112</f>
        <v>56</v>
      </c>
      <c r="W115" s="284">
        <f>'ЧГ-4 2023 расклад'!G114</f>
        <v>0</v>
      </c>
      <c r="X115" s="332"/>
      <c r="Y115" s="336"/>
      <c r="Z115" s="282">
        <f>'ЧГ-4 2021 расклад'!H115</f>
        <v>69.841269841269835</v>
      </c>
      <c r="AA115" s="282">
        <f>'ЧГ-4 2022 расклад'!H112</f>
        <v>47.457627118644069</v>
      </c>
      <c r="AB115" s="283"/>
      <c r="AC115" s="359"/>
      <c r="AD115" s="362"/>
      <c r="AE115" s="214">
        <f>'ЧГ-4 2021 расклад'!I115</f>
        <v>15</v>
      </c>
      <c r="AF115" s="214">
        <f>'ЧГ-4 2022 расклад'!I112</f>
        <v>48</v>
      </c>
      <c r="AG115" s="284"/>
      <c r="AH115" s="332"/>
      <c r="AI115" s="363"/>
      <c r="AJ115" s="285">
        <f>'ЧГ-4 2021 расклад'!J115</f>
        <v>23.80952380952381</v>
      </c>
      <c r="AK115" s="285">
        <f>'ЧГ-4 2022 расклад'!J112</f>
        <v>40.677966101694913</v>
      </c>
      <c r="AL115" s="283"/>
      <c r="AM115" s="332"/>
      <c r="AN115" s="286"/>
      <c r="AO115" s="286">
        <f>'ЧГ-4 2021 расклад'!K115</f>
        <v>93.650793650793645</v>
      </c>
      <c r="AP115" s="286">
        <f>'ЧГ-4 2022 расклад'!K112</f>
        <v>88.13559322033899</v>
      </c>
      <c r="AQ115" s="384"/>
    </row>
    <row r="116" spans="1:43" ht="15.75" thickBot="1" x14ac:dyDescent="0.3">
      <c r="A116" s="309"/>
      <c r="B116" s="342"/>
      <c r="C116" s="311" t="s">
        <v>120</v>
      </c>
      <c r="D116" s="344">
        <f>'ЧГ-4 2018 расклад'!D118</f>
        <v>679</v>
      </c>
      <c r="E116" s="345">
        <f>'ЧГ-4 2019 расклад'!D119</f>
        <v>904</v>
      </c>
      <c r="F116" s="345">
        <f>'ЧГ-4 2021 расклад'!D116</f>
        <v>991</v>
      </c>
      <c r="G116" s="345">
        <f>'ЧГ-4 2022 расклад'!D113</f>
        <v>1052</v>
      </c>
      <c r="H116" s="346">
        <f>'ЧГ-4 2023 расклад'!D115</f>
        <v>1178</v>
      </c>
      <c r="I116" s="347">
        <f>'ЧГ-4 2018 расклад'!E118</f>
        <v>12</v>
      </c>
      <c r="J116" s="345">
        <f>'ЧГ-4 2019 расклад'!E119</f>
        <v>42</v>
      </c>
      <c r="K116" s="345">
        <f>'ЧГ-4 2021 расклад'!E116</f>
        <v>61</v>
      </c>
      <c r="L116" s="345">
        <f>'ЧГ-4 2022 расклад'!E113</f>
        <v>68</v>
      </c>
      <c r="M116" s="348">
        <f>'ЧГ-4 2023 расклад'!E115</f>
        <v>90</v>
      </c>
      <c r="N116" s="320">
        <f>'ЧГ-4 2018 расклад'!F118</f>
        <v>1.7673048600883652</v>
      </c>
      <c r="O116" s="321">
        <f>'ЧГ-4 2019 расклад'!F119</f>
        <v>4.6460176991150446</v>
      </c>
      <c r="P116" s="377">
        <f>'ЧГ-4 2021 расклад'!F116</f>
        <v>6.1553985872855703</v>
      </c>
      <c r="Q116" s="321">
        <f>'ЧГ-4 2022 расклад'!F113</f>
        <v>6.4638783269961975</v>
      </c>
      <c r="R116" s="323">
        <f>'ЧГ-4 2023 расклад'!F115</f>
        <v>7.6400679117147705</v>
      </c>
      <c r="S116" s="347">
        <f>'ЧГ-4 2018 расклад'!G118</f>
        <v>350</v>
      </c>
      <c r="T116" s="345">
        <f>'ЧГ-4 2019 расклад'!G119</f>
        <v>454</v>
      </c>
      <c r="U116" s="345">
        <f>'ЧГ-4 2021 расклад'!G116</f>
        <v>458</v>
      </c>
      <c r="V116" s="345">
        <f>'ЧГ-4 2022 расклад'!G113</f>
        <v>513</v>
      </c>
      <c r="W116" s="348">
        <f>'ЧГ-4 2023 расклад'!G115</f>
        <v>476</v>
      </c>
      <c r="X116" s="320">
        <f>'ЧГ-4 2018 расклад'!H118</f>
        <v>51.546391752577321</v>
      </c>
      <c r="Y116" s="321">
        <f>'ЧГ-4 2019 расклад'!H119</f>
        <v>50.221238938053098</v>
      </c>
      <c r="Z116" s="322">
        <f>'ЧГ-4 2021 расклад'!H116</f>
        <v>46.215943491422806</v>
      </c>
      <c r="AA116" s="321">
        <f>'ЧГ-4 2022 расклад'!H113</f>
        <v>48.764258555133082</v>
      </c>
      <c r="AB116" s="323">
        <f>'ЧГ-4 2023 расклад'!H115</f>
        <v>40.407470288624786</v>
      </c>
      <c r="AC116" s="347">
        <f>'ЧГ-4 2018 расклад'!I118</f>
        <v>299</v>
      </c>
      <c r="AD116" s="345">
        <f>'ЧГ-4 2019 расклад'!I119</f>
        <v>408</v>
      </c>
      <c r="AE116" s="345">
        <f>'ЧГ-4 2021 расклад'!I116</f>
        <v>472</v>
      </c>
      <c r="AF116" s="345">
        <f>'ЧГ-4 2022 расклад'!I113</f>
        <v>471</v>
      </c>
      <c r="AG116" s="348">
        <f>'ЧГ-4 2023 расклад'!I115</f>
        <v>612</v>
      </c>
      <c r="AH116" s="320">
        <f>'ЧГ-4 2018 расклад'!J118</f>
        <v>44.035346097201767</v>
      </c>
      <c r="AI116" s="321">
        <f>'ЧГ-4 2019 расклад'!J119</f>
        <v>45.13274336283186</v>
      </c>
      <c r="AJ116" s="322">
        <f>'ЧГ-4 2021 расклад'!J116</f>
        <v>47.628657921291627</v>
      </c>
      <c r="AK116" s="321">
        <f>'ЧГ-4 2022 расклад'!J113</f>
        <v>44.771863117870723</v>
      </c>
      <c r="AL116" s="323">
        <f>'ЧГ-4 2023 расклад'!J115</f>
        <v>51.952461799660441</v>
      </c>
      <c r="AM116" s="320">
        <f>'ЧГ-4 2018 расклад'!K118</f>
        <v>92.645161873103049</v>
      </c>
      <c r="AN116" s="322">
        <f>'ЧГ-4 2019 расклад'!K119</f>
        <v>95.522192028985501</v>
      </c>
      <c r="AO116" s="380">
        <f>'ЧГ-4 2021 расклад'!K116</f>
        <v>94.997389932346678</v>
      </c>
      <c r="AP116" s="377">
        <f>'ЧГ-4 2022 расклад'!K113</f>
        <v>95.634671755806295</v>
      </c>
      <c r="AQ116" s="381">
        <f>'ЧГ-4 2023 расклад'!K115</f>
        <v>94.345675203556297</v>
      </c>
    </row>
    <row r="117" spans="1:43" x14ac:dyDescent="0.25">
      <c r="A117" s="114">
        <v>1</v>
      </c>
      <c r="B117" s="141">
        <v>70020</v>
      </c>
      <c r="C117" s="207" t="s">
        <v>66</v>
      </c>
      <c r="D117" s="140">
        <f>'ЧГ-4 2018 расклад'!D119</f>
        <v>82</v>
      </c>
      <c r="E117" s="177">
        <f>'ЧГ-4 2019 расклад'!D120</f>
        <v>107</v>
      </c>
      <c r="F117" s="137">
        <f>'ЧГ-4 2021 расклад'!D117</f>
        <v>93</v>
      </c>
      <c r="G117" s="128">
        <f>'ЧГ-4 2022 расклад'!D114</f>
        <v>97</v>
      </c>
      <c r="H117" s="221">
        <f>'ЧГ-4 2023 расклад'!D116</f>
        <v>113</v>
      </c>
      <c r="I117" s="325">
        <f>'ЧГ-4 2018 расклад'!E119</f>
        <v>0</v>
      </c>
      <c r="J117" s="326">
        <v>0</v>
      </c>
      <c r="K117" s="349">
        <f>'ЧГ-4 2021 расклад'!E117</f>
        <v>0</v>
      </c>
      <c r="L117" s="349">
        <f>'ЧГ-4 2022 расклад'!E114</f>
        <v>0</v>
      </c>
      <c r="M117" s="350">
        <f>'ЧГ-4 2023 расклад'!E116</f>
        <v>0</v>
      </c>
      <c r="N117" s="328">
        <f>'ЧГ-4 2018 расклад'!F119</f>
        <v>0</v>
      </c>
      <c r="O117" s="329">
        <f>'ЧГ-4 2019 расклад'!F120</f>
        <v>0</v>
      </c>
      <c r="P117" s="273">
        <f>'ЧГ-4 2021 расклад'!F117</f>
        <v>0</v>
      </c>
      <c r="Q117" s="273">
        <f>'ЧГ-4 2022 расклад'!F114</f>
        <v>0</v>
      </c>
      <c r="R117" s="274">
        <f>'ЧГ-4 2023 расклад'!F116</f>
        <v>0</v>
      </c>
      <c r="S117" s="330">
        <f>'ЧГ-4 2018 расклад'!G119</f>
        <v>3</v>
      </c>
      <c r="T117" s="331">
        <f>'ЧГ-4 2019 расклад'!G120</f>
        <v>23</v>
      </c>
      <c r="U117" s="127">
        <f>'ЧГ-4 2021 расклад'!G117</f>
        <v>11</v>
      </c>
      <c r="V117" s="127">
        <f>'ЧГ-4 2022 расклад'!G114</f>
        <v>15</v>
      </c>
      <c r="W117" s="275">
        <f>'ЧГ-4 2023 расклад'!G116</f>
        <v>26</v>
      </c>
      <c r="X117" s="334">
        <f>'ЧГ-4 2018 расклад'!H119</f>
        <v>3.6585365853658538</v>
      </c>
      <c r="Y117" s="336">
        <f>'ЧГ-4 2019 расклад'!H120</f>
        <v>21.495327102803738</v>
      </c>
      <c r="Z117" s="273">
        <f>'ЧГ-4 2021 расклад'!H117</f>
        <v>11.827956989247312</v>
      </c>
      <c r="AA117" s="273">
        <f>'ЧГ-4 2022 расклад'!H114</f>
        <v>15.463917525773196</v>
      </c>
      <c r="AB117" s="274">
        <f>'ЧГ-4 2023 расклад'!H116</f>
        <v>23.008849557522122</v>
      </c>
      <c r="AC117" s="330">
        <f>'ЧГ-4 2018 расклад'!I119</f>
        <v>79</v>
      </c>
      <c r="AD117" s="331">
        <f>'ЧГ-4 2019 расклад'!I120</f>
        <v>84</v>
      </c>
      <c r="AE117" s="127">
        <f>'ЧГ-4 2021 расклад'!I117</f>
        <v>82</v>
      </c>
      <c r="AF117" s="127">
        <f>'ЧГ-4 2022 расклад'!I114</f>
        <v>82</v>
      </c>
      <c r="AG117" s="275">
        <f>'ЧГ-4 2023 расклад'!I116</f>
        <v>87</v>
      </c>
      <c r="AH117" s="334">
        <f>'ЧГ-4 2018 расклад'!J119</f>
        <v>96.341463414634148</v>
      </c>
      <c r="AI117" s="335">
        <f>'ЧГ-4 2019 расклад'!J120</f>
        <v>78.504672897196258</v>
      </c>
      <c r="AJ117" s="276">
        <f>'ЧГ-4 2021 расклад'!J117</f>
        <v>88.172043010752688</v>
      </c>
      <c r="AK117" s="276">
        <f>'ЧГ-4 2022 расклад'!J114</f>
        <v>84.536082474226802</v>
      </c>
      <c r="AL117" s="274">
        <f>'ЧГ-4 2023 расклад'!J116</f>
        <v>76.991150442477874</v>
      </c>
      <c r="AM117" s="334">
        <f>'ЧГ-4 2018 расклад'!K119</f>
        <v>100</v>
      </c>
      <c r="AN117" s="277">
        <f>'ЧГ-4 2019 расклад'!K120</f>
        <v>100</v>
      </c>
      <c r="AO117" s="277">
        <f>'ЧГ-4 2021 расклад'!K117</f>
        <v>100</v>
      </c>
      <c r="AP117" s="277">
        <f>'ЧГ-4 2022 расклад'!K114</f>
        <v>100</v>
      </c>
      <c r="AQ117" s="379">
        <f>'ЧГ-4 2023 расклад'!K116</f>
        <v>100</v>
      </c>
    </row>
    <row r="118" spans="1:43" x14ac:dyDescent="0.25">
      <c r="A118" s="116">
        <v>2</v>
      </c>
      <c r="B118" s="175">
        <v>70110</v>
      </c>
      <c r="C118" s="206" t="s">
        <v>68</v>
      </c>
      <c r="D118" s="140">
        <f>'ЧГ-4 2018 расклад'!D121</f>
        <v>68</v>
      </c>
      <c r="E118" s="177">
        <f>'ЧГ-4 2019 расклад'!D121</f>
        <v>80</v>
      </c>
      <c r="F118" s="177">
        <f>'ЧГ-4 2021 расклад'!D118</f>
        <v>69</v>
      </c>
      <c r="G118" s="177">
        <f>'ЧГ-4 2022 расклад'!D115</f>
        <v>63</v>
      </c>
      <c r="H118" s="219">
        <f>'ЧГ-4 2023 расклад'!D117</f>
        <v>91</v>
      </c>
      <c r="I118" s="325">
        <f>'ЧГ-4 2018 расклад'!E121</f>
        <v>0</v>
      </c>
      <c r="J118" s="326">
        <v>0</v>
      </c>
      <c r="K118" s="326">
        <f>'ЧГ-4 2021 расклад'!E118</f>
        <v>0</v>
      </c>
      <c r="L118" s="326">
        <f>'ЧГ-4 2022 расклад'!E115</f>
        <v>3</v>
      </c>
      <c r="M118" s="327">
        <f>'ЧГ-4 2023 расклад'!E117</f>
        <v>0</v>
      </c>
      <c r="N118" s="328">
        <f>'ЧГ-4 2018 расклад'!F121</f>
        <v>0</v>
      </c>
      <c r="O118" s="329">
        <f>'ЧГ-4 2019 расклад'!F121</f>
        <v>0</v>
      </c>
      <c r="P118" s="269">
        <f>'ЧГ-4 2021 расклад'!F118</f>
        <v>0</v>
      </c>
      <c r="Q118" s="269">
        <f>'ЧГ-4 2022 расклад'!F115</f>
        <v>4.7619047619047619</v>
      </c>
      <c r="R118" s="270">
        <f>'ЧГ-4 2023 расклад'!F117</f>
        <v>0</v>
      </c>
      <c r="S118" s="330">
        <f>'ЧГ-4 2018 расклад'!G121</f>
        <v>36</v>
      </c>
      <c r="T118" s="331">
        <f>'ЧГ-4 2019 расклад'!G121</f>
        <v>43</v>
      </c>
      <c r="U118" s="175">
        <f>'ЧГ-4 2021 расклад'!G118</f>
        <v>35</v>
      </c>
      <c r="V118" s="175">
        <f>'ЧГ-4 2022 расклад'!G115</f>
        <v>29</v>
      </c>
      <c r="W118" s="278">
        <f>'ЧГ-4 2023 расклад'!G117</f>
        <v>39</v>
      </c>
      <c r="X118" s="334">
        <f>'ЧГ-4 2018 расклад'!H121</f>
        <v>52.941176470588232</v>
      </c>
      <c r="Y118" s="336">
        <f>'ЧГ-4 2019 расклад'!H121</f>
        <v>53.75</v>
      </c>
      <c r="Z118" s="269">
        <f>'ЧГ-4 2021 расклад'!H118</f>
        <v>50.724637681159422</v>
      </c>
      <c r="AA118" s="269">
        <f>'ЧГ-4 2022 расклад'!H115</f>
        <v>46.031746031746032</v>
      </c>
      <c r="AB118" s="270">
        <f>'ЧГ-4 2023 расклад'!H117</f>
        <v>42.857142857142854</v>
      </c>
      <c r="AC118" s="330">
        <f>'ЧГ-4 2018 расклад'!I121</f>
        <v>32</v>
      </c>
      <c r="AD118" s="331">
        <f>'ЧГ-4 2019 расклад'!I121</f>
        <v>37</v>
      </c>
      <c r="AE118" s="175">
        <f>'ЧГ-4 2021 расклад'!I118</f>
        <v>34</v>
      </c>
      <c r="AF118" s="175">
        <f>'ЧГ-4 2022 расклад'!I115</f>
        <v>31</v>
      </c>
      <c r="AG118" s="278">
        <f>'ЧГ-4 2023 расклад'!I117</f>
        <v>52</v>
      </c>
      <c r="AH118" s="334">
        <f>'ЧГ-4 2018 расклад'!J121</f>
        <v>47.058823529411768</v>
      </c>
      <c r="AI118" s="335">
        <f>'ЧГ-4 2019 расклад'!J121</f>
        <v>46.25</v>
      </c>
      <c r="AJ118" s="279">
        <f>'ЧГ-4 2021 расклад'!J118</f>
        <v>49.275362318840578</v>
      </c>
      <c r="AK118" s="279">
        <f>'ЧГ-4 2022 расклад'!J115</f>
        <v>49.206349206349209</v>
      </c>
      <c r="AL118" s="270">
        <f>'ЧГ-4 2023 расклад'!J117</f>
        <v>57.142857142857146</v>
      </c>
      <c r="AM118" s="334">
        <f>'ЧГ-4 2018 расклад'!K121</f>
        <v>100</v>
      </c>
      <c r="AN118" s="277">
        <f>'ЧГ-4 2019 расклад'!K121</f>
        <v>100</v>
      </c>
      <c r="AO118" s="277">
        <f>'ЧГ-4 2021 расклад'!K118</f>
        <v>100</v>
      </c>
      <c r="AP118" s="277">
        <f>'ЧГ-4 2022 расклад'!K115</f>
        <v>95.238095238095241</v>
      </c>
      <c r="AQ118" s="379">
        <f>'ЧГ-4 2023 расклад'!K117</f>
        <v>100</v>
      </c>
    </row>
    <row r="119" spans="1:43" x14ac:dyDescent="0.25">
      <c r="A119" s="116">
        <v>3</v>
      </c>
      <c r="B119" s="175">
        <v>70021</v>
      </c>
      <c r="C119" s="206" t="s">
        <v>67</v>
      </c>
      <c r="D119" s="140">
        <f>'ЧГ-4 2018 расклад'!D122</f>
        <v>44</v>
      </c>
      <c r="E119" s="177">
        <f>'ЧГ-4 2019 расклад'!D122</f>
        <v>50</v>
      </c>
      <c r="F119" s="177">
        <f>'ЧГ-4 2021 расклад'!D119</f>
        <v>67</v>
      </c>
      <c r="G119" s="177">
        <f>'ЧГ-4 2022 расклад'!D116</f>
        <v>64</v>
      </c>
      <c r="H119" s="219">
        <f>'ЧГ-4 2023 расклад'!D118</f>
        <v>43</v>
      </c>
      <c r="I119" s="325">
        <f>'ЧГ-4 2018 расклад'!E122</f>
        <v>0</v>
      </c>
      <c r="J119" s="326">
        <v>0</v>
      </c>
      <c r="K119" s="326">
        <f>'ЧГ-4 2021 расклад'!E119</f>
        <v>2</v>
      </c>
      <c r="L119" s="326">
        <f>'ЧГ-4 2022 расклад'!E116</f>
        <v>1</v>
      </c>
      <c r="M119" s="327">
        <f>'ЧГ-4 2023 расклад'!E118</f>
        <v>3</v>
      </c>
      <c r="N119" s="328">
        <f>'ЧГ-4 2018 расклад'!F122</f>
        <v>0</v>
      </c>
      <c r="O119" s="329">
        <f>'ЧГ-4 2019 расклад'!F122</f>
        <v>0</v>
      </c>
      <c r="P119" s="269">
        <f>'ЧГ-4 2021 расклад'!F119</f>
        <v>2.9850746268656718</v>
      </c>
      <c r="Q119" s="269">
        <f>'ЧГ-4 2022 расклад'!F116</f>
        <v>1.5625</v>
      </c>
      <c r="R119" s="270">
        <f>'ЧГ-4 2023 расклад'!F118</f>
        <v>6.9767441860465116</v>
      </c>
      <c r="S119" s="330">
        <f>'ЧГ-4 2018 расклад'!G122</f>
        <v>0</v>
      </c>
      <c r="T119" s="331">
        <f>'ЧГ-4 2019 расклад'!G122</f>
        <v>31</v>
      </c>
      <c r="U119" s="175">
        <f>'ЧГ-4 2021 расклад'!G119</f>
        <v>30</v>
      </c>
      <c r="V119" s="175">
        <f>'ЧГ-4 2022 расклад'!G116</f>
        <v>4</v>
      </c>
      <c r="W119" s="278">
        <f>'ЧГ-4 2023 расклад'!G118</f>
        <v>13</v>
      </c>
      <c r="X119" s="334">
        <f>'ЧГ-4 2018 расклад'!H122</f>
        <v>0</v>
      </c>
      <c r="Y119" s="336">
        <f>'ЧГ-4 2019 расклад'!H122</f>
        <v>62</v>
      </c>
      <c r="Z119" s="269">
        <f>'ЧГ-4 2021 расклад'!H119</f>
        <v>44.776119402985074</v>
      </c>
      <c r="AA119" s="269">
        <f>'ЧГ-4 2022 расклад'!H116</f>
        <v>6.25</v>
      </c>
      <c r="AB119" s="270">
        <f>'ЧГ-4 2023 расклад'!H118</f>
        <v>30.232558139534884</v>
      </c>
      <c r="AC119" s="330">
        <f>'ЧГ-4 2018 расклад'!I122</f>
        <v>44</v>
      </c>
      <c r="AD119" s="331">
        <f>'ЧГ-4 2019 расклад'!I122</f>
        <v>19</v>
      </c>
      <c r="AE119" s="175">
        <f>'ЧГ-4 2021 расклад'!I119</f>
        <v>35</v>
      </c>
      <c r="AF119" s="175">
        <f>'ЧГ-4 2022 расклад'!I116</f>
        <v>59</v>
      </c>
      <c r="AG119" s="278">
        <f>'ЧГ-4 2023 расклад'!I118</f>
        <v>27</v>
      </c>
      <c r="AH119" s="334">
        <f>'ЧГ-4 2018 расклад'!J122</f>
        <v>100</v>
      </c>
      <c r="AI119" s="335">
        <f>'ЧГ-4 2019 расклад'!J122</f>
        <v>38</v>
      </c>
      <c r="AJ119" s="279">
        <f>'ЧГ-4 2021 расклад'!J119</f>
        <v>52.238805970149251</v>
      </c>
      <c r="AK119" s="279">
        <f>'ЧГ-4 2022 расклад'!J116</f>
        <v>92.1875</v>
      </c>
      <c r="AL119" s="270">
        <f>'ЧГ-4 2023 расклад'!J118</f>
        <v>62.790697674418603</v>
      </c>
      <c r="AM119" s="334">
        <f>'ЧГ-4 2018 расклад'!K122</f>
        <v>100</v>
      </c>
      <c r="AN119" s="277">
        <f>'ЧГ-4 2019 расклад'!K122</f>
        <v>100</v>
      </c>
      <c r="AO119" s="277">
        <f>'ЧГ-4 2021 расклад'!K119</f>
        <v>97.014925373134332</v>
      </c>
      <c r="AP119" s="277">
        <f>'ЧГ-4 2022 расклад'!K116</f>
        <v>98.4375</v>
      </c>
      <c r="AQ119" s="379">
        <f>'ЧГ-4 2023 расклад'!K118</f>
        <v>93.023255813953483</v>
      </c>
    </row>
    <row r="120" spans="1:43" x14ac:dyDescent="0.25">
      <c r="A120" s="116">
        <v>4</v>
      </c>
      <c r="B120" s="175">
        <v>70040</v>
      </c>
      <c r="C120" s="206" t="s">
        <v>75</v>
      </c>
      <c r="D120" s="140">
        <f>'ЧГ-4 2018 расклад'!D123</f>
        <v>21</v>
      </c>
      <c r="E120" s="177">
        <f>'ЧГ-4 2019 расклад'!D123</f>
        <v>56</v>
      </c>
      <c r="F120" s="177">
        <f>'ЧГ-4 2021 расклад'!D120</f>
        <v>78</v>
      </c>
      <c r="G120" s="177">
        <f>'ЧГ-4 2022 расклад'!D117</f>
        <v>77</v>
      </c>
      <c r="H120" s="219">
        <f>'ЧГ-4 2023 расклад'!D119</f>
        <v>71</v>
      </c>
      <c r="I120" s="325">
        <f>'ЧГ-4 2018 расклад'!E123</f>
        <v>0</v>
      </c>
      <c r="J120" s="326">
        <v>0</v>
      </c>
      <c r="K120" s="326">
        <f>'ЧГ-4 2021 расклад'!E120</f>
        <v>5</v>
      </c>
      <c r="L120" s="326">
        <f>'ЧГ-4 2022 расклад'!E117</f>
        <v>0</v>
      </c>
      <c r="M120" s="327">
        <f>'ЧГ-4 2023 расклад'!E119</f>
        <v>0</v>
      </c>
      <c r="N120" s="328">
        <f>'ЧГ-4 2018 расклад'!F123</f>
        <v>0</v>
      </c>
      <c r="O120" s="329">
        <f>'ЧГ-4 2019 расклад'!F123</f>
        <v>0</v>
      </c>
      <c r="P120" s="269">
        <f>'ЧГ-4 2021 расклад'!F120</f>
        <v>6.4102564102564106</v>
      </c>
      <c r="Q120" s="269">
        <f>'ЧГ-4 2022 расклад'!F117</f>
        <v>0</v>
      </c>
      <c r="R120" s="270">
        <f>'ЧГ-4 2023 расклад'!F119</f>
        <v>0</v>
      </c>
      <c r="S120" s="330">
        <f>'ЧГ-4 2018 расклад'!G123</f>
        <v>17</v>
      </c>
      <c r="T120" s="331">
        <f>'ЧГ-4 2019 расклад'!G123</f>
        <v>21</v>
      </c>
      <c r="U120" s="175">
        <f>'ЧГ-4 2021 расклад'!G120</f>
        <v>49</v>
      </c>
      <c r="V120" s="175">
        <f>'ЧГ-4 2022 расклад'!G117</f>
        <v>41</v>
      </c>
      <c r="W120" s="278">
        <f>'ЧГ-4 2023 расклад'!G119</f>
        <v>17</v>
      </c>
      <c r="X120" s="334">
        <f>'ЧГ-4 2018 расклад'!H123</f>
        <v>80.952380952380949</v>
      </c>
      <c r="Y120" s="336">
        <f>'ЧГ-4 2019 расклад'!H123</f>
        <v>37.5</v>
      </c>
      <c r="Z120" s="269">
        <f>'ЧГ-4 2021 расклад'!H120</f>
        <v>62.820512820512818</v>
      </c>
      <c r="AA120" s="269">
        <f>'ЧГ-4 2022 расклад'!H117</f>
        <v>53.246753246753244</v>
      </c>
      <c r="AB120" s="270">
        <f>'ЧГ-4 2023 расклад'!H119</f>
        <v>23.943661971830984</v>
      </c>
      <c r="AC120" s="330">
        <f>'ЧГ-4 2018 расклад'!I123</f>
        <v>4</v>
      </c>
      <c r="AD120" s="331">
        <f>'ЧГ-4 2019 расклад'!I123</f>
        <v>35</v>
      </c>
      <c r="AE120" s="175">
        <f>'ЧГ-4 2021 расклад'!I120</f>
        <v>24</v>
      </c>
      <c r="AF120" s="175">
        <f>'ЧГ-4 2022 расклад'!I117</f>
        <v>36</v>
      </c>
      <c r="AG120" s="278">
        <f>'ЧГ-4 2023 расклад'!I119</f>
        <v>54</v>
      </c>
      <c r="AH120" s="334">
        <f>'ЧГ-4 2018 расклад'!J123</f>
        <v>19.047619047619047</v>
      </c>
      <c r="AI120" s="335">
        <f>'ЧГ-4 2019 расклад'!J123</f>
        <v>62.5</v>
      </c>
      <c r="AJ120" s="279">
        <f>'ЧГ-4 2021 расклад'!J120</f>
        <v>30.76923076923077</v>
      </c>
      <c r="AK120" s="279">
        <f>'ЧГ-4 2022 расклад'!J117</f>
        <v>46.753246753246756</v>
      </c>
      <c r="AL120" s="270">
        <f>'ЧГ-4 2023 расклад'!J119</f>
        <v>76.056338028169009</v>
      </c>
      <c r="AM120" s="334">
        <f>'ЧГ-4 2018 расклад'!K123</f>
        <v>100</v>
      </c>
      <c r="AN120" s="277">
        <f>'ЧГ-4 2019 расклад'!K123</f>
        <v>100</v>
      </c>
      <c r="AO120" s="277">
        <f>'ЧГ-4 2021 расклад'!K120</f>
        <v>93.589743589743591</v>
      </c>
      <c r="AP120" s="277">
        <f>'ЧГ-4 2022 расклад'!K117</f>
        <v>100</v>
      </c>
      <c r="AQ120" s="379">
        <f>'ЧГ-4 2023 расклад'!K119</f>
        <v>100</v>
      </c>
    </row>
    <row r="121" spans="1:43" x14ac:dyDescent="0.25">
      <c r="A121" s="116">
        <v>5</v>
      </c>
      <c r="B121" s="175">
        <v>70100</v>
      </c>
      <c r="C121" s="206" t="s">
        <v>122</v>
      </c>
      <c r="D121" s="140">
        <f>'ЧГ-4 2018 расклад'!D124</f>
        <v>81</v>
      </c>
      <c r="E121" s="177">
        <f>'ЧГ-4 2019 расклад'!D124</f>
        <v>94</v>
      </c>
      <c r="F121" s="177">
        <f>'ЧГ-4 2021 расклад'!D121</f>
        <v>74</v>
      </c>
      <c r="G121" s="177">
        <f>'ЧГ-4 2022 расклад'!D118</f>
        <v>83</v>
      </c>
      <c r="H121" s="219">
        <f>'ЧГ-4 2023 расклад'!D120</f>
        <v>84</v>
      </c>
      <c r="I121" s="325">
        <f>'ЧГ-4 2018 расклад'!E124</f>
        <v>0</v>
      </c>
      <c r="J121" s="326">
        <v>0</v>
      </c>
      <c r="K121" s="326">
        <f>'ЧГ-4 2021 расклад'!E121</f>
        <v>0</v>
      </c>
      <c r="L121" s="326">
        <f>'ЧГ-4 2022 расклад'!E118</f>
        <v>1</v>
      </c>
      <c r="M121" s="327">
        <f>'ЧГ-4 2023 расклад'!E120</f>
        <v>5</v>
      </c>
      <c r="N121" s="328">
        <f>'ЧГ-4 2018 расклад'!F124</f>
        <v>0</v>
      </c>
      <c r="O121" s="329">
        <f>'ЧГ-4 2019 расклад'!F124</f>
        <v>0</v>
      </c>
      <c r="P121" s="269">
        <f>'ЧГ-4 2021 расклад'!F121</f>
        <v>0</v>
      </c>
      <c r="Q121" s="269">
        <f>'ЧГ-4 2022 расклад'!F118</f>
        <v>1.2048192771084338</v>
      </c>
      <c r="R121" s="270">
        <f>'ЧГ-4 2023 расклад'!F120</f>
        <v>5.9523809523809526</v>
      </c>
      <c r="S121" s="330">
        <f>'ЧГ-4 2018 расклад'!G124</f>
        <v>46</v>
      </c>
      <c r="T121" s="331">
        <f>'ЧГ-4 2019 расклад'!G124</f>
        <v>45</v>
      </c>
      <c r="U121" s="175">
        <f>'ЧГ-4 2021 расклад'!G121</f>
        <v>27</v>
      </c>
      <c r="V121" s="175">
        <f>'ЧГ-4 2022 расклад'!G118</f>
        <v>43</v>
      </c>
      <c r="W121" s="278">
        <f>'ЧГ-4 2023 расклад'!G120</f>
        <v>37</v>
      </c>
      <c r="X121" s="334">
        <f>'ЧГ-4 2018 расклад'!H124</f>
        <v>56.790123456790127</v>
      </c>
      <c r="Y121" s="336">
        <f>'ЧГ-4 2019 расклад'!H124</f>
        <v>47.872340425531917</v>
      </c>
      <c r="Z121" s="269">
        <f>'ЧГ-4 2021 расклад'!H121</f>
        <v>36.486486486486484</v>
      </c>
      <c r="AA121" s="269">
        <f>'ЧГ-4 2022 расклад'!H118</f>
        <v>51.807228915662648</v>
      </c>
      <c r="AB121" s="270">
        <f>'ЧГ-4 2023 расклад'!H120</f>
        <v>44.047619047619051</v>
      </c>
      <c r="AC121" s="330">
        <f>'ЧГ-4 2018 расклад'!I124</f>
        <v>35</v>
      </c>
      <c r="AD121" s="331">
        <f>'ЧГ-4 2019 расклад'!I124</f>
        <v>49</v>
      </c>
      <c r="AE121" s="175">
        <f>'ЧГ-4 2021 расклад'!I121</f>
        <v>47</v>
      </c>
      <c r="AF121" s="175">
        <f>'ЧГ-4 2022 расклад'!I118</f>
        <v>39</v>
      </c>
      <c r="AG121" s="278">
        <f>'ЧГ-4 2023 расклад'!I120</f>
        <v>42</v>
      </c>
      <c r="AH121" s="334">
        <f>'ЧГ-4 2018 расклад'!J124</f>
        <v>43.209876543209873</v>
      </c>
      <c r="AI121" s="335">
        <f>'ЧГ-4 2019 расклад'!J124</f>
        <v>52.127659574468083</v>
      </c>
      <c r="AJ121" s="279">
        <f>'ЧГ-4 2021 расклад'!J121</f>
        <v>63.513513513513516</v>
      </c>
      <c r="AK121" s="279">
        <f>'ЧГ-4 2022 расклад'!J118</f>
        <v>46.987951807228917</v>
      </c>
      <c r="AL121" s="270">
        <f>'ЧГ-4 2023 расклад'!J120</f>
        <v>50</v>
      </c>
      <c r="AM121" s="334">
        <f>'ЧГ-4 2018 расклад'!K124</f>
        <v>100</v>
      </c>
      <c r="AN121" s="277">
        <f>'ЧГ-4 2019 расклад'!K124</f>
        <v>100</v>
      </c>
      <c r="AO121" s="277">
        <f>'ЧГ-4 2021 расклад'!K121</f>
        <v>100</v>
      </c>
      <c r="AP121" s="277">
        <f>'ЧГ-4 2022 расклад'!K118</f>
        <v>98.795180722891558</v>
      </c>
      <c r="AQ121" s="379">
        <f>'ЧГ-4 2023 расклад'!K120</f>
        <v>94.047619047619051</v>
      </c>
    </row>
    <row r="122" spans="1:43" x14ac:dyDescent="0.25">
      <c r="A122" s="116">
        <v>6</v>
      </c>
      <c r="B122" s="175">
        <v>70270</v>
      </c>
      <c r="C122" s="206" t="s">
        <v>69</v>
      </c>
      <c r="D122" s="140">
        <f>'ЧГ-4 2018 расклад'!D126</f>
        <v>51</v>
      </c>
      <c r="E122" s="177">
        <f>'ЧГ-4 2019 расклад'!D125</f>
        <v>69</v>
      </c>
      <c r="F122" s="177">
        <f>'ЧГ-4 2021 расклад'!D122</f>
        <v>67</v>
      </c>
      <c r="G122" s="177">
        <f>'ЧГ-4 2022 расклад'!D119</f>
        <v>73</v>
      </c>
      <c r="H122" s="219">
        <f>'ЧГ-4 2023 расклад'!D121</f>
        <v>67</v>
      </c>
      <c r="I122" s="325">
        <f>'ЧГ-4 2018 расклад'!E126</f>
        <v>7</v>
      </c>
      <c r="J122" s="326">
        <f>'ЧГ-4 2019 расклад'!E125</f>
        <v>15</v>
      </c>
      <c r="K122" s="326">
        <f>'ЧГ-4 2021 расклад'!E122</f>
        <v>0</v>
      </c>
      <c r="L122" s="326">
        <f>'ЧГ-4 2022 расклад'!E119</f>
        <v>0</v>
      </c>
      <c r="M122" s="327">
        <f>'ЧГ-4 2023 расклад'!E121</f>
        <v>1</v>
      </c>
      <c r="N122" s="328">
        <f>'ЧГ-4 2018 расклад'!F126</f>
        <v>13.725490196078431</v>
      </c>
      <c r="O122" s="329">
        <f>'ЧГ-4 2019 расклад'!F125</f>
        <v>21.739130434782609</v>
      </c>
      <c r="P122" s="269">
        <f>'ЧГ-4 2021 расклад'!F122</f>
        <v>0</v>
      </c>
      <c r="Q122" s="269">
        <f>'ЧГ-4 2022 расклад'!F119</f>
        <v>0</v>
      </c>
      <c r="R122" s="270">
        <f>'ЧГ-4 2023 расклад'!F121</f>
        <v>1.4925373134328359</v>
      </c>
      <c r="S122" s="330">
        <f>'ЧГ-4 2018 расклад'!G126</f>
        <v>31</v>
      </c>
      <c r="T122" s="331">
        <f>'ЧГ-4 2019 расклад'!G125</f>
        <v>38</v>
      </c>
      <c r="U122" s="175">
        <f>'ЧГ-4 2021 расклад'!G122</f>
        <v>26</v>
      </c>
      <c r="V122" s="175">
        <f>'ЧГ-4 2022 расклад'!G119</f>
        <v>47</v>
      </c>
      <c r="W122" s="278">
        <f>'ЧГ-4 2023 расклад'!G121</f>
        <v>43</v>
      </c>
      <c r="X122" s="334">
        <f>'ЧГ-4 2018 расклад'!H126</f>
        <v>60.784313725490193</v>
      </c>
      <c r="Y122" s="336">
        <f>'ЧГ-4 2019 расклад'!H125</f>
        <v>55.072463768115945</v>
      </c>
      <c r="Z122" s="269">
        <f>'ЧГ-4 2021 расклад'!H122</f>
        <v>38.805970149253731</v>
      </c>
      <c r="AA122" s="269">
        <f>'ЧГ-4 2022 расклад'!H119</f>
        <v>64.38356164383562</v>
      </c>
      <c r="AB122" s="270">
        <f>'ЧГ-4 2023 расклад'!H121</f>
        <v>64.179104477611943</v>
      </c>
      <c r="AC122" s="330">
        <f>'ЧГ-4 2018 расклад'!I126</f>
        <v>13</v>
      </c>
      <c r="AD122" s="331">
        <f>'ЧГ-4 2019 расклад'!I125</f>
        <v>16</v>
      </c>
      <c r="AE122" s="175">
        <f>'ЧГ-4 2021 расклад'!I122</f>
        <v>41</v>
      </c>
      <c r="AF122" s="175">
        <f>'ЧГ-4 2022 расклад'!I119</f>
        <v>26</v>
      </c>
      <c r="AG122" s="278">
        <f>'ЧГ-4 2023 расклад'!I121</f>
        <v>23</v>
      </c>
      <c r="AH122" s="334">
        <f>'ЧГ-4 2018 расклад'!J126</f>
        <v>25.490196078431371</v>
      </c>
      <c r="AI122" s="335">
        <f>'ЧГ-4 2019 расклад'!J125</f>
        <v>23.188405797101449</v>
      </c>
      <c r="AJ122" s="279">
        <f>'ЧГ-4 2021 расклад'!J122</f>
        <v>61.194029850746269</v>
      </c>
      <c r="AK122" s="279">
        <f>'ЧГ-4 2022 расклад'!J119</f>
        <v>35.61643835616438</v>
      </c>
      <c r="AL122" s="270">
        <f>'ЧГ-4 2023 расклад'!J121</f>
        <v>34.328358208955223</v>
      </c>
      <c r="AM122" s="334">
        <f>'ЧГ-4 2018 расклад'!K126</f>
        <v>86.274509803921561</v>
      </c>
      <c r="AN122" s="277">
        <f>'ЧГ-4 2019 расклад'!K125</f>
        <v>78.260869565217391</v>
      </c>
      <c r="AO122" s="277">
        <f>'ЧГ-4 2021 расклад'!K122</f>
        <v>100</v>
      </c>
      <c r="AP122" s="277">
        <f>'ЧГ-4 2022 расклад'!K119</f>
        <v>100</v>
      </c>
      <c r="AQ122" s="379">
        <f>'ЧГ-4 2023 расклад'!K121</f>
        <v>98.507462686567166</v>
      </c>
    </row>
    <row r="123" spans="1:43" x14ac:dyDescent="0.25">
      <c r="A123" s="116">
        <v>7</v>
      </c>
      <c r="B123" s="175">
        <v>70510</v>
      </c>
      <c r="C123" s="206" t="s">
        <v>70</v>
      </c>
      <c r="D123" s="140">
        <f>'ЧГ-4 2018 расклад'!D127</f>
        <v>44</v>
      </c>
      <c r="E123" s="177">
        <f>'ЧГ-4 2019 расклад'!D126</f>
        <v>48</v>
      </c>
      <c r="F123" s="177">
        <f>'ЧГ-4 2021 расклад'!D123</f>
        <v>39</v>
      </c>
      <c r="G123" s="177">
        <f>'ЧГ-4 2022 расклад'!D120</f>
        <v>45</v>
      </c>
      <c r="H123" s="219">
        <f>'ЧГ-4 2023 расклад'!D122</f>
        <v>31</v>
      </c>
      <c r="I123" s="325">
        <f>'ЧГ-4 2018 расклад'!E127</f>
        <v>4</v>
      </c>
      <c r="J123" s="326">
        <f>'ЧГ-4 2019 расклад'!E126</f>
        <v>4</v>
      </c>
      <c r="K123" s="326">
        <f>'ЧГ-4 2021 расклад'!E123</f>
        <v>4</v>
      </c>
      <c r="L123" s="326">
        <f>'ЧГ-4 2022 расклад'!E120</f>
        <v>5</v>
      </c>
      <c r="M123" s="327">
        <f>'ЧГ-4 2023 расклад'!E122</f>
        <v>4</v>
      </c>
      <c r="N123" s="328">
        <f>'ЧГ-4 2018 расклад'!F127</f>
        <v>9.0909090909090917</v>
      </c>
      <c r="O123" s="329">
        <f>'ЧГ-4 2019 расклад'!F126</f>
        <v>8.3333333333333339</v>
      </c>
      <c r="P123" s="269">
        <f>'ЧГ-4 2021 расклад'!F123</f>
        <v>10.256410256410257</v>
      </c>
      <c r="Q123" s="269">
        <f>'ЧГ-4 2022 расклад'!F120</f>
        <v>11.111111111111111</v>
      </c>
      <c r="R123" s="270">
        <f>'ЧГ-4 2023 расклад'!F122</f>
        <v>12.903225806451612</v>
      </c>
      <c r="S123" s="330">
        <f>'ЧГ-4 2018 расклад'!G127</f>
        <v>34</v>
      </c>
      <c r="T123" s="331">
        <f>'ЧГ-4 2019 расклад'!G126</f>
        <v>37</v>
      </c>
      <c r="U123" s="175">
        <f>'ЧГ-4 2021 расклад'!G123</f>
        <v>27</v>
      </c>
      <c r="V123" s="175">
        <f>'ЧГ-4 2022 расклад'!G120</f>
        <v>29</v>
      </c>
      <c r="W123" s="278">
        <f>'ЧГ-4 2023 расклад'!G122</f>
        <v>21</v>
      </c>
      <c r="X123" s="334">
        <f>'ЧГ-4 2018 расклад'!H127</f>
        <v>77.272727272727266</v>
      </c>
      <c r="Y123" s="336">
        <f>'ЧГ-4 2019 расклад'!H126</f>
        <v>77.083333333333329</v>
      </c>
      <c r="Z123" s="269">
        <f>'ЧГ-4 2021 расклад'!H123</f>
        <v>69.230769230769226</v>
      </c>
      <c r="AA123" s="269">
        <f>'ЧГ-4 2022 расклад'!H120</f>
        <v>64.444444444444443</v>
      </c>
      <c r="AB123" s="270">
        <f>'ЧГ-4 2023 расклад'!H122</f>
        <v>67.741935483870961</v>
      </c>
      <c r="AC123" s="330">
        <f>'ЧГ-4 2018 расклад'!I127</f>
        <v>6</v>
      </c>
      <c r="AD123" s="331">
        <f>'ЧГ-4 2019 расклад'!I126</f>
        <v>7</v>
      </c>
      <c r="AE123" s="175">
        <f>'ЧГ-4 2021 расклад'!I123</f>
        <v>8</v>
      </c>
      <c r="AF123" s="175">
        <f>'ЧГ-4 2022 расклад'!I120</f>
        <v>11</v>
      </c>
      <c r="AG123" s="278">
        <f>'ЧГ-4 2023 расклад'!I122</f>
        <v>6</v>
      </c>
      <c r="AH123" s="334">
        <f>'ЧГ-4 2018 расклад'!J127</f>
        <v>13.636363636363637</v>
      </c>
      <c r="AI123" s="335">
        <f>'ЧГ-4 2019 расклад'!J126</f>
        <v>14.583333333333334</v>
      </c>
      <c r="AJ123" s="279">
        <f>'ЧГ-4 2021 расклад'!J123</f>
        <v>20.512820512820515</v>
      </c>
      <c r="AK123" s="279">
        <f>'ЧГ-4 2022 расклад'!J120</f>
        <v>24.444444444444443</v>
      </c>
      <c r="AL123" s="270">
        <f>'ЧГ-4 2023 расклад'!J122</f>
        <v>19.35483870967742</v>
      </c>
      <c r="AM123" s="334">
        <f>'ЧГ-4 2018 расклад'!K127</f>
        <v>90.909090909090907</v>
      </c>
      <c r="AN123" s="277">
        <f>'ЧГ-4 2019 расклад'!K126</f>
        <v>91.666666666666657</v>
      </c>
      <c r="AO123" s="277">
        <f>'ЧГ-4 2021 расклад'!K123</f>
        <v>89.743589743589737</v>
      </c>
      <c r="AP123" s="277">
        <f>'ЧГ-4 2022 расклад'!K120</f>
        <v>88.888888888888886</v>
      </c>
      <c r="AQ123" s="379">
        <f>'ЧГ-4 2023 расклад'!K122</f>
        <v>87.096774193548384</v>
      </c>
    </row>
    <row r="124" spans="1:43" ht="15" customHeight="1" x14ac:dyDescent="0.25">
      <c r="A124" s="116">
        <v>8</v>
      </c>
      <c r="B124" s="175">
        <v>10880</v>
      </c>
      <c r="C124" s="205" t="s">
        <v>153</v>
      </c>
      <c r="D124" s="225">
        <f>'ЧГ-4 2018 расклад'!D128</f>
        <v>203</v>
      </c>
      <c r="E124" s="177">
        <f>'ЧГ-4 2019 расклад'!D127</f>
        <v>400</v>
      </c>
      <c r="F124" s="119">
        <f>'ЧГ-4 2021 расклад'!D124</f>
        <v>391</v>
      </c>
      <c r="G124" s="119">
        <f>'ЧГ-4 2022 расклад'!D121</f>
        <v>375</v>
      </c>
      <c r="H124" s="220">
        <f>'ЧГ-4 2023 расклад'!D123</f>
        <v>379</v>
      </c>
      <c r="I124" s="351">
        <f>'ЧГ-4 2018 расклад'!E128</f>
        <v>0</v>
      </c>
      <c r="J124" s="326">
        <f>'ЧГ-4 2019 расклад'!E127</f>
        <v>23</v>
      </c>
      <c r="K124" s="337">
        <f>'ЧГ-4 2021 расклад'!E124</f>
        <v>30</v>
      </c>
      <c r="L124" s="337">
        <f>'ЧГ-4 2022 расклад'!E121</f>
        <v>41</v>
      </c>
      <c r="M124" s="338">
        <f>'ЧГ-4 2023 расклад'!E123</f>
        <v>31</v>
      </c>
      <c r="N124" s="352">
        <f>'ЧГ-4 2018 расклад'!F128</f>
        <v>0</v>
      </c>
      <c r="O124" s="329">
        <f>'ЧГ-4 2019 расклад'!F127</f>
        <v>5.75</v>
      </c>
      <c r="P124" s="271">
        <f>'ЧГ-4 2021 расклад'!F124</f>
        <v>7.6726342710997439</v>
      </c>
      <c r="Q124" s="271">
        <f>'ЧГ-4 2022 расклад'!F121</f>
        <v>10.933333333333334</v>
      </c>
      <c r="R124" s="272">
        <f>'ЧГ-4 2023 расклад'!F123</f>
        <v>8.1794195250659634</v>
      </c>
      <c r="S124" s="353">
        <f>'ЧГ-4 2018 расклад'!G128</f>
        <v>134</v>
      </c>
      <c r="T124" s="331">
        <f>'ЧГ-4 2019 расклад'!G127</f>
        <v>216</v>
      </c>
      <c r="U124" s="118">
        <f>'ЧГ-4 2021 расклад'!G124</f>
        <v>190</v>
      </c>
      <c r="V124" s="118">
        <f>'ЧГ-4 2022 расклад'!G121</f>
        <v>210</v>
      </c>
      <c r="W124" s="280">
        <f>'ЧГ-4 2023 расклад'!G123</f>
        <v>152</v>
      </c>
      <c r="X124" s="339">
        <f>'ЧГ-4 2018 расклад'!H128</f>
        <v>66.009852216748769</v>
      </c>
      <c r="Y124" s="336">
        <f>'ЧГ-4 2019 расклад'!H127</f>
        <v>54</v>
      </c>
      <c r="Z124" s="271">
        <f>'ЧГ-4 2021 расклад'!H124</f>
        <v>48.593350383631716</v>
      </c>
      <c r="AA124" s="271">
        <f>'ЧГ-4 2022 расклад'!H121</f>
        <v>56</v>
      </c>
      <c r="AB124" s="272">
        <f>'ЧГ-4 2023 расклад'!H123</f>
        <v>40.105540897097626</v>
      </c>
      <c r="AC124" s="353">
        <f>'ЧГ-4 2018 расклад'!I128</f>
        <v>69</v>
      </c>
      <c r="AD124" s="331">
        <f>'ЧГ-4 2019 расклад'!I127</f>
        <v>161</v>
      </c>
      <c r="AE124" s="118">
        <f>'ЧГ-4 2021 расклад'!I124</f>
        <v>171</v>
      </c>
      <c r="AF124" s="118">
        <f>'ЧГ-4 2022 расклад'!I121</f>
        <v>124</v>
      </c>
      <c r="AG124" s="280">
        <f>'ЧГ-4 2023 расклад'!I123</f>
        <v>196</v>
      </c>
      <c r="AH124" s="339">
        <f>'ЧГ-4 2018 расклад'!J128</f>
        <v>33.990147783251231</v>
      </c>
      <c r="AI124" s="335">
        <f>'ЧГ-4 2019 расклад'!J127</f>
        <v>40.25</v>
      </c>
      <c r="AJ124" s="281">
        <f>'ЧГ-4 2021 расклад'!J124</f>
        <v>43.734015345268546</v>
      </c>
      <c r="AK124" s="281">
        <f>'ЧГ-4 2022 расклад'!J121</f>
        <v>33.06666666666667</v>
      </c>
      <c r="AL124" s="272">
        <f>'ЧГ-4 2023 расклад'!J123</f>
        <v>51.715039577836414</v>
      </c>
      <c r="AM124" s="339">
        <f>'ЧГ-4 2018 расклад'!K128</f>
        <v>100</v>
      </c>
      <c r="AN124" s="277">
        <f>'ЧГ-4 2019 расклад'!K127</f>
        <v>94.25</v>
      </c>
      <c r="AO124" s="382">
        <f>'ЧГ-4 2021 расклад'!K124</f>
        <v>92.327365728900261</v>
      </c>
      <c r="AP124" s="382">
        <f>'ЧГ-4 2022 расклад'!K121</f>
        <v>89.066666666666663</v>
      </c>
      <c r="AQ124" s="383">
        <f>'ЧГ-4 2023 расклад'!K123</f>
        <v>91.820580474934047</v>
      </c>
    </row>
    <row r="125" spans="1:43" ht="15" customHeight="1" thickBot="1" x14ac:dyDescent="0.3">
      <c r="A125" s="131">
        <v>9</v>
      </c>
      <c r="B125" s="132">
        <v>10890</v>
      </c>
      <c r="C125" s="218" t="s">
        <v>152</v>
      </c>
      <c r="D125" s="229"/>
      <c r="E125" s="217"/>
      <c r="F125" s="217">
        <f>'ЧГ-4 2021 расклад'!D125</f>
        <v>113</v>
      </c>
      <c r="G125" s="217">
        <f>'ЧГ-4 2022 расклад'!D122</f>
        <v>175</v>
      </c>
      <c r="H125" s="230">
        <f>'ЧГ-4 2023 расклад'!D124</f>
        <v>299</v>
      </c>
      <c r="I125" s="364"/>
      <c r="J125" s="365"/>
      <c r="K125" s="366">
        <f>'ЧГ-4 2021 расклад'!E125</f>
        <v>20</v>
      </c>
      <c r="L125" s="366">
        <f>'ЧГ-4 2022 расклад'!E122</f>
        <v>17</v>
      </c>
      <c r="M125" s="370">
        <f>'ЧГ-4 2023 расклад'!E124</f>
        <v>46</v>
      </c>
      <c r="N125" s="367"/>
      <c r="O125" s="365"/>
      <c r="P125" s="378">
        <f>'ЧГ-4 2021 расклад'!F125</f>
        <v>17.699115044247787</v>
      </c>
      <c r="Q125" s="366">
        <f>'ЧГ-4 2022 расклад'!F122</f>
        <v>9.7142857142857135</v>
      </c>
      <c r="R125" s="368">
        <f>'ЧГ-4 2023 расклад'!F124</f>
        <v>15.384615384615385</v>
      </c>
      <c r="S125" s="369"/>
      <c r="T125" s="366"/>
      <c r="U125" s="366">
        <f>'ЧГ-4 2021 расклад'!G125</f>
        <v>63</v>
      </c>
      <c r="V125" s="366">
        <f>'ЧГ-4 2022 расклад'!G122</f>
        <v>95</v>
      </c>
      <c r="W125" s="370">
        <f>'ЧГ-4 2023 расклад'!G124</f>
        <v>128</v>
      </c>
      <c r="X125" s="371"/>
      <c r="Y125" s="372"/>
      <c r="Z125" s="366">
        <f>'ЧГ-4 2021 расклад'!H125</f>
        <v>55.752212389380531</v>
      </c>
      <c r="AA125" s="366">
        <f>'ЧГ-4 2022 расклад'!H122</f>
        <v>54.285714285714285</v>
      </c>
      <c r="AB125" s="368">
        <f>'ЧГ-4 2023 расклад'!H124</f>
        <v>42.809364548494983</v>
      </c>
      <c r="AC125" s="369"/>
      <c r="AD125" s="366"/>
      <c r="AE125" s="366">
        <f>'ЧГ-4 2021 расклад'!I125</f>
        <v>30</v>
      </c>
      <c r="AF125" s="366">
        <f>'ЧГ-4 2022 расклад'!I122</f>
        <v>63</v>
      </c>
      <c r="AG125" s="370">
        <f>'ЧГ-4 2023 расклад'!I124</f>
        <v>125</v>
      </c>
      <c r="AH125" s="287"/>
      <c r="AI125" s="288"/>
      <c r="AJ125" s="288">
        <f>'ЧГ-4 2021 расклад'!J125</f>
        <v>26.548672566371682</v>
      </c>
      <c r="AK125" s="394">
        <f>'ЧГ-4 2022 расклад'!J122</f>
        <v>36</v>
      </c>
      <c r="AL125" s="289">
        <f>'ЧГ-4 2023 расклад'!J124</f>
        <v>41.80602006688963</v>
      </c>
      <c r="AM125" s="290"/>
      <c r="AN125" s="291"/>
      <c r="AO125" s="386">
        <f>'ЧГ-4 2021 расклад'!K125</f>
        <v>82.30088495575221</v>
      </c>
      <c r="AP125" s="386">
        <f>'ЧГ-4 2022 расклад'!K122</f>
        <v>90.285714285714278</v>
      </c>
      <c r="AQ125" s="387">
        <f>'ЧГ-4 2023 расклад'!K124</f>
        <v>84.615384615384613</v>
      </c>
    </row>
    <row r="126" spans="1:43" ht="15.75" thickBot="1" x14ac:dyDescent="0.3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4" t="s">
        <v>108</v>
      </c>
      <c r="AI126" s="374"/>
      <c r="AJ126" s="374"/>
      <c r="AK126" s="374"/>
      <c r="AL126" s="374"/>
      <c r="AM126" s="375">
        <f>'ЧГ-4 2018 расклад'!K129</f>
        <v>95.785166085603876</v>
      </c>
      <c r="AN126" s="376">
        <f>'ЧГ-4 2019 расклад'!K128</f>
        <v>95.428128225627873</v>
      </c>
      <c r="AO126" s="376">
        <f>'ЧГ-4 2021 расклад'!K126</f>
        <v>93.299690670188298</v>
      </c>
      <c r="AP126" s="376">
        <f>'ЧГ-4 2022 расклад'!K123</f>
        <v>92.792493556998537</v>
      </c>
      <c r="AQ126" s="388">
        <f>'ЧГ-4 2023 расклад'!K125</f>
        <v>90.557912289600267</v>
      </c>
    </row>
    <row r="127" spans="1:43" x14ac:dyDescent="0.25">
      <c r="AH127" s="87"/>
      <c r="AI127" s="87"/>
      <c r="AJ127" s="87"/>
      <c r="AK127" s="87"/>
      <c r="AL127" s="87"/>
    </row>
    <row r="129" spans="14:18" x14ac:dyDescent="0.25">
      <c r="N129" s="87"/>
      <c r="O129" s="87"/>
      <c r="P129" s="87"/>
      <c r="Q129" s="87"/>
      <c r="R129" s="87"/>
    </row>
  </sheetData>
  <mergeCells count="16">
    <mergeCell ref="A2:C2"/>
    <mergeCell ref="AH5:AL5"/>
    <mergeCell ref="AC5:AG5"/>
    <mergeCell ref="AM5:AQ5"/>
    <mergeCell ref="AC4:AL4"/>
    <mergeCell ref="AM4:AQ4"/>
    <mergeCell ref="N5:R5"/>
    <mergeCell ref="I4:R4"/>
    <mergeCell ref="S5:W5"/>
    <mergeCell ref="S4:AB4"/>
    <mergeCell ref="X5:AB5"/>
    <mergeCell ref="A4:A6"/>
    <mergeCell ref="B4:B6"/>
    <mergeCell ref="C4:C6"/>
    <mergeCell ref="D4:H5"/>
    <mergeCell ref="I5:M5"/>
  </mergeCells>
  <conditionalFormatting sqref="N7:R125">
    <cfRule type="containsBlanks" dxfId="88" priority="25">
      <formula>LEN(TRIM(N7))=0</formula>
    </cfRule>
    <cfRule type="cellIs" dxfId="87" priority="29" operator="equal">
      <formula>0</formula>
    </cfRule>
    <cfRule type="cellIs" dxfId="86" priority="31" operator="between">
      <formula>0.1</formula>
      <formula>10</formula>
    </cfRule>
    <cfRule type="cellIs" dxfId="85" priority="32" operator="greaterThanOrEqual">
      <formula>10</formula>
    </cfRule>
  </conditionalFormatting>
  <conditionalFormatting sqref="AM7:AM126">
    <cfRule type="cellIs" dxfId="84" priority="316" operator="equal">
      <formula>$AM$126</formula>
    </cfRule>
    <cfRule type="containsBlanks" dxfId="83" priority="317">
      <formula>LEN(TRIM(AM7))=0</formula>
    </cfRule>
    <cfRule type="cellIs" dxfId="82" priority="318" operator="lessThan">
      <formula>75</formula>
    </cfRule>
    <cfRule type="cellIs" dxfId="81" priority="319" operator="between">
      <formula>$AM$126</formula>
      <formula>75</formula>
    </cfRule>
    <cfRule type="cellIs" dxfId="80" priority="320" operator="between">
      <formula>98</formula>
      <formula>$AM$126</formula>
    </cfRule>
    <cfRule type="cellIs" dxfId="79" priority="321" operator="between">
      <formula>100</formula>
      <formula>98</formula>
    </cfRule>
  </conditionalFormatting>
  <conditionalFormatting sqref="AN7:AN126">
    <cfRule type="cellIs" dxfId="78" priority="328" operator="equal">
      <formula>$AN$126</formula>
    </cfRule>
    <cfRule type="containsBlanks" dxfId="77" priority="329">
      <formula>LEN(TRIM(AN7))=0</formula>
    </cfRule>
    <cfRule type="cellIs" dxfId="76" priority="330" operator="lessThan">
      <formula>75</formula>
    </cfRule>
    <cfRule type="cellIs" dxfId="75" priority="331" operator="between">
      <formula>75</formula>
      <formula>$AN$126</formula>
    </cfRule>
    <cfRule type="cellIs" dxfId="74" priority="332" operator="between">
      <formula>$AN$126</formula>
      <formula>98</formula>
    </cfRule>
    <cfRule type="cellIs" dxfId="73" priority="333" operator="between">
      <formula>98</formula>
      <formula>100</formula>
    </cfRule>
  </conditionalFormatting>
  <conditionalFormatting sqref="AO7:AO126">
    <cfRule type="cellIs" dxfId="72" priority="340" operator="equal">
      <formula>$AO$126</formula>
    </cfRule>
    <cfRule type="containsBlanks" dxfId="71" priority="341">
      <formula>LEN(TRIM(AO7))=0</formula>
    </cfRule>
    <cfRule type="cellIs" dxfId="70" priority="342" operator="lessThan">
      <formula>75</formula>
    </cfRule>
    <cfRule type="cellIs" dxfId="69" priority="343" operator="between">
      <formula>75</formula>
      <formula>$AO$126</formula>
    </cfRule>
    <cfRule type="cellIs" dxfId="68" priority="344" operator="between">
      <formula>$AO$126</formula>
      <formula>98</formula>
    </cfRule>
    <cfRule type="cellIs" dxfId="67" priority="345" operator="between">
      <formula>98</formula>
      <formula>100</formula>
    </cfRule>
  </conditionalFormatting>
  <conditionalFormatting sqref="AP7:AP126">
    <cfRule type="cellIs" dxfId="66" priority="352" operator="equal">
      <formula>$AP$126</formula>
    </cfRule>
    <cfRule type="containsBlanks" dxfId="65" priority="353">
      <formula>LEN(TRIM(AP7))=0</formula>
    </cfRule>
    <cfRule type="cellIs" dxfId="64" priority="354" operator="lessThan">
      <formula>75</formula>
    </cfRule>
    <cfRule type="cellIs" dxfId="63" priority="355" operator="between">
      <formula>75</formula>
      <formula>$AP$126</formula>
    </cfRule>
    <cfRule type="cellIs" dxfId="62" priority="356" operator="between">
      <formula>$AP$126</formula>
      <formula>98</formula>
    </cfRule>
    <cfRule type="cellIs" dxfId="61" priority="357" operator="between">
      <formula>98</formula>
      <formula>100</formula>
    </cfRule>
  </conditionalFormatting>
  <conditionalFormatting sqref="AQ7:AQ126">
    <cfRule type="cellIs" dxfId="60" priority="6" operator="between">
      <formula>98</formula>
      <formula>100</formula>
    </cfRule>
    <cfRule type="cellIs" dxfId="59" priority="5" operator="between">
      <formula>$AQ$126</formula>
      <formula>98</formula>
    </cfRule>
    <cfRule type="cellIs" dxfId="58" priority="4" operator="between">
      <formula>75</formula>
      <formula>$AQ$126</formula>
    </cfRule>
    <cfRule type="cellIs" dxfId="57" priority="3" operator="lessThan">
      <formula>75</formula>
    </cfRule>
    <cfRule type="containsBlanks" dxfId="56" priority="2">
      <formula>LEN(TRIM(AQ7))=0</formula>
    </cfRule>
    <cfRule type="cellIs" dxfId="55" priority="1" operator="equal">
      <formula>$AQ$126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161" customWidth="1"/>
    <col min="2" max="2" width="9.7109375" style="161" customWidth="1"/>
    <col min="3" max="3" width="31.7109375" style="161" customWidth="1"/>
    <col min="4" max="4" width="7.7109375" style="161" customWidth="1"/>
    <col min="5" max="5" width="8.7109375" style="161" customWidth="1"/>
    <col min="6" max="6" width="7.7109375" style="161" customWidth="1"/>
    <col min="7" max="7" width="8.7109375" style="161" customWidth="1"/>
    <col min="8" max="8" width="8.5703125" style="161" customWidth="1"/>
    <col min="9" max="9" width="8.7109375" style="161" customWidth="1"/>
    <col min="10" max="10" width="7.7109375" style="161" customWidth="1"/>
    <col min="11" max="11" width="9.7109375" style="161" customWidth="1"/>
    <col min="12" max="12" width="7.7109375" style="161" customWidth="1"/>
    <col min="13" max="16384" width="9.140625" style="161"/>
  </cols>
  <sheetData>
    <row r="1" spans="1:14" ht="18" customHeight="1" x14ac:dyDescent="0.25">
      <c r="M1" s="192"/>
      <c r="N1" s="162" t="s">
        <v>137</v>
      </c>
    </row>
    <row r="2" spans="1:14" ht="18" customHeight="1" x14ac:dyDescent="0.25">
      <c r="C2" s="408" t="s">
        <v>109</v>
      </c>
      <c r="D2" s="408"/>
      <c r="E2" s="5"/>
      <c r="F2" s="73"/>
      <c r="G2" s="5"/>
      <c r="H2" s="5"/>
      <c r="I2" s="5"/>
      <c r="J2" s="5"/>
      <c r="K2" s="194">
        <v>2018</v>
      </c>
      <c r="L2" s="5"/>
      <c r="M2" s="164"/>
      <c r="N2" s="162" t="s">
        <v>138</v>
      </c>
    </row>
    <row r="3" spans="1:14" ht="18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3"/>
      <c r="N3" s="162" t="s">
        <v>139</v>
      </c>
    </row>
    <row r="4" spans="1:14" ht="18" customHeight="1" x14ac:dyDescent="0.25">
      <c r="A4" s="424" t="s">
        <v>0</v>
      </c>
      <c r="B4" s="427" t="s">
        <v>76</v>
      </c>
      <c r="C4" s="427" t="s">
        <v>77</v>
      </c>
      <c r="D4" s="427" t="s">
        <v>112</v>
      </c>
      <c r="E4" s="439" t="s">
        <v>105</v>
      </c>
      <c r="F4" s="440"/>
      <c r="G4" s="440"/>
      <c r="H4" s="440"/>
      <c r="I4" s="440"/>
      <c r="J4" s="440"/>
      <c r="K4" s="441"/>
      <c r="L4" s="5"/>
      <c r="M4" s="163"/>
      <c r="N4" s="162" t="s">
        <v>140</v>
      </c>
    </row>
    <row r="5" spans="1:14" ht="43.5" customHeight="1" thickBot="1" x14ac:dyDescent="0.3">
      <c r="A5" s="426"/>
      <c r="B5" s="429"/>
      <c r="C5" s="429"/>
      <c r="D5" s="429"/>
      <c r="E5" s="90" t="s">
        <v>106</v>
      </c>
      <c r="F5" s="90" t="s">
        <v>1</v>
      </c>
      <c r="G5" s="91" t="s">
        <v>2</v>
      </c>
      <c r="H5" s="91" t="s">
        <v>1</v>
      </c>
      <c r="I5" s="92" t="s">
        <v>3</v>
      </c>
      <c r="J5" s="91" t="s">
        <v>1</v>
      </c>
      <c r="K5" s="93" t="s">
        <v>107</v>
      </c>
    </row>
    <row r="6" spans="1:14" ht="15" customHeight="1" thickBot="1" x14ac:dyDescent="0.3">
      <c r="A6" s="94"/>
      <c r="B6" s="95"/>
      <c r="C6" s="95" t="s">
        <v>113</v>
      </c>
      <c r="D6" s="95">
        <f>D7+D8+D18+D32+D51+D71+D87+D118</f>
        <v>9720</v>
      </c>
      <c r="E6" s="95">
        <f>E7+E8+E18+E32+E51+E71+E87+E118</f>
        <v>287</v>
      </c>
      <c r="F6" s="96">
        <f>E6*100/D6</f>
        <v>2.9526748971193415</v>
      </c>
      <c r="G6" s="97">
        <f>G7+G8+G18+G32+G51+G71+G87+G118</f>
        <v>5393</v>
      </c>
      <c r="H6" s="98">
        <f t="shared" ref="H6:H69" si="0">G6*100/D6</f>
        <v>55.483539094650205</v>
      </c>
      <c r="I6" s="99">
        <f>I7+I8+I18+I32+I51+I71+I87+I118</f>
        <v>4022</v>
      </c>
      <c r="J6" s="98">
        <f t="shared" ref="J6:J69" si="1">I6*100/D6</f>
        <v>41.378600823045268</v>
      </c>
      <c r="K6" s="100">
        <f>J6+H6</f>
        <v>96.862139917695472</v>
      </c>
    </row>
    <row r="7" spans="1:14" ht="15" customHeight="1" thickBot="1" x14ac:dyDescent="0.3">
      <c r="A7" s="101">
        <v>1</v>
      </c>
      <c r="B7" s="102">
        <v>50050</v>
      </c>
      <c r="C7" s="103" t="s">
        <v>89</v>
      </c>
      <c r="D7" s="104">
        <v>77</v>
      </c>
      <c r="E7" s="104">
        <v>2</v>
      </c>
      <c r="F7" s="105">
        <f>E7*100/D7</f>
        <v>2.5974025974025974</v>
      </c>
      <c r="G7" s="104">
        <v>25</v>
      </c>
      <c r="H7" s="105">
        <f t="shared" si="0"/>
        <v>32.467532467532465</v>
      </c>
      <c r="I7" s="104">
        <v>50</v>
      </c>
      <c r="J7" s="105">
        <f t="shared" si="1"/>
        <v>64.935064935064929</v>
      </c>
      <c r="K7" s="106">
        <f>J7+H7</f>
        <v>97.402597402597394</v>
      </c>
    </row>
    <row r="8" spans="1:14" ht="15" customHeight="1" thickBot="1" x14ac:dyDescent="0.3">
      <c r="A8" s="107"/>
      <c r="B8" s="108"/>
      <c r="C8" s="108" t="s">
        <v>114</v>
      </c>
      <c r="D8" s="108">
        <f>SUM(D9:D17)</f>
        <v>723</v>
      </c>
      <c r="E8" s="108">
        <f>SUM(E9:E17)</f>
        <v>15</v>
      </c>
      <c r="F8" s="109">
        <f>E8*100/D8</f>
        <v>2.0746887966804981</v>
      </c>
      <c r="G8" s="110">
        <f>SUM(G9:G17)</f>
        <v>368</v>
      </c>
      <c r="H8" s="111">
        <f t="shared" si="0"/>
        <v>50.899031811894879</v>
      </c>
      <c r="I8" s="112">
        <f>SUM(I9:I17)</f>
        <v>340</v>
      </c>
      <c r="J8" s="111">
        <f t="shared" si="1"/>
        <v>47.026279391424623</v>
      </c>
      <c r="K8" s="113">
        <f>AVERAGE(K9:K17)</f>
        <v>98.536735720643762</v>
      </c>
    </row>
    <row r="9" spans="1:14" ht="15" customHeight="1" x14ac:dyDescent="0.25">
      <c r="A9" s="114">
        <v>1</v>
      </c>
      <c r="B9" s="115">
        <v>10003</v>
      </c>
      <c r="C9" s="167" t="s">
        <v>72</v>
      </c>
      <c r="D9" s="104">
        <v>49</v>
      </c>
      <c r="E9" s="104"/>
      <c r="F9" s="105"/>
      <c r="G9" s="104">
        <v>26</v>
      </c>
      <c r="H9" s="105">
        <f t="shared" si="0"/>
        <v>53.061224489795919</v>
      </c>
      <c r="I9" s="104">
        <v>23</v>
      </c>
      <c r="J9" s="105">
        <f t="shared" si="1"/>
        <v>46.938775510204081</v>
      </c>
      <c r="K9" s="106">
        <f t="shared" ref="K9:K17" si="2">J9+H9</f>
        <v>100</v>
      </c>
    </row>
    <row r="10" spans="1:14" ht="15" customHeight="1" x14ac:dyDescent="0.25">
      <c r="A10" s="116">
        <v>2</v>
      </c>
      <c r="B10" s="115">
        <v>10002</v>
      </c>
      <c r="C10" s="167" t="s">
        <v>4</v>
      </c>
      <c r="D10" s="104">
        <v>85</v>
      </c>
      <c r="E10" s="104"/>
      <c r="F10" s="105"/>
      <c r="G10" s="104">
        <v>33</v>
      </c>
      <c r="H10" s="105">
        <f t="shared" si="0"/>
        <v>38.823529411764703</v>
      </c>
      <c r="I10" s="104">
        <v>52</v>
      </c>
      <c r="J10" s="105">
        <f t="shared" si="1"/>
        <v>61.176470588235297</v>
      </c>
      <c r="K10" s="106">
        <f t="shared" si="2"/>
        <v>100</v>
      </c>
    </row>
    <row r="11" spans="1:14" ht="15" customHeight="1" x14ac:dyDescent="0.25">
      <c r="A11" s="116">
        <v>3</v>
      </c>
      <c r="B11" s="115">
        <v>10090</v>
      </c>
      <c r="C11" s="117" t="s">
        <v>73</v>
      </c>
      <c r="D11" s="104">
        <v>145</v>
      </c>
      <c r="E11" s="104">
        <v>9</v>
      </c>
      <c r="F11" s="105">
        <f>E11*100/D11</f>
        <v>6.2068965517241379</v>
      </c>
      <c r="G11" s="104">
        <v>104</v>
      </c>
      <c r="H11" s="105">
        <f t="shared" si="0"/>
        <v>71.724137931034477</v>
      </c>
      <c r="I11" s="104">
        <v>32</v>
      </c>
      <c r="J11" s="105">
        <f t="shared" si="1"/>
        <v>22.068965517241381</v>
      </c>
      <c r="K11" s="106">
        <f t="shared" si="2"/>
        <v>93.793103448275858</v>
      </c>
    </row>
    <row r="12" spans="1:14" ht="15" customHeight="1" x14ac:dyDescent="0.25">
      <c r="A12" s="116">
        <v>4</v>
      </c>
      <c r="B12" s="118">
        <v>10004</v>
      </c>
      <c r="C12" s="168" t="s">
        <v>5</v>
      </c>
      <c r="D12" s="119">
        <v>64</v>
      </c>
      <c r="E12" s="119"/>
      <c r="F12" s="120"/>
      <c r="G12" s="119">
        <v>13</v>
      </c>
      <c r="H12" s="120">
        <f t="shared" si="0"/>
        <v>20.3125</v>
      </c>
      <c r="I12" s="119">
        <v>51</v>
      </c>
      <c r="J12" s="120">
        <f t="shared" si="1"/>
        <v>79.6875</v>
      </c>
      <c r="K12" s="121">
        <f t="shared" si="2"/>
        <v>100</v>
      </c>
    </row>
    <row r="13" spans="1:14" ht="15" customHeight="1" x14ac:dyDescent="0.25">
      <c r="A13" s="116">
        <v>5</v>
      </c>
      <c r="B13" s="115">
        <v>10001</v>
      </c>
      <c r="C13" s="167" t="s">
        <v>71</v>
      </c>
      <c r="D13" s="104">
        <v>46</v>
      </c>
      <c r="E13" s="104"/>
      <c r="F13" s="105"/>
      <c r="G13" s="104">
        <v>18</v>
      </c>
      <c r="H13" s="105">
        <f t="shared" si="0"/>
        <v>39.130434782608695</v>
      </c>
      <c r="I13" s="104">
        <v>28</v>
      </c>
      <c r="J13" s="105">
        <f t="shared" si="1"/>
        <v>60.869565217391305</v>
      </c>
      <c r="K13" s="106">
        <f t="shared" si="2"/>
        <v>100</v>
      </c>
    </row>
    <row r="14" spans="1:14" ht="15" customHeight="1" x14ac:dyDescent="0.25">
      <c r="A14" s="116">
        <v>6</v>
      </c>
      <c r="B14" s="115">
        <v>10120</v>
      </c>
      <c r="C14" s="167" t="s">
        <v>74</v>
      </c>
      <c r="D14" s="104">
        <v>78</v>
      </c>
      <c r="E14" s="104"/>
      <c r="F14" s="105"/>
      <c r="G14" s="104">
        <v>57</v>
      </c>
      <c r="H14" s="105">
        <f t="shared" si="0"/>
        <v>73.07692307692308</v>
      </c>
      <c r="I14" s="104">
        <v>21</v>
      </c>
      <c r="J14" s="105">
        <f t="shared" si="1"/>
        <v>26.923076923076923</v>
      </c>
      <c r="K14" s="106">
        <f t="shared" si="2"/>
        <v>100</v>
      </c>
    </row>
    <row r="15" spans="1:14" ht="15" customHeight="1" x14ac:dyDescent="0.25">
      <c r="A15" s="116">
        <v>7</v>
      </c>
      <c r="B15" s="115">
        <v>10190</v>
      </c>
      <c r="C15" s="117" t="s">
        <v>6</v>
      </c>
      <c r="D15" s="104">
        <v>99</v>
      </c>
      <c r="E15" s="104">
        <v>1</v>
      </c>
      <c r="F15" s="105">
        <f>E15*100/D15</f>
        <v>1.0101010101010102</v>
      </c>
      <c r="G15" s="104">
        <v>25</v>
      </c>
      <c r="H15" s="105">
        <f t="shared" si="0"/>
        <v>25.252525252525253</v>
      </c>
      <c r="I15" s="104">
        <v>73</v>
      </c>
      <c r="J15" s="105">
        <f t="shared" si="1"/>
        <v>73.737373737373744</v>
      </c>
      <c r="K15" s="106">
        <f t="shared" si="2"/>
        <v>98.98989898989899</v>
      </c>
    </row>
    <row r="16" spans="1:14" ht="15" customHeight="1" x14ac:dyDescent="0.25">
      <c r="A16" s="116">
        <v>8</v>
      </c>
      <c r="B16" s="115">
        <v>10320</v>
      </c>
      <c r="C16" s="117" t="s">
        <v>7</v>
      </c>
      <c r="D16" s="104">
        <v>84</v>
      </c>
      <c r="E16" s="104">
        <v>5</v>
      </c>
      <c r="F16" s="105">
        <f>E16*100/D16</f>
        <v>5.9523809523809526</v>
      </c>
      <c r="G16" s="104">
        <v>63</v>
      </c>
      <c r="H16" s="105">
        <f t="shared" si="0"/>
        <v>75</v>
      </c>
      <c r="I16" s="104">
        <v>16</v>
      </c>
      <c r="J16" s="105">
        <f t="shared" si="1"/>
        <v>19.047619047619047</v>
      </c>
      <c r="K16" s="106">
        <f t="shared" si="2"/>
        <v>94.047619047619051</v>
      </c>
    </row>
    <row r="17" spans="1:12" ht="15" customHeight="1" thickBot="1" x14ac:dyDescent="0.3">
      <c r="A17" s="122">
        <v>9</v>
      </c>
      <c r="B17" s="118">
        <v>10860</v>
      </c>
      <c r="C17" s="168" t="s">
        <v>123</v>
      </c>
      <c r="D17" s="119">
        <v>73</v>
      </c>
      <c r="E17" s="119"/>
      <c r="F17" s="120"/>
      <c r="G17" s="119">
        <v>29</v>
      </c>
      <c r="H17" s="120">
        <f t="shared" si="0"/>
        <v>39.726027397260275</v>
      </c>
      <c r="I17" s="119">
        <v>44</v>
      </c>
      <c r="J17" s="120">
        <f t="shared" si="1"/>
        <v>60.273972602739725</v>
      </c>
      <c r="K17" s="121">
        <f t="shared" si="2"/>
        <v>100</v>
      </c>
    </row>
    <row r="18" spans="1:12" ht="15" customHeight="1" thickBot="1" x14ac:dyDescent="0.3">
      <c r="A18" s="123"/>
      <c r="B18" s="124"/>
      <c r="C18" s="124" t="s">
        <v>115</v>
      </c>
      <c r="D18" s="124">
        <f>SUM(D19:D31)</f>
        <v>1057</v>
      </c>
      <c r="E18" s="124">
        <f>SUM(E19:E31)</f>
        <v>14</v>
      </c>
      <c r="F18" s="125">
        <f>E18*100/D18</f>
        <v>1.3245033112582782</v>
      </c>
      <c r="G18" s="124">
        <f>SUM(G19:G31)</f>
        <v>584</v>
      </c>
      <c r="H18" s="125">
        <f t="shared" si="0"/>
        <v>55.250709555345317</v>
      </c>
      <c r="I18" s="124">
        <f>SUM(I19:I31)</f>
        <v>459</v>
      </c>
      <c r="J18" s="125">
        <f t="shared" si="1"/>
        <v>43.424787133396407</v>
      </c>
      <c r="K18" s="126">
        <f>AVERAGE(K19:K31)</f>
        <v>98.14474251238957</v>
      </c>
      <c r="L18" s="87"/>
    </row>
    <row r="19" spans="1:12" ht="15" customHeight="1" x14ac:dyDescent="0.25">
      <c r="A19" s="116">
        <v>1</v>
      </c>
      <c r="B19" s="127">
        <v>20040</v>
      </c>
      <c r="C19" s="166" t="s">
        <v>8</v>
      </c>
      <c r="D19" s="128">
        <v>92</v>
      </c>
      <c r="E19" s="128"/>
      <c r="F19" s="129"/>
      <c r="G19" s="128">
        <v>38</v>
      </c>
      <c r="H19" s="129">
        <f t="shared" si="0"/>
        <v>41.304347826086953</v>
      </c>
      <c r="I19" s="128">
        <v>54</v>
      </c>
      <c r="J19" s="129">
        <f t="shared" si="1"/>
        <v>58.695652173913047</v>
      </c>
      <c r="K19" s="130">
        <f t="shared" ref="K19:K31" si="3">J19+H19</f>
        <v>100</v>
      </c>
    </row>
    <row r="20" spans="1:12" ht="15" customHeight="1" x14ac:dyDescent="0.25">
      <c r="A20" s="116">
        <v>2</v>
      </c>
      <c r="B20" s="115">
        <v>20061</v>
      </c>
      <c r="C20" s="167" t="s">
        <v>9</v>
      </c>
      <c r="D20" s="104">
        <v>78</v>
      </c>
      <c r="E20" s="104"/>
      <c r="F20" s="105"/>
      <c r="G20" s="104">
        <v>13</v>
      </c>
      <c r="H20" s="105">
        <f t="shared" si="0"/>
        <v>16.666666666666668</v>
      </c>
      <c r="I20" s="104">
        <v>65</v>
      </c>
      <c r="J20" s="105">
        <f t="shared" si="1"/>
        <v>83.333333333333329</v>
      </c>
      <c r="K20" s="106">
        <f t="shared" si="3"/>
        <v>100</v>
      </c>
    </row>
    <row r="21" spans="1:12" ht="15" customHeight="1" x14ac:dyDescent="0.25">
      <c r="A21" s="116">
        <v>3</v>
      </c>
      <c r="B21" s="115">
        <v>21020</v>
      </c>
      <c r="C21" s="167" t="s">
        <v>16</v>
      </c>
      <c r="D21" s="104">
        <v>52</v>
      </c>
      <c r="E21" s="104"/>
      <c r="F21" s="105"/>
      <c r="G21" s="104">
        <v>22</v>
      </c>
      <c r="H21" s="105">
        <f t="shared" si="0"/>
        <v>42.307692307692307</v>
      </c>
      <c r="I21" s="104">
        <v>30</v>
      </c>
      <c r="J21" s="105">
        <f t="shared" si="1"/>
        <v>57.692307692307693</v>
      </c>
      <c r="K21" s="106">
        <f t="shared" si="3"/>
        <v>100</v>
      </c>
    </row>
    <row r="22" spans="1:12" ht="15" customHeight="1" x14ac:dyDescent="0.25">
      <c r="A22" s="116">
        <v>4</v>
      </c>
      <c r="B22" s="115">
        <v>20060</v>
      </c>
      <c r="C22" s="167" t="s">
        <v>104</v>
      </c>
      <c r="D22" s="104">
        <v>150</v>
      </c>
      <c r="E22" s="104"/>
      <c r="F22" s="105"/>
      <c r="G22" s="104">
        <v>53</v>
      </c>
      <c r="H22" s="105">
        <f t="shared" si="0"/>
        <v>35.333333333333336</v>
      </c>
      <c r="I22" s="104">
        <v>97</v>
      </c>
      <c r="J22" s="105">
        <f t="shared" si="1"/>
        <v>64.666666666666671</v>
      </c>
      <c r="K22" s="106">
        <f t="shared" si="3"/>
        <v>100</v>
      </c>
    </row>
    <row r="23" spans="1:12" ht="15" customHeight="1" x14ac:dyDescent="0.25">
      <c r="A23" s="116">
        <v>5</v>
      </c>
      <c r="B23" s="115">
        <v>20400</v>
      </c>
      <c r="C23" s="167" t="s">
        <v>102</v>
      </c>
      <c r="D23" s="104">
        <v>126</v>
      </c>
      <c r="E23" s="104"/>
      <c r="F23" s="105"/>
      <c r="G23" s="104">
        <v>69</v>
      </c>
      <c r="H23" s="105">
        <f t="shared" si="0"/>
        <v>54.761904761904759</v>
      </c>
      <c r="I23" s="104">
        <v>57</v>
      </c>
      <c r="J23" s="105">
        <f t="shared" si="1"/>
        <v>45.238095238095241</v>
      </c>
      <c r="K23" s="106">
        <f t="shared" si="3"/>
        <v>100</v>
      </c>
    </row>
    <row r="24" spans="1:12" ht="15" customHeight="1" x14ac:dyDescent="0.25">
      <c r="A24" s="116">
        <v>6</v>
      </c>
      <c r="B24" s="115">
        <v>20080</v>
      </c>
      <c r="C24" s="117" t="s">
        <v>103</v>
      </c>
      <c r="D24" s="104">
        <v>88</v>
      </c>
      <c r="E24" s="104">
        <v>2</v>
      </c>
      <c r="F24" s="105">
        <f>E24*100/D24</f>
        <v>2.2727272727272729</v>
      </c>
      <c r="G24" s="104">
        <v>63</v>
      </c>
      <c r="H24" s="105">
        <f t="shared" si="0"/>
        <v>71.590909090909093</v>
      </c>
      <c r="I24" s="104">
        <v>23</v>
      </c>
      <c r="J24" s="105">
        <f t="shared" si="1"/>
        <v>26.136363636363637</v>
      </c>
      <c r="K24" s="106">
        <f t="shared" si="3"/>
        <v>97.727272727272734</v>
      </c>
    </row>
    <row r="25" spans="1:12" ht="15" customHeight="1" x14ac:dyDescent="0.25">
      <c r="A25" s="116">
        <v>7</v>
      </c>
      <c r="B25" s="115">
        <v>20460</v>
      </c>
      <c r="C25" s="117" t="s">
        <v>10</v>
      </c>
      <c r="D25" s="104">
        <v>80</v>
      </c>
      <c r="E25" s="104">
        <v>1</v>
      </c>
      <c r="F25" s="105">
        <f>E25*100/D25</f>
        <v>1.25</v>
      </c>
      <c r="G25" s="104">
        <v>44</v>
      </c>
      <c r="H25" s="105">
        <f t="shared" si="0"/>
        <v>55</v>
      </c>
      <c r="I25" s="104">
        <v>35</v>
      </c>
      <c r="J25" s="105">
        <f t="shared" si="1"/>
        <v>43.75</v>
      </c>
      <c r="K25" s="106">
        <f t="shared" si="3"/>
        <v>98.75</v>
      </c>
    </row>
    <row r="26" spans="1:12" ht="15" customHeight="1" x14ac:dyDescent="0.25">
      <c r="A26" s="116">
        <v>8</v>
      </c>
      <c r="B26" s="115">
        <v>20490</v>
      </c>
      <c r="C26" s="117" t="s">
        <v>11</v>
      </c>
      <c r="D26" s="104">
        <v>56</v>
      </c>
      <c r="E26" s="104">
        <v>2</v>
      </c>
      <c r="F26" s="105">
        <f>E26*100/D26</f>
        <v>3.5714285714285716</v>
      </c>
      <c r="G26" s="104">
        <v>39</v>
      </c>
      <c r="H26" s="105">
        <f t="shared" si="0"/>
        <v>69.642857142857139</v>
      </c>
      <c r="I26" s="104">
        <v>15</v>
      </c>
      <c r="J26" s="105">
        <f t="shared" si="1"/>
        <v>26.785714285714285</v>
      </c>
      <c r="K26" s="106">
        <f t="shared" si="3"/>
        <v>96.428571428571416</v>
      </c>
    </row>
    <row r="27" spans="1:12" ht="15" customHeight="1" x14ac:dyDescent="0.25">
      <c r="A27" s="116">
        <v>9</v>
      </c>
      <c r="B27" s="115">
        <v>20550</v>
      </c>
      <c r="C27" s="117" t="s">
        <v>12</v>
      </c>
      <c r="D27" s="104">
        <v>77</v>
      </c>
      <c r="E27" s="104">
        <v>1</v>
      </c>
      <c r="F27" s="105">
        <f>E27*100/D27</f>
        <v>1.2987012987012987</v>
      </c>
      <c r="G27" s="104">
        <v>56</v>
      </c>
      <c r="H27" s="105">
        <f t="shared" si="0"/>
        <v>72.727272727272734</v>
      </c>
      <c r="I27" s="104">
        <v>20</v>
      </c>
      <c r="J27" s="105">
        <f t="shared" si="1"/>
        <v>25.974025974025974</v>
      </c>
      <c r="K27" s="106">
        <f t="shared" si="3"/>
        <v>98.701298701298711</v>
      </c>
    </row>
    <row r="28" spans="1:12" ht="15" customHeight="1" x14ac:dyDescent="0.25">
      <c r="A28" s="116">
        <v>10</v>
      </c>
      <c r="B28" s="115">
        <v>20630</v>
      </c>
      <c r="C28" s="167" t="s">
        <v>13</v>
      </c>
      <c r="D28" s="104">
        <v>79</v>
      </c>
      <c r="E28" s="104"/>
      <c r="F28" s="105"/>
      <c r="G28" s="104">
        <v>51</v>
      </c>
      <c r="H28" s="105">
        <f t="shared" si="0"/>
        <v>64.556962025316452</v>
      </c>
      <c r="I28" s="104">
        <v>28</v>
      </c>
      <c r="J28" s="105">
        <f t="shared" si="1"/>
        <v>35.443037974683541</v>
      </c>
      <c r="K28" s="106">
        <f t="shared" si="3"/>
        <v>100</v>
      </c>
    </row>
    <row r="29" spans="1:12" ht="15" customHeight="1" x14ac:dyDescent="0.25">
      <c r="A29" s="116">
        <v>11</v>
      </c>
      <c r="B29" s="115">
        <v>20810</v>
      </c>
      <c r="C29" s="167" t="s">
        <v>14</v>
      </c>
      <c r="D29" s="104">
        <v>78</v>
      </c>
      <c r="E29" s="104"/>
      <c r="F29" s="105"/>
      <c r="G29" s="104">
        <v>66</v>
      </c>
      <c r="H29" s="105">
        <f t="shared" si="0"/>
        <v>84.615384615384613</v>
      </c>
      <c r="I29" s="104">
        <v>12</v>
      </c>
      <c r="J29" s="105">
        <f t="shared" si="1"/>
        <v>15.384615384615385</v>
      </c>
      <c r="K29" s="106">
        <f t="shared" si="3"/>
        <v>100</v>
      </c>
    </row>
    <row r="30" spans="1:12" ht="15" customHeight="1" x14ac:dyDescent="0.25">
      <c r="A30" s="116">
        <v>12</v>
      </c>
      <c r="B30" s="115">
        <v>20900</v>
      </c>
      <c r="C30" s="117" t="s">
        <v>15</v>
      </c>
      <c r="D30" s="104">
        <v>50</v>
      </c>
      <c r="E30" s="104">
        <v>1</v>
      </c>
      <c r="F30" s="105">
        <f t="shared" ref="F30:F35" si="4">E30*100/D30</f>
        <v>2</v>
      </c>
      <c r="G30" s="104">
        <v>33</v>
      </c>
      <c r="H30" s="105">
        <f t="shared" si="0"/>
        <v>66</v>
      </c>
      <c r="I30" s="104">
        <v>16</v>
      </c>
      <c r="J30" s="105">
        <f t="shared" si="1"/>
        <v>32</v>
      </c>
      <c r="K30" s="106">
        <f t="shared" si="3"/>
        <v>98</v>
      </c>
    </row>
    <row r="31" spans="1:12" ht="15" customHeight="1" thickBot="1" x14ac:dyDescent="0.3">
      <c r="A31" s="131">
        <v>13</v>
      </c>
      <c r="B31" s="132">
        <v>21350</v>
      </c>
      <c r="C31" s="133" t="s">
        <v>17</v>
      </c>
      <c r="D31" s="134">
        <v>51</v>
      </c>
      <c r="E31" s="134">
        <v>7</v>
      </c>
      <c r="F31" s="135">
        <f t="shared" si="4"/>
        <v>13.725490196078431</v>
      </c>
      <c r="G31" s="134">
        <v>37</v>
      </c>
      <c r="H31" s="135">
        <f t="shared" si="0"/>
        <v>72.549019607843135</v>
      </c>
      <c r="I31" s="134">
        <v>7</v>
      </c>
      <c r="J31" s="135">
        <f t="shared" si="1"/>
        <v>13.725490196078431</v>
      </c>
      <c r="K31" s="136">
        <f t="shared" si="3"/>
        <v>86.274509803921561</v>
      </c>
    </row>
    <row r="32" spans="1:12" ht="15" customHeight="1" thickBot="1" x14ac:dyDescent="0.3">
      <c r="A32" s="107"/>
      <c r="B32" s="124"/>
      <c r="C32" s="110" t="s">
        <v>116</v>
      </c>
      <c r="D32" s="124">
        <f>SUM(D33:D50)</f>
        <v>1322</v>
      </c>
      <c r="E32" s="124">
        <f>SUM(E33:E50)</f>
        <v>54</v>
      </c>
      <c r="F32" s="125">
        <f t="shared" si="4"/>
        <v>4.0847201210287443</v>
      </c>
      <c r="G32" s="124">
        <f>SUM(G33:G50)</f>
        <v>813</v>
      </c>
      <c r="H32" s="125">
        <f t="shared" si="0"/>
        <v>61.497730711043872</v>
      </c>
      <c r="I32" s="124">
        <f>SUM(I33:I50)</f>
        <v>455</v>
      </c>
      <c r="J32" s="125">
        <f t="shared" si="1"/>
        <v>34.417549167927383</v>
      </c>
      <c r="K32" s="126">
        <f>AVERAGE(K33:K50)</f>
        <v>95.389738434734411</v>
      </c>
    </row>
    <row r="33" spans="1:11" ht="15" customHeight="1" x14ac:dyDescent="0.25">
      <c r="A33" s="116">
        <v>1</v>
      </c>
      <c r="B33" s="115">
        <v>30070</v>
      </c>
      <c r="C33" s="117" t="s">
        <v>100</v>
      </c>
      <c r="D33" s="137">
        <v>87</v>
      </c>
      <c r="E33" s="138">
        <v>7</v>
      </c>
      <c r="F33" s="105">
        <f t="shared" si="4"/>
        <v>8.0459770114942533</v>
      </c>
      <c r="G33" s="104">
        <v>64</v>
      </c>
      <c r="H33" s="105">
        <f t="shared" si="0"/>
        <v>73.563218390804593</v>
      </c>
      <c r="I33" s="104">
        <v>16</v>
      </c>
      <c r="J33" s="105">
        <f t="shared" si="1"/>
        <v>18.390804597701148</v>
      </c>
      <c r="K33" s="106">
        <f t="shared" ref="K33:K50" si="5">J33+H33</f>
        <v>91.954022988505741</v>
      </c>
    </row>
    <row r="34" spans="1:11" ht="15" customHeight="1" x14ac:dyDescent="0.25">
      <c r="A34" s="116">
        <v>2</v>
      </c>
      <c r="B34" s="115">
        <v>30480</v>
      </c>
      <c r="C34" s="117" t="s">
        <v>124</v>
      </c>
      <c r="D34" s="139">
        <v>104</v>
      </c>
      <c r="E34" s="139">
        <v>2</v>
      </c>
      <c r="F34" s="105">
        <f t="shared" si="4"/>
        <v>1.9230769230769231</v>
      </c>
      <c r="G34" s="104">
        <v>59</v>
      </c>
      <c r="H34" s="105">
        <f t="shared" si="0"/>
        <v>56.730769230769234</v>
      </c>
      <c r="I34" s="104">
        <v>43</v>
      </c>
      <c r="J34" s="105">
        <f t="shared" si="1"/>
        <v>41.346153846153847</v>
      </c>
      <c r="K34" s="106">
        <f t="shared" si="5"/>
        <v>98.07692307692308</v>
      </c>
    </row>
    <row r="35" spans="1:11" ht="15" customHeight="1" x14ac:dyDescent="0.25">
      <c r="A35" s="116">
        <v>3</v>
      </c>
      <c r="B35" s="115">
        <v>30460</v>
      </c>
      <c r="C35" s="117" t="s">
        <v>99</v>
      </c>
      <c r="D35" s="139">
        <v>103</v>
      </c>
      <c r="E35" s="139">
        <v>7</v>
      </c>
      <c r="F35" s="105">
        <f t="shared" si="4"/>
        <v>6.7961165048543686</v>
      </c>
      <c r="G35" s="104">
        <v>66</v>
      </c>
      <c r="H35" s="105">
        <f t="shared" si="0"/>
        <v>64.077669902912618</v>
      </c>
      <c r="I35" s="104">
        <v>30</v>
      </c>
      <c r="J35" s="105">
        <f t="shared" si="1"/>
        <v>29.126213592233011</v>
      </c>
      <c r="K35" s="106">
        <f t="shared" si="5"/>
        <v>93.203883495145632</v>
      </c>
    </row>
    <row r="36" spans="1:11" ht="15" customHeight="1" x14ac:dyDescent="0.25">
      <c r="A36" s="116">
        <v>4</v>
      </c>
      <c r="B36" s="127">
        <v>30030</v>
      </c>
      <c r="C36" s="166" t="s">
        <v>101</v>
      </c>
      <c r="D36" s="104">
        <v>73</v>
      </c>
      <c r="E36" s="104"/>
      <c r="F36" s="129"/>
      <c r="G36" s="128">
        <v>39</v>
      </c>
      <c r="H36" s="129">
        <f t="shared" si="0"/>
        <v>53.424657534246577</v>
      </c>
      <c r="I36" s="128">
        <v>34</v>
      </c>
      <c r="J36" s="129">
        <f t="shared" si="1"/>
        <v>46.575342465753423</v>
      </c>
      <c r="K36" s="130">
        <f t="shared" si="5"/>
        <v>100</v>
      </c>
    </row>
    <row r="37" spans="1:11" ht="15" customHeight="1" x14ac:dyDescent="0.25">
      <c r="A37" s="116">
        <v>5</v>
      </c>
      <c r="B37" s="115">
        <v>31000</v>
      </c>
      <c r="C37" s="117" t="s">
        <v>98</v>
      </c>
      <c r="D37" s="104">
        <v>95</v>
      </c>
      <c r="E37" s="138">
        <v>3</v>
      </c>
      <c r="F37" s="105">
        <f>E37*100/D37</f>
        <v>3.1578947368421053</v>
      </c>
      <c r="G37" s="104">
        <v>66</v>
      </c>
      <c r="H37" s="105">
        <f t="shared" si="0"/>
        <v>69.473684210526315</v>
      </c>
      <c r="I37" s="104">
        <v>26</v>
      </c>
      <c r="J37" s="105">
        <f t="shared" si="1"/>
        <v>27.368421052631579</v>
      </c>
      <c r="K37" s="106">
        <f t="shared" si="5"/>
        <v>96.84210526315789</v>
      </c>
    </row>
    <row r="38" spans="1:11" ht="15" customHeight="1" x14ac:dyDescent="0.25">
      <c r="A38" s="116">
        <v>6</v>
      </c>
      <c r="B38" s="115">
        <v>30130</v>
      </c>
      <c r="C38" s="117" t="s">
        <v>18</v>
      </c>
      <c r="D38" s="104">
        <v>51</v>
      </c>
      <c r="E38" s="138">
        <v>7</v>
      </c>
      <c r="F38" s="105">
        <f>E38*100/D38</f>
        <v>13.725490196078431</v>
      </c>
      <c r="G38" s="104">
        <v>39</v>
      </c>
      <c r="H38" s="105">
        <f t="shared" si="0"/>
        <v>76.470588235294116</v>
      </c>
      <c r="I38" s="104">
        <v>5</v>
      </c>
      <c r="J38" s="105">
        <f t="shared" si="1"/>
        <v>9.8039215686274517</v>
      </c>
      <c r="K38" s="106">
        <f t="shared" si="5"/>
        <v>86.274509803921575</v>
      </c>
    </row>
    <row r="39" spans="1:11" ht="15" customHeight="1" x14ac:dyDescent="0.25">
      <c r="A39" s="116">
        <v>7</v>
      </c>
      <c r="B39" s="115">
        <v>30160</v>
      </c>
      <c r="C39" s="167" t="s">
        <v>19</v>
      </c>
      <c r="D39" s="104">
        <v>77</v>
      </c>
      <c r="E39" s="104"/>
      <c r="F39" s="105"/>
      <c r="G39" s="104">
        <v>39</v>
      </c>
      <c r="H39" s="105">
        <f t="shared" si="0"/>
        <v>50.649350649350652</v>
      </c>
      <c r="I39" s="104">
        <v>38</v>
      </c>
      <c r="J39" s="105">
        <f t="shared" si="1"/>
        <v>49.350649350649348</v>
      </c>
      <c r="K39" s="106">
        <f t="shared" si="5"/>
        <v>100</v>
      </c>
    </row>
    <row r="40" spans="1:11" ht="15" customHeight="1" x14ac:dyDescent="0.25">
      <c r="A40" s="116">
        <v>8</v>
      </c>
      <c r="B40" s="115">
        <v>30440</v>
      </c>
      <c r="C40" s="201" t="s">
        <v>21</v>
      </c>
      <c r="D40" s="104">
        <v>62</v>
      </c>
      <c r="E40" s="104">
        <v>11</v>
      </c>
      <c r="F40" s="105">
        <f>E40*100/D40</f>
        <v>17.741935483870968</v>
      </c>
      <c r="G40" s="104">
        <v>46</v>
      </c>
      <c r="H40" s="105">
        <f t="shared" si="0"/>
        <v>74.193548387096769</v>
      </c>
      <c r="I40" s="104">
        <v>5</v>
      </c>
      <c r="J40" s="105">
        <f t="shared" si="1"/>
        <v>8.064516129032258</v>
      </c>
      <c r="K40" s="106">
        <f t="shared" si="5"/>
        <v>82.258064516129025</v>
      </c>
    </row>
    <row r="41" spans="1:11" ht="15" customHeight="1" x14ac:dyDescent="0.25">
      <c r="A41" s="140">
        <v>9</v>
      </c>
      <c r="B41" s="115">
        <v>30470</v>
      </c>
      <c r="C41" s="117" t="s">
        <v>22</v>
      </c>
      <c r="D41" s="104">
        <v>49</v>
      </c>
      <c r="E41" s="104">
        <v>5</v>
      </c>
      <c r="F41" s="105">
        <f>E41*100/D41</f>
        <v>10.204081632653061</v>
      </c>
      <c r="G41" s="104">
        <v>39</v>
      </c>
      <c r="H41" s="105">
        <f t="shared" si="0"/>
        <v>79.591836734693871</v>
      </c>
      <c r="I41" s="104">
        <v>5</v>
      </c>
      <c r="J41" s="105">
        <f t="shared" si="1"/>
        <v>10.204081632653061</v>
      </c>
      <c r="K41" s="106">
        <f t="shared" si="5"/>
        <v>89.795918367346928</v>
      </c>
    </row>
    <row r="42" spans="1:11" ht="15" customHeight="1" x14ac:dyDescent="0.25">
      <c r="A42" s="116">
        <v>10</v>
      </c>
      <c r="B42" s="115">
        <v>30500</v>
      </c>
      <c r="C42" s="167" t="s">
        <v>23</v>
      </c>
      <c r="D42" s="104">
        <v>38</v>
      </c>
      <c r="E42" s="104"/>
      <c r="F42" s="105"/>
      <c r="G42" s="104">
        <v>19</v>
      </c>
      <c r="H42" s="105">
        <f t="shared" si="0"/>
        <v>50</v>
      </c>
      <c r="I42" s="104">
        <v>19</v>
      </c>
      <c r="J42" s="105">
        <f t="shared" si="1"/>
        <v>50</v>
      </c>
      <c r="K42" s="106">
        <f t="shared" si="5"/>
        <v>100</v>
      </c>
    </row>
    <row r="43" spans="1:11" ht="15" customHeight="1" x14ac:dyDescent="0.25">
      <c r="A43" s="116">
        <v>11</v>
      </c>
      <c r="B43" s="115">
        <v>30530</v>
      </c>
      <c r="C43" s="117" t="s">
        <v>24</v>
      </c>
      <c r="D43" s="104">
        <v>65</v>
      </c>
      <c r="E43" s="104">
        <v>2</v>
      </c>
      <c r="F43" s="105">
        <f>E43*100/D43</f>
        <v>3.0769230769230771</v>
      </c>
      <c r="G43" s="104">
        <v>46</v>
      </c>
      <c r="H43" s="105">
        <f t="shared" si="0"/>
        <v>70.769230769230774</v>
      </c>
      <c r="I43" s="104">
        <v>17</v>
      </c>
      <c r="J43" s="105">
        <f t="shared" si="1"/>
        <v>26.153846153846153</v>
      </c>
      <c r="K43" s="106">
        <f t="shared" si="5"/>
        <v>96.923076923076934</v>
      </c>
    </row>
    <row r="44" spans="1:11" ht="15" customHeight="1" x14ac:dyDescent="0.25">
      <c r="A44" s="116">
        <v>12</v>
      </c>
      <c r="B44" s="115">
        <v>30640</v>
      </c>
      <c r="C44" s="167" t="s">
        <v>25</v>
      </c>
      <c r="D44" s="104">
        <v>93</v>
      </c>
      <c r="E44" s="104"/>
      <c r="F44" s="105"/>
      <c r="G44" s="104">
        <v>34</v>
      </c>
      <c r="H44" s="105">
        <f t="shared" si="0"/>
        <v>36.55913978494624</v>
      </c>
      <c r="I44" s="104">
        <v>59</v>
      </c>
      <c r="J44" s="105">
        <f t="shared" si="1"/>
        <v>63.44086021505376</v>
      </c>
      <c r="K44" s="106">
        <f t="shared" si="5"/>
        <v>100</v>
      </c>
    </row>
    <row r="45" spans="1:11" ht="15" customHeight="1" x14ac:dyDescent="0.25">
      <c r="A45" s="116">
        <v>13</v>
      </c>
      <c r="B45" s="115">
        <v>30650</v>
      </c>
      <c r="C45" s="117" t="s">
        <v>26</v>
      </c>
      <c r="D45" s="104">
        <v>70</v>
      </c>
      <c r="E45" s="104">
        <v>6</v>
      </c>
      <c r="F45" s="105">
        <f>E45*100/D45</f>
        <v>8.5714285714285712</v>
      </c>
      <c r="G45" s="104">
        <v>54</v>
      </c>
      <c r="H45" s="105">
        <f t="shared" si="0"/>
        <v>77.142857142857139</v>
      </c>
      <c r="I45" s="104">
        <v>10</v>
      </c>
      <c r="J45" s="105">
        <f t="shared" si="1"/>
        <v>14.285714285714286</v>
      </c>
      <c r="K45" s="106">
        <f t="shared" si="5"/>
        <v>91.428571428571431</v>
      </c>
    </row>
    <row r="46" spans="1:11" ht="15" customHeight="1" x14ac:dyDescent="0.25">
      <c r="A46" s="116">
        <v>14</v>
      </c>
      <c r="B46" s="115">
        <v>30790</v>
      </c>
      <c r="C46" s="117" t="s">
        <v>27</v>
      </c>
      <c r="D46" s="104">
        <v>36</v>
      </c>
      <c r="E46" s="104">
        <v>3</v>
      </c>
      <c r="F46" s="105">
        <f>E46*100/D46</f>
        <v>8.3333333333333339</v>
      </c>
      <c r="G46" s="104">
        <v>10</v>
      </c>
      <c r="H46" s="105">
        <f t="shared" si="0"/>
        <v>27.777777777777779</v>
      </c>
      <c r="I46" s="104">
        <v>23</v>
      </c>
      <c r="J46" s="105">
        <f t="shared" si="1"/>
        <v>63.888888888888886</v>
      </c>
      <c r="K46" s="106">
        <f t="shared" si="5"/>
        <v>91.666666666666657</v>
      </c>
    </row>
    <row r="47" spans="1:11" ht="15" customHeight="1" x14ac:dyDescent="0.25">
      <c r="A47" s="116">
        <v>15</v>
      </c>
      <c r="B47" s="115">
        <v>30880</v>
      </c>
      <c r="C47" s="117" t="s">
        <v>28</v>
      </c>
      <c r="D47" s="104">
        <v>71</v>
      </c>
      <c r="E47" s="104">
        <v>1</v>
      </c>
      <c r="F47" s="105">
        <f>E47*100/D47</f>
        <v>1.408450704225352</v>
      </c>
      <c r="G47" s="104">
        <v>46</v>
      </c>
      <c r="H47" s="105">
        <f t="shared" si="0"/>
        <v>64.788732394366193</v>
      </c>
      <c r="I47" s="104">
        <v>24</v>
      </c>
      <c r="J47" s="105">
        <f t="shared" si="1"/>
        <v>33.802816901408448</v>
      </c>
      <c r="K47" s="106">
        <f t="shared" si="5"/>
        <v>98.591549295774641</v>
      </c>
    </row>
    <row r="48" spans="1:11" ht="15" customHeight="1" x14ac:dyDescent="0.25">
      <c r="A48" s="116">
        <v>16</v>
      </c>
      <c r="B48" s="115">
        <v>30890</v>
      </c>
      <c r="C48" s="167" t="s">
        <v>29</v>
      </c>
      <c r="D48" s="104">
        <v>63</v>
      </c>
      <c r="E48" s="104"/>
      <c r="F48" s="105"/>
      <c r="G48" s="104">
        <v>47</v>
      </c>
      <c r="H48" s="105">
        <f t="shared" si="0"/>
        <v>74.603174603174608</v>
      </c>
      <c r="I48" s="104">
        <v>16</v>
      </c>
      <c r="J48" s="105">
        <f t="shared" si="1"/>
        <v>25.396825396825395</v>
      </c>
      <c r="K48" s="106">
        <f t="shared" si="5"/>
        <v>100</v>
      </c>
    </row>
    <row r="49" spans="1:11" ht="15" customHeight="1" x14ac:dyDescent="0.25">
      <c r="A49" s="140">
        <v>17</v>
      </c>
      <c r="B49" s="115">
        <v>30940</v>
      </c>
      <c r="C49" s="167" t="s">
        <v>30</v>
      </c>
      <c r="D49" s="104">
        <v>81</v>
      </c>
      <c r="E49" s="104"/>
      <c r="F49" s="105"/>
      <c r="G49" s="104">
        <v>53</v>
      </c>
      <c r="H49" s="105">
        <f t="shared" si="0"/>
        <v>65.432098765432102</v>
      </c>
      <c r="I49" s="104">
        <v>28</v>
      </c>
      <c r="J49" s="105">
        <f t="shared" si="1"/>
        <v>34.567901234567898</v>
      </c>
      <c r="K49" s="106">
        <f t="shared" si="5"/>
        <v>100</v>
      </c>
    </row>
    <row r="50" spans="1:11" ht="15" customHeight="1" thickBot="1" x14ac:dyDescent="0.3">
      <c r="A50" s="116">
        <v>18</v>
      </c>
      <c r="B50" s="118">
        <v>31480</v>
      </c>
      <c r="C50" s="168" t="s">
        <v>31</v>
      </c>
      <c r="D50" s="119">
        <v>104</v>
      </c>
      <c r="E50" s="119"/>
      <c r="F50" s="120"/>
      <c r="G50" s="119">
        <v>47</v>
      </c>
      <c r="H50" s="120">
        <f t="shared" si="0"/>
        <v>45.192307692307693</v>
      </c>
      <c r="I50" s="119">
        <v>57</v>
      </c>
      <c r="J50" s="120">
        <f t="shared" si="1"/>
        <v>54.807692307692307</v>
      </c>
      <c r="K50" s="121">
        <f t="shared" si="5"/>
        <v>100</v>
      </c>
    </row>
    <row r="51" spans="1:11" ht="15" customHeight="1" thickBot="1" x14ac:dyDescent="0.3">
      <c r="A51" s="107"/>
      <c r="B51" s="124"/>
      <c r="C51" s="110" t="s">
        <v>117</v>
      </c>
      <c r="D51" s="124">
        <f>SUM(D52:D70)</f>
        <v>1460</v>
      </c>
      <c r="E51" s="124">
        <f>SUM(E52:E70)</f>
        <v>44</v>
      </c>
      <c r="F51" s="125">
        <f>E51*100/D51</f>
        <v>3.0136986301369864</v>
      </c>
      <c r="G51" s="124">
        <f>SUM(G52:G70)</f>
        <v>808</v>
      </c>
      <c r="H51" s="125">
        <f t="shared" si="0"/>
        <v>55.342465753424655</v>
      </c>
      <c r="I51" s="124">
        <f>SUM(I52:I70)</f>
        <v>608</v>
      </c>
      <c r="J51" s="125">
        <f t="shared" si="1"/>
        <v>41.643835616438359</v>
      </c>
      <c r="K51" s="126">
        <f>AVERAGE(K52:K70)</f>
        <v>96.241204637142516</v>
      </c>
    </row>
    <row r="52" spans="1:11" ht="15" customHeight="1" x14ac:dyDescent="0.25">
      <c r="A52" s="114">
        <v>1</v>
      </c>
      <c r="B52" s="141">
        <v>40010</v>
      </c>
      <c r="C52" s="142" t="s">
        <v>32</v>
      </c>
      <c r="D52" s="137">
        <v>155</v>
      </c>
      <c r="E52" s="137">
        <v>6</v>
      </c>
      <c r="F52" s="143">
        <f>E52*100/D52</f>
        <v>3.870967741935484</v>
      </c>
      <c r="G52" s="137">
        <v>76</v>
      </c>
      <c r="H52" s="143">
        <f t="shared" si="0"/>
        <v>49.032258064516128</v>
      </c>
      <c r="I52" s="137">
        <v>73</v>
      </c>
      <c r="J52" s="143">
        <f t="shared" si="1"/>
        <v>47.096774193548384</v>
      </c>
      <c r="K52" s="144">
        <f t="shared" ref="K52:K70" si="6">J52+H52</f>
        <v>96.129032258064512</v>
      </c>
    </row>
    <row r="53" spans="1:11" ht="15" customHeight="1" x14ac:dyDescent="0.25">
      <c r="A53" s="116">
        <v>2</v>
      </c>
      <c r="B53" s="115">
        <v>40030</v>
      </c>
      <c r="C53" s="167" t="s">
        <v>125</v>
      </c>
      <c r="D53" s="104">
        <v>60</v>
      </c>
      <c r="E53" s="104"/>
      <c r="F53" s="105"/>
      <c r="G53" s="104">
        <v>1</v>
      </c>
      <c r="H53" s="105">
        <f t="shared" si="0"/>
        <v>1.6666666666666667</v>
      </c>
      <c r="I53" s="104">
        <v>59</v>
      </c>
      <c r="J53" s="105">
        <f t="shared" si="1"/>
        <v>98.333333333333329</v>
      </c>
      <c r="K53" s="106">
        <f t="shared" si="6"/>
        <v>100</v>
      </c>
    </row>
    <row r="54" spans="1:11" ht="15" customHeight="1" x14ac:dyDescent="0.25">
      <c r="A54" s="116">
        <v>3</v>
      </c>
      <c r="B54" s="115">
        <v>40410</v>
      </c>
      <c r="C54" s="117" t="s">
        <v>94</v>
      </c>
      <c r="D54" s="104">
        <v>143</v>
      </c>
      <c r="E54" s="104">
        <v>3</v>
      </c>
      <c r="F54" s="105">
        <f>E54*100/D54</f>
        <v>2.0979020979020979</v>
      </c>
      <c r="G54" s="104">
        <v>83</v>
      </c>
      <c r="H54" s="105">
        <f t="shared" si="0"/>
        <v>58.04195804195804</v>
      </c>
      <c r="I54" s="104">
        <v>57</v>
      </c>
      <c r="J54" s="105">
        <f t="shared" si="1"/>
        <v>39.86013986013986</v>
      </c>
      <c r="K54" s="106">
        <f t="shared" si="6"/>
        <v>97.902097902097893</v>
      </c>
    </row>
    <row r="55" spans="1:11" ht="15" customHeight="1" x14ac:dyDescent="0.25">
      <c r="A55" s="116">
        <v>4</v>
      </c>
      <c r="B55" s="115">
        <v>40011</v>
      </c>
      <c r="C55" s="117" t="s">
        <v>97</v>
      </c>
      <c r="D55" s="104">
        <v>181</v>
      </c>
      <c r="E55" s="104">
        <v>3</v>
      </c>
      <c r="F55" s="105">
        <f>E55*100/D55</f>
        <v>1.6574585635359116</v>
      </c>
      <c r="G55" s="104">
        <v>105</v>
      </c>
      <c r="H55" s="105">
        <f t="shared" si="0"/>
        <v>58.011049723756905</v>
      </c>
      <c r="I55" s="104">
        <v>73</v>
      </c>
      <c r="J55" s="105">
        <f t="shared" si="1"/>
        <v>40.331491712707184</v>
      </c>
      <c r="K55" s="106">
        <f t="shared" si="6"/>
        <v>98.342541436464089</v>
      </c>
    </row>
    <row r="56" spans="1:11" ht="15" customHeight="1" x14ac:dyDescent="0.25">
      <c r="A56" s="116">
        <v>5</v>
      </c>
      <c r="B56" s="115">
        <v>40080</v>
      </c>
      <c r="C56" s="167" t="s">
        <v>110</v>
      </c>
      <c r="D56" s="104">
        <v>125</v>
      </c>
      <c r="E56" s="104"/>
      <c r="F56" s="105"/>
      <c r="G56" s="104">
        <v>61</v>
      </c>
      <c r="H56" s="105">
        <f t="shared" si="0"/>
        <v>48.8</v>
      </c>
      <c r="I56" s="104">
        <v>64</v>
      </c>
      <c r="J56" s="105">
        <f t="shared" si="1"/>
        <v>51.2</v>
      </c>
      <c r="K56" s="106">
        <f t="shared" si="6"/>
        <v>100</v>
      </c>
    </row>
    <row r="57" spans="1:11" ht="15" customHeight="1" x14ac:dyDescent="0.25">
      <c r="A57" s="116">
        <v>6</v>
      </c>
      <c r="B57" s="115">
        <v>40100</v>
      </c>
      <c r="C57" s="117" t="s">
        <v>34</v>
      </c>
      <c r="D57" s="104">
        <v>81</v>
      </c>
      <c r="E57" s="104">
        <v>1</v>
      </c>
      <c r="F57" s="105">
        <f>E57*100/D57</f>
        <v>1.2345679012345678</v>
      </c>
      <c r="G57" s="104">
        <v>45</v>
      </c>
      <c r="H57" s="105">
        <f t="shared" si="0"/>
        <v>55.555555555555557</v>
      </c>
      <c r="I57" s="104">
        <v>35</v>
      </c>
      <c r="J57" s="105">
        <f t="shared" si="1"/>
        <v>43.209876543209873</v>
      </c>
      <c r="K57" s="106">
        <f t="shared" si="6"/>
        <v>98.76543209876543</v>
      </c>
    </row>
    <row r="58" spans="1:11" ht="15" customHeight="1" x14ac:dyDescent="0.25">
      <c r="A58" s="116">
        <v>7</v>
      </c>
      <c r="B58" s="115">
        <v>40020</v>
      </c>
      <c r="C58" s="117" t="s">
        <v>126</v>
      </c>
      <c r="D58" s="104">
        <v>29</v>
      </c>
      <c r="E58" s="104">
        <v>1</v>
      </c>
      <c r="F58" s="105">
        <f>E58*100/D58</f>
        <v>3.4482758620689653</v>
      </c>
      <c r="G58" s="104">
        <v>16</v>
      </c>
      <c r="H58" s="105">
        <f t="shared" si="0"/>
        <v>55.172413793103445</v>
      </c>
      <c r="I58" s="104">
        <v>12</v>
      </c>
      <c r="J58" s="105">
        <f t="shared" si="1"/>
        <v>41.379310344827587</v>
      </c>
      <c r="K58" s="106">
        <f t="shared" si="6"/>
        <v>96.551724137931032</v>
      </c>
    </row>
    <row r="59" spans="1:11" ht="15" customHeight="1" x14ac:dyDescent="0.25">
      <c r="A59" s="116">
        <v>8</v>
      </c>
      <c r="B59" s="115">
        <v>40031</v>
      </c>
      <c r="C59" s="117" t="s">
        <v>33</v>
      </c>
      <c r="D59" s="104">
        <v>63</v>
      </c>
      <c r="E59" s="104">
        <v>2</v>
      </c>
      <c r="F59" s="105">
        <f>E59*100/D59</f>
        <v>3.1746031746031744</v>
      </c>
      <c r="G59" s="104">
        <v>49</v>
      </c>
      <c r="H59" s="105">
        <f t="shared" si="0"/>
        <v>77.777777777777771</v>
      </c>
      <c r="I59" s="104">
        <v>12</v>
      </c>
      <c r="J59" s="105">
        <f t="shared" si="1"/>
        <v>19.047619047619047</v>
      </c>
      <c r="K59" s="106">
        <f t="shared" si="6"/>
        <v>96.825396825396822</v>
      </c>
    </row>
    <row r="60" spans="1:11" ht="15" customHeight="1" x14ac:dyDescent="0.25">
      <c r="A60" s="116">
        <v>9</v>
      </c>
      <c r="B60" s="115">
        <v>40210</v>
      </c>
      <c r="C60" s="145" t="s">
        <v>36</v>
      </c>
      <c r="D60" s="104">
        <v>51</v>
      </c>
      <c r="E60" s="104">
        <v>19</v>
      </c>
      <c r="F60" s="105">
        <f>E60*100/D60</f>
        <v>37.254901960784316</v>
      </c>
      <c r="G60" s="104">
        <v>26</v>
      </c>
      <c r="H60" s="105">
        <f t="shared" si="0"/>
        <v>50.980392156862742</v>
      </c>
      <c r="I60" s="104">
        <v>6</v>
      </c>
      <c r="J60" s="105">
        <f t="shared" si="1"/>
        <v>11.764705882352942</v>
      </c>
      <c r="K60" s="106">
        <f t="shared" si="6"/>
        <v>62.745098039215684</v>
      </c>
    </row>
    <row r="61" spans="1:11" ht="15" customHeight="1" x14ac:dyDescent="0.25">
      <c r="A61" s="140">
        <v>10</v>
      </c>
      <c r="B61" s="115">
        <v>40300</v>
      </c>
      <c r="C61" s="117" t="s">
        <v>96</v>
      </c>
      <c r="D61" s="104">
        <v>25</v>
      </c>
      <c r="E61" s="104">
        <v>1</v>
      </c>
      <c r="F61" s="105">
        <f>E61*100/D61</f>
        <v>4</v>
      </c>
      <c r="G61" s="104">
        <v>16</v>
      </c>
      <c r="H61" s="105">
        <f t="shared" si="0"/>
        <v>64</v>
      </c>
      <c r="I61" s="104">
        <v>8</v>
      </c>
      <c r="J61" s="105">
        <f t="shared" si="1"/>
        <v>32</v>
      </c>
      <c r="K61" s="106">
        <f t="shared" si="6"/>
        <v>96</v>
      </c>
    </row>
    <row r="62" spans="1:11" ht="15" customHeight="1" x14ac:dyDescent="0.25">
      <c r="A62" s="116">
        <v>11</v>
      </c>
      <c r="B62" s="115">
        <v>40360</v>
      </c>
      <c r="C62" s="167" t="s">
        <v>37</v>
      </c>
      <c r="D62" s="104">
        <v>43</v>
      </c>
      <c r="E62" s="104"/>
      <c r="F62" s="105"/>
      <c r="G62" s="104">
        <v>35</v>
      </c>
      <c r="H62" s="105">
        <f t="shared" si="0"/>
        <v>81.395348837209298</v>
      </c>
      <c r="I62" s="104">
        <v>8</v>
      </c>
      <c r="J62" s="105">
        <f t="shared" si="1"/>
        <v>18.604651162790699</v>
      </c>
      <c r="K62" s="106">
        <f t="shared" si="6"/>
        <v>100</v>
      </c>
    </row>
    <row r="63" spans="1:11" ht="15" customHeight="1" x14ac:dyDescent="0.25">
      <c r="A63" s="116">
        <v>12</v>
      </c>
      <c r="B63" s="115">
        <v>40390</v>
      </c>
      <c r="C63" s="167" t="s">
        <v>95</v>
      </c>
      <c r="D63" s="104">
        <v>44</v>
      </c>
      <c r="E63" s="104"/>
      <c r="F63" s="105"/>
      <c r="G63" s="104">
        <v>40</v>
      </c>
      <c r="H63" s="105">
        <f t="shared" si="0"/>
        <v>90.909090909090907</v>
      </c>
      <c r="I63" s="104">
        <v>4</v>
      </c>
      <c r="J63" s="105">
        <f t="shared" si="1"/>
        <v>9.0909090909090917</v>
      </c>
      <c r="K63" s="106">
        <f t="shared" si="6"/>
        <v>100</v>
      </c>
    </row>
    <row r="64" spans="1:11" ht="15" customHeight="1" x14ac:dyDescent="0.25">
      <c r="A64" s="116">
        <v>13</v>
      </c>
      <c r="B64" s="115">
        <v>40720</v>
      </c>
      <c r="C64" s="117" t="s">
        <v>121</v>
      </c>
      <c r="D64" s="104">
        <v>72</v>
      </c>
      <c r="E64" s="104">
        <v>2</v>
      </c>
      <c r="F64" s="105">
        <f>E64*100/D64</f>
        <v>2.7777777777777777</v>
      </c>
      <c r="G64" s="104">
        <v>36</v>
      </c>
      <c r="H64" s="105">
        <f t="shared" si="0"/>
        <v>50</v>
      </c>
      <c r="I64" s="104">
        <v>34</v>
      </c>
      <c r="J64" s="105">
        <f t="shared" si="1"/>
        <v>47.222222222222221</v>
      </c>
      <c r="K64" s="106">
        <f t="shared" si="6"/>
        <v>97.222222222222229</v>
      </c>
    </row>
    <row r="65" spans="1:11" ht="15" customHeight="1" x14ac:dyDescent="0.25">
      <c r="A65" s="116">
        <v>14</v>
      </c>
      <c r="B65" s="115">
        <v>40730</v>
      </c>
      <c r="C65" s="117" t="s">
        <v>93</v>
      </c>
      <c r="D65" s="104">
        <v>20</v>
      </c>
      <c r="E65" s="104">
        <v>1</v>
      </c>
      <c r="F65" s="105">
        <f>E65*100/D65</f>
        <v>5</v>
      </c>
      <c r="G65" s="104">
        <v>16</v>
      </c>
      <c r="H65" s="105">
        <f t="shared" si="0"/>
        <v>80</v>
      </c>
      <c r="I65" s="104">
        <v>3</v>
      </c>
      <c r="J65" s="105">
        <f t="shared" si="1"/>
        <v>15</v>
      </c>
      <c r="K65" s="106">
        <f t="shared" si="6"/>
        <v>95</v>
      </c>
    </row>
    <row r="66" spans="1:11" ht="15" customHeight="1" x14ac:dyDescent="0.25">
      <c r="A66" s="116">
        <v>15</v>
      </c>
      <c r="B66" s="115">
        <v>40820</v>
      </c>
      <c r="C66" s="167" t="s">
        <v>92</v>
      </c>
      <c r="D66" s="104">
        <v>71</v>
      </c>
      <c r="E66" s="104"/>
      <c r="F66" s="105"/>
      <c r="G66" s="104">
        <v>48</v>
      </c>
      <c r="H66" s="105">
        <f t="shared" si="0"/>
        <v>67.605633802816897</v>
      </c>
      <c r="I66" s="104">
        <v>23</v>
      </c>
      <c r="J66" s="105">
        <f t="shared" si="1"/>
        <v>32.394366197183096</v>
      </c>
      <c r="K66" s="106">
        <f t="shared" si="6"/>
        <v>100</v>
      </c>
    </row>
    <row r="67" spans="1:11" ht="15" customHeight="1" x14ac:dyDescent="0.25">
      <c r="A67" s="116">
        <v>16</v>
      </c>
      <c r="B67" s="115">
        <v>40840</v>
      </c>
      <c r="C67" s="167" t="s">
        <v>38</v>
      </c>
      <c r="D67" s="104">
        <v>54</v>
      </c>
      <c r="E67" s="104"/>
      <c r="F67" s="105"/>
      <c r="G67" s="104">
        <v>18</v>
      </c>
      <c r="H67" s="105">
        <f t="shared" si="0"/>
        <v>33.333333333333336</v>
      </c>
      <c r="I67" s="104">
        <v>36</v>
      </c>
      <c r="J67" s="105">
        <f t="shared" si="1"/>
        <v>66.666666666666671</v>
      </c>
      <c r="K67" s="106">
        <f t="shared" si="6"/>
        <v>100</v>
      </c>
    </row>
    <row r="68" spans="1:11" ht="15" customHeight="1" x14ac:dyDescent="0.25">
      <c r="A68" s="140">
        <v>17</v>
      </c>
      <c r="B68" s="115">
        <v>40950</v>
      </c>
      <c r="C68" s="117" t="s">
        <v>39</v>
      </c>
      <c r="D68" s="104">
        <v>80</v>
      </c>
      <c r="E68" s="104">
        <v>2</v>
      </c>
      <c r="F68" s="105">
        <f>E68*100/D68</f>
        <v>2.5</v>
      </c>
      <c r="G68" s="104">
        <v>36</v>
      </c>
      <c r="H68" s="105">
        <f t="shared" si="0"/>
        <v>45</v>
      </c>
      <c r="I68" s="104">
        <v>42</v>
      </c>
      <c r="J68" s="105">
        <f t="shared" si="1"/>
        <v>52.5</v>
      </c>
      <c r="K68" s="106">
        <f t="shared" si="6"/>
        <v>97.5</v>
      </c>
    </row>
    <row r="69" spans="1:11" ht="15" customHeight="1" x14ac:dyDescent="0.25">
      <c r="A69" s="116">
        <v>18</v>
      </c>
      <c r="B69" s="115">
        <v>40990</v>
      </c>
      <c r="C69" s="117" t="s">
        <v>40</v>
      </c>
      <c r="D69" s="104">
        <v>105</v>
      </c>
      <c r="E69" s="104">
        <v>1</v>
      </c>
      <c r="F69" s="105">
        <f>E69*100/D69</f>
        <v>0.95238095238095233</v>
      </c>
      <c r="G69" s="104">
        <v>64</v>
      </c>
      <c r="H69" s="105">
        <f t="shared" si="0"/>
        <v>60.952380952380949</v>
      </c>
      <c r="I69" s="104">
        <v>40</v>
      </c>
      <c r="J69" s="105">
        <f t="shared" si="1"/>
        <v>38.095238095238095</v>
      </c>
      <c r="K69" s="106">
        <f t="shared" si="6"/>
        <v>99.047619047619037</v>
      </c>
    </row>
    <row r="70" spans="1:11" ht="15" customHeight="1" thickBot="1" x14ac:dyDescent="0.3">
      <c r="A70" s="131">
        <v>19</v>
      </c>
      <c r="B70" s="132">
        <v>40133</v>
      </c>
      <c r="C70" s="133" t="s">
        <v>35</v>
      </c>
      <c r="D70" s="134">
        <v>58</v>
      </c>
      <c r="E70" s="134">
        <v>2</v>
      </c>
      <c r="F70" s="135">
        <f>E70*100/D70</f>
        <v>3.4482758620689653</v>
      </c>
      <c r="G70" s="134">
        <v>37</v>
      </c>
      <c r="H70" s="135">
        <f t="shared" ref="H70:H116" si="7">G70*100/D70</f>
        <v>63.793103448275865</v>
      </c>
      <c r="I70" s="134">
        <v>19</v>
      </c>
      <c r="J70" s="135">
        <f t="shared" ref="J70:J116" si="8">I70*100/D70</f>
        <v>32.758620689655174</v>
      </c>
      <c r="K70" s="136">
        <f t="shared" si="6"/>
        <v>96.551724137931046</v>
      </c>
    </row>
    <row r="71" spans="1:11" ht="15" customHeight="1" thickBot="1" x14ac:dyDescent="0.3">
      <c r="A71" s="107"/>
      <c r="B71" s="124"/>
      <c r="C71" s="110" t="s">
        <v>118</v>
      </c>
      <c r="D71" s="124">
        <f>SUM(D72:D86)</f>
        <v>1174</v>
      </c>
      <c r="E71" s="124">
        <f>SUM(E72:E86)</f>
        <v>35</v>
      </c>
      <c r="F71" s="125">
        <f>E71*100/D71</f>
        <v>2.9812606473594547</v>
      </c>
      <c r="G71" s="124">
        <f>SUM(G72:G86)</f>
        <v>638</v>
      </c>
      <c r="H71" s="125">
        <f t="shared" si="7"/>
        <v>54.344122657580918</v>
      </c>
      <c r="I71" s="124">
        <f>SUM(I72:I86)</f>
        <v>501</v>
      </c>
      <c r="J71" s="125">
        <f t="shared" si="8"/>
        <v>42.674616695059626</v>
      </c>
      <c r="K71" s="126">
        <f>AVERAGE(K72:K86)</f>
        <v>96.830508557035273</v>
      </c>
    </row>
    <row r="72" spans="1:11" ht="15" customHeight="1" x14ac:dyDescent="0.25">
      <c r="A72" s="116">
        <v>1</v>
      </c>
      <c r="B72" s="102">
        <v>50040</v>
      </c>
      <c r="C72" s="159" t="s">
        <v>90</v>
      </c>
      <c r="D72" s="104">
        <v>73</v>
      </c>
      <c r="E72" s="104"/>
      <c r="F72" s="105"/>
      <c r="G72" s="104">
        <v>12</v>
      </c>
      <c r="H72" s="105">
        <f t="shared" si="7"/>
        <v>16.438356164383563</v>
      </c>
      <c r="I72" s="104">
        <v>61</v>
      </c>
      <c r="J72" s="105">
        <f t="shared" si="8"/>
        <v>83.561643835616437</v>
      </c>
      <c r="K72" s="106">
        <f t="shared" ref="K72:K86" si="9">J72+H72</f>
        <v>100</v>
      </c>
    </row>
    <row r="73" spans="1:11" ht="15" customHeight="1" x14ac:dyDescent="0.25">
      <c r="A73" s="116">
        <v>2</v>
      </c>
      <c r="B73" s="102">
        <v>50003</v>
      </c>
      <c r="C73" s="117" t="s">
        <v>111</v>
      </c>
      <c r="D73" s="104">
        <v>103</v>
      </c>
      <c r="E73" s="104">
        <v>3</v>
      </c>
      <c r="F73" s="105">
        <f>E73*100/D73</f>
        <v>2.912621359223301</v>
      </c>
      <c r="G73" s="104">
        <v>64</v>
      </c>
      <c r="H73" s="105">
        <f t="shared" si="7"/>
        <v>62.135922330097088</v>
      </c>
      <c r="I73" s="104">
        <v>36</v>
      </c>
      <c r="J73" s="105">
        <f t="shared" si="8"/>
        <v>34.95145631067961</v>
      </c>
      <c r="K73" s="106">
        <f t="shared" si="9"/>
        <v>97.087378640776706</v>
      </c>
    </row>
    <row r="74" spans="1:11" ht="15" customHeight="1" x14ac:dyDescent="0.25">
      <c r="A74" s="116">
        <v>3</v>
      </c>
      <c r="B74" s="102">
        <v>50060</v>
      </c>
      <c r="C74" s="159" t="s">
        <v>41</v>
      </c>
      <c r="D74" s="104">
        <v>52</v>
      </c>
      <c r="E74" s="104"/>
      <c r="F74" s="105"/>
      <c r="G74" s="104">
        <v>21</v>
      </c>
      <c r="H74" s="105">
        <f t="shared" si="7"/>
        <v>40.384615384615387</v>
      </c>
      <c r="I74" s="104">
        <v>31</v>
      </c>
      <c r="J74" s="105">
        <f t="shared" si="8"/>
        <v>59.615384615384613</v>
      </c>
      <c r="K74" s="106">
        <f t="shared" si="9"/>
        <v>100</v>
      </c>
    </row>
    <row r="75" spans="1:11" ht="15" customHeight="1" x14ac:dyDescent="0.25">
      <c r="A75" s="116">
        <v>4</v>
      </c>
      <c r="B75" s="146">
        <v>50170</v>
      </c>
      <c r="C75" s="103" t="s">
        <v>87</v>
      </c>
      <c r="D75" s="104">
        <v>41</v>
      </c>
      <c r="E75" s="104">
        <v>7</v>
      </c>
      <c r="F75" s="105">
        <f>E75*100/D75</f>
        <v>17.073170731707318</v>
      </c>
      <c r="G75" s="104">
        <v>26</v>
      </c>
      <c r="H75" s="105">
        <f t="shared" si="7"/>
        <v>63.414634146341463</v>
      </c>
      <c r="I75" s="104">
        <v>8</v>
      </c>
      <c r="J75" s="105">
        <f t="shared" si="8"/>
        <v>19.512195121951219</v>
      </c>
      <c r="K75" s="106">
        <f t="shared" si="9"/>
        <v>82.926829268292678</v>
      </c>
    </row>
    <row r="76" spans="1:11" ht="15" customHeight="1" x14ac:dyDescent="0.25">
      <c r="A76" s="116">
        <v>5</v>
      </c>
      <c r="B76" s="115">
        <v>50230</v>
      </c>
      <c r="C76" s="159" t="s">
        <v>88</v>
      </c>
      <c r="D76" s="104">
        <v>67</v>
      </c>
      <c r="E76" s="104"/>
      <c r="F76" s="105"/>
      <c r="G76" s="104">
        <v>23</v>
      </c>
      <c r="H76" s="105">
        <f t="shared" si="7"/>
        <v>34.328358208955223</v>
      </c>
      <c r="I76" s="104">
        <v>44</v>
      </c>
      <c r="J76" s="105">
        <f t="shared" si="8"/>
        <v>65.671641791044777</v>
      </c>
      <c r="K76" s="106">
        <f t="shared" si="9"/>
        <v>100</v>
      </c>
    </row>
    <row r="77" spans="1:11" ht="15" customHeight="1" x14ac:dyDescent="0.25">
      <c r="A77" s="140">
        <v>6</v>
      </c>
      <c r="B77" s="115">
        <v>50340</v>
      </c>
      <c r="C77" s="103" t="s">
        <v>86</v>
      </c>
      <c r="D77" s="104">
        <v>90</v>
      </c>
      <c r="E77" s="104">
        <v>5</v>
      </c>
      <c r="F77" s="105">
        <f>E77*100/D77</f>
        <v>5.5555555555555554</v>
      </c>
      <c r="G77" s="104">
        <v>64</v>
      </c>
      <c r="H77" s="105">
        <f t="shared" si="7"/>
        <v>71.111111111111114</v>
      </c>
      <c r="I77" s="104">
        <v>21</v>
      </c>
      <c r="J77" s="105">
        <f t="shared" si="8"/>
        <v>23.333333333333332</v>
      </c>
      <c r="K77" s="106">
        <f t="shared" si="9"/>
        <v>94.444444444444443</v>
      </c>
    </row>
    <row r="78" spans="1:11" ht="15" customHeight="1" x14ac:dyDescent="0.25">
      <c r="A78" s="116">
        <v>7</v>
      </c>
      <c r="B78" s="115">
        <v>50420</v>
      </c>
      <c r="C78" s="159" t="s">
        <v>85</v>
      </c>
      <c r="D78" s="104">
        <v>97</v>
      </c>
      <c r="E78" s="104"/>
      <c r="F78" s="105"/>
      <c r="G78" s="104">
        <v>34</v>
      </c>
      <c r="H78" s="105">
        <f t="shared" si="7"/>
        <v>35.051546391752581</v>
      </c>
      <c r="I78" s="104">
        <v>63</v>
      </c>
      <c r="J78" s="105">
        <f t="shared" si="8"/>
        <v>64.948453608247419</v>
      </c>
      <c r="K78" s="106">
        <f t="shared" si="9"/>
        <v>100</v>
      </c>
    </row>
    <row r="79" spans="1:11" ht="15" customHeight="1" x14ac:dyDescent="0.25">
      <c r="A79" s="116">
        <v>8</v>
      </c>
      <c r="B79" s="115">
        <v>50450</v>
      </c>
      <c r="C79" s="202" t="s">
        <v>84</v>
      </c>
      <c r="D79" s="104">
        <v>98</v>
      </c>
      <c r="E79" s="104">
        <v>13</v>
      </c>
      <c r="F79" s="105">
        <f>E79*100/D79</f>
        <v>13.26530612244898</v>
      </c>
      <c r="G79" s="104">
        <v>57</v>
      </c>
      <c r="H79" s="105">
        <f t="shared" si="7"/>
        <v>58.163265306122447</v>
      </c>
      <c r="I79" s="104">
        <v>28</v>
      </c>
      <c r="J79" s="105">
        <f t="shared" si="8"/>
        <v>28.571428571428573</v>
      </c>
      <c r="K79" s="106">
        <f t="shared" si="9"/>
        <v>86.734693877551024</v>
      </c>
    </row>
    <row r="80" spans="1:11" ht="15" customHeight="1" x14ac:dyDescent="0.25">
      <c r="A80" s="116">
        <v>9</v>
      </c>
      <c r="B80" s="115">
        <v>50620</v>
      </c>
      <c r="C80" s="159" t="s">
        <v>83</v>
      </c>
      <c r="D80" s="104">
        <v>80</v>
      </c>
      <c r="E80" s="104"/>
      <c r="F80" s="105"/>
      <c r="G80" s="104">
        <v>48</v>
      </c>
      <c r="H80" s="105">
        <f t="shared" si="7"/>
        <v>60</v>
      </c>
      <c r="I80" s="104">
        <v>32</v>
      </c>
      <c r="J80" s="105">
        <f t="shared" si="8"/>
        <v>40</v>
      </c>
      <c r="K80" s="106">
        <f t="shared" si="9"/>
        <v>100</v>
      </c>
    </row>
    <row r="81" spans="1:11" ht="15" customHeight="1" x14ac:dyDescent="0.25">
      <c r="A81" s="116">
        <v>10</v>
      </c>
      <c r="B81" s="115">
        <v>50760</v>
      </c>
      <c r="C81" s="159" t="s">
        <v>82</v>
      </c>
      <c r="D81" s="104">
        <v>99</v>
      </c>
      <c r="E81" s="104"/>
      <c r="F81" s="105"/>
      <c r="G81" s="104">
        <v>65</v>
      </c>
      <c r="H81" s="105">
        <f t="shared" si="7"/>
        <v>65.656565656565661</v>
      </c>
      <c r="I81" s="104">
        <v>34</v>
      </c>
      <c r="J81" s="105">
        <f t="shared" si="8"/>
        <v>34.343434343434346</v>
      </c>
      <c r="K81" s="106">
        <f t="shared" si="9"/>
        <v>100</v>
      </c>
    </row>
    <row r="82" spans="1:11" ht="15" customHeight="1" x14ac:dyDescent="0.25">
      <c r="A82" s="116">
        <v>11</v>
      </c>
      <c r="B82" s="115">
        <v>50780</v>
      </c>
      <c r="C82" s="103" t="s">
        <v>81</v>
      </c>
      <c r="D82" s="104">
        <v>109</v>
      </c>
      <c r="E82" s="104">
        <v>3</v>
      </c>
      <c r="F82" s="105">
        <f>E82*100/D82</f>
        <v>2.7522935779816513</v>
      </c>
      <c r="G82" s="104">
        <v>63</v>
      </c>
      <c r="H82" s="105">
        <f t="shared" si="7"/>
        <v>57.798165137614681</v>
      </c>
      <c r="I82" s="104">
        <v>43</v>
      </c>
      <c r="J82" s="105">
        <f t="shared" si="8"/>
        <v>39.449541284403672</v>
      </c>
      <c r="K82" s="106">
        <f t="shared" si="9"/>
        <v>97.247706422018354</v>
      </c>
    </row>
    <row r="83" spans="1:11" ht="15" customHeight="1" x14ac:dyDescent="0.25">
      <c r="A83" s="116">
        <v>12</v>
      </c>
      <c r="B83" s="147">
        <v>50001</v>
      </c>
      <c r="C83" s="166" t="s">
        <v>91</v>
      </c>
      <c r="D83" s="128">
        <v>66</v>
      </c>
      <c r="E83" s="128"/>
      <c r="F83" s="129"/>
      <c r="G83" s="128">
        <v>46</v>
      </c>
      <c r="H83" s="129">
        <f t="shared" si="7"/>
        <v>69.696969696969703</v>
      </c>
      <c r="I83" s="128">
        <v>20</v>
      </c>
      <c r="J83" s="129">
        <f t="shared" si="8"/>
        <v>30.303030303030305</v>
      </c>
      <c r="K83" s="130">
        <f t="shared" si="9"/>
        <v>100</v>
      </c>
    </row>
    <row r="84" spans="1:11" ht="15" customHeight="1" x14ac:dyDescent="0.25">
      <c r="A84" s="116">
        <v>13</v>
      </c>
      <c r="B84" s="115">
        <v>50930</v>
      </c>
      <c r="C84" s="159" t="s">
        <v>80</v>
      </c>
      <c r="D84" s="104">
        <v>51</v>
      </c>
      <c r="E84" s="104"/>
      <c r="F84" s="105"/>
      <c r="G84" s="104">
        <v>18</v>
      </c>
      <c r="H84" s="105">
        <f t="shared" si="7"/>
        <v>35.294117647058826</v>
      </c>
      <c r="I84" s="104">
        <v>33</v>
      </c>
      <c r="J84" s="105">
        <f t="shared" si="8"/>
        <v>64.705882352941174</v>
      </c>
      <c r="K84" s="106">
        <f t="shared" si="9"/>
        <v>100</v>
      </c>
    </row>
    <row r="85" spans="1:11" ht="15" customHeight="1" x14ac:dyDescent="0.25">
      <c r="A85" s="116">
        <v>14</v>
      </c>
      <c r="B85" s="115">
        <v>50970</v>
      </c>
      <c r="C85" s="103" t="s">
        <v>79</v>
      </c>
      <c r="D85" s="104">
        <v>51</v>
      </c>
      <c r="E85" s="104">
        <v>2</v>
      </c>
      <c r="F85" s="105">
        <f>E85*100/D85</f>
        <v>3.9215686274509802</v>
      </c>
      <c r="G85" s="104">
        <v>36</v>
      </c>
      <c r="H85" s="105">
        <f t="shared" si="7"/>
        <v>70.588235294117652</v>
      </c>
      <c r="I85" s="104">
        <v>13</v>
      </c>
      <c r="J85" s="105">
        <f t="shared" si="8"/>
        <v>25.490196078431371</v>
      </c>
      <c r="K85" s="106">
        <f t="shared" si="9"/>
        <v>96.078431372549019</v>
      </c>
    </row>
    <row r="86" spans="1:11" ht="15" customHeight="1" thickBot="1" x14ac:dyDescent="0.3">
      <c r="A86" s="122">
        <v>15</v>
      </c>
      <c r="B86" s="118">
        <v>51370</v>
      </c>
      <c r="C86" s="148" t="s">
        <v>78</v>
      </c>
      <c r="D86" s="119">
        <v>97</v>
      </c>
      <c r="E86" s="119">
        <v>2</v>
      </c>
      <c r="F86" s="120">
        <f>E86*100/D86</f>
        <v>2.0618556701030926</v>
      </c>
      <c r="G86" s="119">
        <v>61</v>
      </c>
      <c r="H86" s="120">
        <f t="shared" si="7"/>
        <v>62.886597938144327</v>
      </c>
      <c r="I86" s="119">
        <v>34</v>
      </c>
      <c r="J86" s="120">
        <f t="shared" si="8"/>
        <v>35.051546391752581</v>
      </c>
      <c r="K86" s="121">
        <f t="shared" si="9"/>
        <v>97.938144329896915</v>
      </c>
    </row>
    <row r="87" spans="1:11" ht="15" customHeight="1" thickBot="1" x14ac:dyDescent="0.3">
      <c r="A87" s="107"/>
      <c r="B87" s="124"/>
      <c r="C87" s="112" t="s">
        <v>119</v>
      </c>
      <c r="D87" s="124">
        <f>SUM(D88:D117)</f>
        <v>3228</v>
      </c>
      <c r="E87" s="124">
        <f>SUM(E88:E117)</f>
        <v>111</v>
      </c>
      <c r="F87" s="125">
        <f>E87*100/D87</f>
        <v>3.4386617100371746</v>
      </c>
      <c r="G87" s="124">
        <f>SUM(G88:G117)</f>
        <v>1807</v>
      </c>
      <c r="H87" s="125">
        <f t="shared" si="7"/>
        <v>55.978934324659235</v>
      </c>
      <c r="I87" s="124">
        <f>SUM(I88:I117)</f>
        <v>1310</v>
      </c>
      <c r="J87" s="125">
        <f t="shared" si="8"/>
        <v>40.582403965303591</v>
      </c>
      <c r="K87" s="126">
        <f>AVERAGE(K88:K117)</f>
        <v>94.306435696272359</v>
      </c>
    </row>
    <row r="88" spans="1:11" ht="15" customHeight="1" x14ac:dyDescent="0.25">
      <c r="A88" s="116">
        <v>1</v>
      </c>
      <c r="B88" s="115">
        <v>60010</v>
      </c>
      <c r="C88" s="159" t="s">
        <v>43</v>
      </c>
      <c r="D88" s="104">
        <v>80</v>
      </c>
      <c r="E88" s="104"/>
      <c r="F88" s="105"/>
      <c r="G88" s="104">
        <v>40</v>
      </c>
      <c r="H88" s="105">
        <f t="shared" si="7"/>
        <v>50</v>
      </c>
      <c r="I88" s="104">
        <v>40</v>
      </c>
      <c r="J88" s="105">
        <f t="shared" si="8"/>
        <v>50</v>
      </c>
      <c r="K88" s="106">
        <f t="shared" ref="K88:K116" si="10">J88+H88</f>
        <v>100</v>
      </c>
    </row>
    <row r="89" spans="1:11" ht="15" customHeight="1" x14ac:dyDescent="0.25">
      <c r="A89" s="116">
        <v>2</v>
      </c>
      <c r="B89" s="115">
        <v>60020</v>
      </c>
      <c r="C89" s="103" t="s">
        <v>44</v>
      </c>
      <c r="D89" s="104">
        <v>48</v>
      </c>
      <c r="E89" s="104">
        <v>8</v>
      </c>
      <c r="F89" s="105">
        <f>E89*100/D89</f>
        <v>16.666666666666668</v>
      </c>
      <c r="G89" s="104">
        <v>38</v>
      </c>
      <c r="H89" s="105">
        <f t="shared" si="7"/>
        <v>79.166666666666671</v>
      </c>
      <c r="I89" s="104">
        <v>2</v>
      </c>
      <c r="J89" s="105">
        <f t="shared" si="8"/>
        <v>4.166666666666667</v>
      </c>
      <c r="K89" s="106">
        <f t="shared" si="10"/>
        <v>83.333333333333343</v>
      </c>
    </row>
    <row r="90" spans="1:11" ht="15" customHeight="1" x14ac:dyDescent="0.25">
      <c r="A90" s="116">
        <v>3</v>
      </c>
      <c r="B90" s="115">
        <v>60050</v>
      </c>
      <c r="C90" s="159" t="s">
        <v>45</v>
      </c>
      <c r="D90" s="104">
        <v>101</v>
      </c>
      <c r="E90" s="104"/>
      <c r="F90" s="105"/>
      <c r="G90" s="104">
        <v>68</v>
      </c>
      <c r="H90" s="105">
        <f t="shared" si="7"/>
        <v>67.32673267326733</v>
      </c>
      <c r="I90" s="104">
        <v>33</v>
      </c>
      <c r="J90" s="105">
        <f t="shared" si="8"/>
        <v>32.67326732673267</v>
      </c>
      <c r="K90" s="106">
        <f t="shared" si="10"/>
        <v>100</v>
      </c>
    </row>
    <row r="91" spans="1:11" ht="15" customHeight="1" x14ac:dyDescent="0.25">
      <c r="A91" s="116">
        <v>4</v>
      </c>
      <c r="B91" s="115">
        <v>60070</v>
      </c>
      <c r="C91" s="159" t="s">
        <v>46</v>
      </c>
      <c r="D91" s="104">
        <v>107</v>
      </c>
      <c r="E91" s="104"/>
      <c r="F91" s="105"/>
      <c r="G91" s="104">
        <v>33</v>
      </c>
      <c r="H91" s="105">
        <f t="shared" si="7"/>
        <v>30.841121495327101</v>
      </c>
      <c r="I91" s="104">
        <v>74</v>
      </c>
      <c r="J91" s="105">
        <f t="shared" si="8"/>
        <v>69.158878504672899</v>
      </c>
      <c r="K91" s="106">
        <f t="shared" si="10"/>
        <v>100</v>
      </c>
    </row>
    <row r="92" spans="1:11" ht="15" customHeight="1" x14ac:dyDescent="0.25">
      <c r="A92" s="116">
        <v>5</v>
      </c>
      <c r="B92" s="115">
        <v>60180</v>
      </c>
      <c r="C92" s="103" t="s">
        <v>47</v>
      </c>
      <c r="D92" s="104">
        <v>157</v>
      </c>
      <c r="E92" s="104">
        <v>2</v>
      </c>
      <c r="F92" s="105">
        <f>E92*100/D92</f>
        <v>1.2738853503184713</v>
      </c>
      <c r="G92" s="104">
        <v>98</v>
      </c>
      <c r="H92" s="105">
        <f t="shared" si="7"/>
        <v>62.420382165605098</v>
      </c>
      <c r="I92" s="104">
        <v>57</v>
      </c>
      <c r="J92" s="105">
        <f t="shared" si="8"/>
        <v>36.305732484076437</v>
      </c>
      <c r="K92" s="106">
        <f t="shared" si="10"/>
        <v>98.726114649681534</v>
      </c>
    </row>
    <row r="93" spans="1:11" ht="15" customHeight="1" x14ac:dyDescent="0.25">
      <c r="A93" s="116">
        <v>6</v>
      </c>
      <c r="B93" s="115">
        <v>60220</v>
      </c>
      <c r="C93" s="103" t="s">
        <v>48</v>
      </c>
      <c r="D93" s="104">
        <v>71</v>
      </c>
      <c r="E93" s="104">
        <v>13</v>
      </c>
      <c r="F93" s="105">
        <f>E93*100/D93</f>
        <v>18.309859154929576</v>
      </c>
      <c r="G93" s="104">
        <v>34</v>
      </c>
      <c r="H93" s="105">
        <f t="shared" si="7"/>
        <v>47.887323943661968</v>
      </c>
      <c r="I93" s="104">
        <v>24</v>
      </c>
      <c r="J93" s="105">
        <f t="shared" si="8"/>
        <v>33.802816901408448</v>
      </c>
      <c r="K93" s="106">
        <f t="shared" si="10"/>
        <v>81.690140845070417</v>
      </c>
    </row>
    <row r="94" spans="1:11" ht="15" customHeight="1" x14ac:dyDescent="0.25">
      <c r="A94" s="116">
        <v>7</v>
      </c>
      <c r="B94" s="115">
        <v>60240</v>
      </c>
      <c r="C94" s="159" t="s">
        <v>49</v>
      </c>
      <c r="D94" s="104">
        <v>152</v>
      </c>
      <c r="E94" s="104"/>
      <c r="F94" s="105"/>
      <c r="G94" s="104">
        <v>86</v>
      </c>
      <c r="H94" s="105">
        <f t="shared" si="7"/>
        <v>56.578947368421055</v>
      </c>
      <c r="I94" s="104">
        <v>66</v>
      </c>
      <c r="J94" s="105">
        <f t="shared" si="8"/>
        <v>43.421052631578945</v>
      </c>
      <c r="K94" s="106">
        <f t="shared" si="10"/>
        <v>100</v>
      </c>
    </row>
    <row r="95" spans="1:11" ht="15" customHeight="1" x14ac:dyDescent="0.25">
      <c r="A95" s="116">
        <v>8</v>
      </c>
      <c r="B95" s="115">
        <v>60560</v>
      </c>
      <c r="C95" s="159" t="s">
        <v>50</v>
      </c>
      <c r="D95" s="104">
        <v>53</v>
      </c>
      <c r="E95" s="104"/>
      <c r="F95" s="105"/>
      <c r="G95" s="104">
        <v>40</v>
      </c>
      <c r="H95" s="105">
        <f t="shared" si="7"/>
        <v>75.471698113207552</v>
      </c>
      <c r="I95" s="104">
        <v>13</v>
      </c>
      <c r="J95" s="105">
        <f t="shared" si="8"/>
        <v>24.528301886792452</v>
      </c>
      <c r="K95" s="106">
        <f t="shared" si="10"/>
        <v>100</v>
      </c>
    </row>
    <row r="96" spans="1:11" ht="15" customHeight="1" x14ac:dyDescent="0.25">
      <c r="A96" s="116">
        <v>9</v>
      </c>
      <c r="B96" s="115">
        <v>60660</v>
      </c>
      <c r="C96" s="149" t="s">
        <v>51</v>
      </c>
      <c r="D96" s="104">
        <v>26</v>
      </c>
      <c r="E96" s="104">
        <v>8</v>
      </c>
      <c r="F96" s="105">
        <f t="shared" ref="F96:F102" si="11">E96*100/D96</f>
        <v>30.76923076923077</v>
      </c>
      <c r="G96" s="104">
        <v>13</v>
      </c>
      <c r="H96" s="105">
        <f t="shared" si="7"/>
        <v>50</v>
      </c>
      <c r="I96" s="104">
        <v>5</v>
      </c>
      <c r="J96" s="105">
        <f t="shared" si="8"/>
        <v>19.23076923076923</v>
      </c>
      <c r="K96" s="106">
        <f t="shared" si="10"/>
        <v>69.230769230769226</v>
      </c>
    </row>
    <row r="97" spans="1:11" ht="15" customHeight="1" x14ac:dyDescent="0.25">
      <c r="A97" s="116">
        <v>10</v>
      </c>
      <c r="B97" s="127">
        <v>60001</v>
      </c>
      <c r="C97" s="203" t="s">
        <v>42</v>
      </c>
      <c r="D97" s="128">
        <v>76</v>
      </c>
      <c r="E97" s="128">
        <v>12</v>
      </c>
      <c r="F97" s="129">
        <f t="shared" si="11"/>
        <v>15.789473684210526</v>
      </c>
      <c r="G97" s="128">
        <v>50</v>
      </c>
      <c r="H97" s="129">
        <f t="shared" si="7"/>
        <v>65.78947368421052</v>
      </c>
      <c r="I97" s="128">
        <v>14</v>
      </c>
      <c r="J97" s="129">
        <f t="shared" si="8"/>
        <v>18.421052631578949</v>
      </c>
      <c r="K97" s="130">
        <f t="shared" si="10"/>
        <v>84.210526315789465</v>
      </c>
    </row>
    <row r="98" spans="1:11" ht="15" customHeight="1" x14ac:dyDescent="0.25">
      <c r="A98" s="140">
        <v>11</v>
      </c>
      <c r="B98" s="115">
        <v>60701</v>
      </c>
      <c r="C98" s="149" t="s">
        <v>52</v>
      </c>
      <c r="D98" s="104">
        <v>55</v>
      </c>
      <c r="E98" s="104">
        <v>18</v>
      </c>
      <c r="F98" s="105">
        <f t="shared" si="11"/>
        <v>32.727272727272727</v>
      </c>
      <c r="G98" s="104">
        <v>29</v>
      </c>
      <c r="H98" s="105">
        <f t="shared" si="7"/>
        <v>52.727272727272727</v>
      </c>
      <c r="I98" s="104">
        <v>8</v>
      </c>
      <c r="J98" s="105">
        <f t="shared" si="8"/>
        <v>14.545454545454545</v>
      </c>
      <c r="K98" s="106">
        <f t="shared" si="10"/>
        <v>67.272727272727266</v>
      </c>
    </row>
    <row r="99" spans="1:11" ht="15" customHeight="1" x14ac:dyDescent="0.25">
      <c r="A99" s="116">
        <v>12</v>
      </c>
      <c r="B99" s="115">
        <v>60850</v>
      </c>
      <c r="C99" s="103" t="s">
        <v>53</v>
      </c>
      <c r="D99" s="104">
        <v>101</v>
      </c>
      <c r="E99" s="104">
        <v>1</v>
      </c>
      <c r="F99" s="105">
        <f t="shared" si="11"/>
        <v>0.99009900990099009</v>
      </c>
      <c r="G99" s="104">
        <v>78</v>
      </c>
      <c r="H99" s="105">
        <f t="shared" si="7"/>
        <v>77.227722772277232</v>
      </c>
      <c r="I99" s="104">
        <v>22</v>
      </c>
      <c r="J99" s="105">
        <f t="shared" si="8"/>
        <v>21.782178217821784</v>
      </c>
      <c r="K99" s="106">
        <f t="shared" si="10"/>
        <v>99.009900990099013</v>
      </c>
    </row>
    <row r="100" spans="1:11" ht="15" customHeight="1" x14ac:dyDescent="0.25">
      <c r="A100" s="122">
        <v>13</v>
      </c>
      <c r="B100" s="115">
        <v>60910</v>
      </c>
      <c r="C100" s="103" t="s">
        <v>54</v>
      </c>
      <c r="D100" s="104">
        <v>73</v>
      </c>
      <c r="E100" s="104">
        <v>3</v>
      </c>
      <c r="F100" s="105">
        <f t="shared" si="11"/>
        <v>4.1095890410958908</v>
      </c>
      <c r="G100" s="104">
        <v>56</v>
      </c>
      <c r="H100" s="105">
        <f t="shared" si="7"/>
        <v>76.712328767123282</v>
      </c>
      <c r="I100" s="104">
        <v>14</v>
      </c>
      <c r="J100" s="105">
        <f t="shared" si="8"/>
        <v>19.17808219178082</v>
      </c>
      <c r="K100" s="106">
        <f t="shared" si="10"/>
        <v>95.890410958904098</v>
      </c>
    </row>
    <row r="101" spans="1:11" ht="15" customHeight="1" x14ac:dyDescent="0.25">
      <c r="A101" s="150">
        <v>14</v>
      </c>
      <c r="B101" s="115">
        <v>60980</v>
      </c>
      <c r="C101" s="103" t="s">
        <v>55</v>
      </c>
      <c r="D101" s="104">
        <v>60</v>
      </c>
      <c r="E101" s="104">
        <v>2</v>
      </c>
      <c r="F101" s="105">
        <f t="shared" si="11"/>
        <v>3.3333333333333335</v>
      </c>
      <c r="G101" s="104">
        <v>33</v>
      </c>
      <c r="H101" s="105">
        <f t="shared" si="7"/>
        <v>55</v>
      </c>
      <c r="I101" s="104">
        <v>25</v>
      </c>
      <c r="J101" s="105">
        <f t="shared" si="8"/>
        <v>41.666666666666664</v>
      </c>
      <c r="K101" s="106">
        <f t="shared" si="10"/>
        <v>96.666666666666657</v>
      </c>
    </row>
    <row r="102" spans="1:11" ht="15" customHeight="1" x14ac:dyDescent="0.25">
      <c r="A102" s="116">
        <v>15</v>
      </c>
      <c r="B102" s="115">
        <v>61080</v>
      </c>
      <c r="C102" s="103" t="s">
        <v>56</v>
      </c>
      <c r="D102" s="104">
        <v>67</v>
      </c>
      <c r="E102" s="104">
        <v>1</v>
      </c>
      <c r="F102" s="105">
        <f t="shared" si="11"/>
        <v>1.4925373134328359</v>
      </c>
      <c r="G102" s="104">
        <v>21</v>
      </c>
      <c r="H102" s="105">
        <f t="shared" si="7"/>
        <v>31.343283582089551</v>
      </c>
      <c r="I102" s="104">
        <v>45</v>
      </c>
      <c r="J102" s="105">
        <f t="shared" si="8"/>
        <v>67.164179104477611</v>
      </c>
      <c r="K102" s="106">
        <f t="shared" si="10"/>
        <v>98.507462686567166</v>
      </c>
    </row>
    <row r="103" spans="1:11" ht="15" customHeight="1" x14ac:dyDescent="0.25">
      <c r="A103" s="116">
        <v>16</v>
      </c>
      <c r="B103" s="115">
        <v>61150</v>
      </c>
      <c r="C103" s="159" t="s">
        <v>57</v>
      </c>
      <c r="D103" s="104">
        <v>83</v>
      </c>
      <c r="E103" s="104"/>
      <c r="F103" s="105"/>
      <c r="G103" s="104">
        <v>49</v>
      </c>
      <c r="H103" s="105">
        <f t="shared" si="7"/>
        <v>59.036144578313255</v>
      </c>
      <c r="I103" s="104">
        <v>34</v>
      </c>
      <c r="J103" s="105">
        <f t="shared" si="8"/>
        <v>40.963855421686745</v>
      </c>
      <c r="K103" s="106">
        <f t="shared" si="10"/>
        <v>100</v>
      </c>
    </row>
    <row r="104" spans="1:11" ht="15" customHeight="1" x14ac:dyDescent="0.25">
      <c r="A104" s="116">
        <v>17</v>
      </c>
      <c r="B104" s="115">
        <v>61210</v>
      </c>
      <c r="C104" s="103" t="s">
        <v>58</v>
      </c>
      <c r="D104" s="104">
        <v>71</v>
      </c>
      <c r="E104" s="104">
        <v>8</v>
      </c>
      <c r="F104" s="105">
        <f>E104*100/D104</f>
        <v>11.267605633802816</v>
      </c>
      <c r="G104" s="104">
        <v>48</v>
      </c>
      <c r="H104" s="105">
        <f t="shared" si="7"/>
        <v>67.605633802816897</v>
      </c>
      <c r="I104" s="104">
        <v>15</v>
      </c>
      <c r="J104" s="105">
        <f t="shared" si="8"/>
        <v>21.12676056338028</v>
      </c>
      <c r="K104" s="106">
        <f t="shared" si="10"/>
        <v>88.732394366197184</v>
      </c>
    </row>
    <row r="105" spans="1:11" ht="15" customHeight="1" x14ac:dyDescent="0.25">
      <c r="A105" s="116">
        <v>18</v>
      </c>
      <c r="B105" s="115">
        <v>61290</v>
      </c>
      <c r="C105" s="103" t="s">
        <v>59</v>
      </c>
      <c r="D105" s="104">
        <v>81</v>
      </c>
      <c r="E105" s="104">
        <v>7</v>
      </c>
      <c r="F105" s="105">
        <f>E105*100/D105</f>
        <v>8.6419753086419746</v>
      </c>
      <c r="G105" s="104">
        <v>45</v>
      </c>
      <c r="H105" s="105">
        <f t="shared" si="7"/>
        <v>55.555555555555557</v>
      </c>
      <c r="I105" s="104">
        <v>29</v>
      </c>
      <c r="J105" s="105">
        <f t="shared" si="8"/>
        <v>35.802469135802468</v>
      </c>
      <c r="K105" s="106">
        <f t="shared" si="10"/>
        <v>91.358024691358025</v>
      </c>
    </row>
    <row r="106" spans="1:11" ht="15" customHeight="1" x14ac:dyDescent="0.25">
      <c r="A106" s="116">
        <v>19</v>
      </c>
      <c r="B106" s="115">
        <v>61340</v>
      </c>
      <c r="C106" s="159" t="s">
        <v>60</v>
      </c>
      <c r="D106" s="104">
        <v>93</v>
      </c>
      <c r="E106" s="104"/>
      <c r="F106" s="105"/>
      <c r="G106" s="104">
        <v>43</v>
      </c>
      <c r="H106" s="105">
        <f t="shared" si="7"/>
        <v>46.236559139784944</v>
      </c>
      <c r="I106" s="104">
        <v>50</v>
      </c>
      <c r="J106" s="105">
        <f t="shared" si="8"/>
        <v>53.763440860215056</v>
      </c>
      <c r="K106" s="106">
        <f t="shared" si="10"/>
        <v>100</v>
      </c>
    </row>
    <row r="107" spans="1:11" ht="15" customHeight="1" x14ac:dyDescent="0.25">
      <c r="A107" s="116">
        <v>20</v>
      </c>
      <c r="B107" s="115">
        <v>61390</v>
      </c>
      <c r="C107" s="103" t="s">
        <v>61</v>
      </c>
      <c r="D107" s="104">
        <v>88</v>
      </c>
      <c r="E107" s="104">
        <v>1</v>
      </c>
      <c r="F107" s="105">
        <f t="shared" ref="F107:F116" si="12">E107*100/D107</f>
        <v>1.1363636363636365</v>
      </c>
      <c r="G107" s="104">
        <v>70</v>
      </c>
      <c r="H107" s="105">
        <f t="shared" si="7"/>
        <v>79.545454545454547</v>
      </c>
      <c r="I107" s="104">
        <v>17</v>
      </c>
      <c r="J107" s="105">
        <f t="shared" si="8"/>
        <v>19.318181818181817</v>
      </c>
      <c r="K107" s="106">
        <f t="shared" si="10"/>
        <v>98.86363636363636</v>
      </c>
    </row>
    <row r="108" spans="1:11" ht="15" customHeight="1" x14ac:dyDescent="0.25">
      <c r="A108" s="140">
        <v>21</v>
      </c>
      <c r="B108" s="115">
        <v>61410</v>
      </c>
      <c r="C108" s="103" t="s">
        <v>62</v>
      </c>
      <c r="D108" s="104">
        <v>90</v>
      </c>
      <c r="E108" s="104">
        <v>2</v>
      </c>
      <c r="F108" s="105">
        <f t="shared" si="12"/>
        <v>2.2222222222222223</v>
      </c>
      <c r="G108" s="104">
        <v>64</v>
      </c>
      <c r="H108" s="105">
        <f t="shared" si="7"/>
        <v>71.111111111111114</v>
      </c>
      <c r="I108" s="104">
        <v>24</v>
      </c>
      <c r="J108" s="105">
        <f t="shared" si="8"/>
        <v>26.666666666666668</v>
      </c>
      <c r="K108" s="106">
        <f t="shared" si="10"/>
        <v>97.777777777777786</v>
      </c>
    </row>
    <row r="109" spans="1:11" ht="15" customHeight="1" x14ac:dyDescent="0.25">
      <c r="A109" s="116">
        <v>22</v>
      </c>
      <c r="B109" s="115">
        <v>61430</v>
      </c>
      <c r="C109" s="103" t="s">
        <v>128</v>
      </c>
      <c r="D109" s="104">
        <v>201</v>
      </c>
      <c r="E109" s="104">
        <v>4</v>
      </c>
      <c r="F109" s="105">
        <f t="shared" si="12"/>
        <v>1.9900497512437811</v>
      </c>
      <c r="G109" s="104">
        <v>100</v>
      </c>
      <c r="H109" s="105">
        <f t="shared" si="7"/>
        <v>49.75124378109453</v>
      </c>
      <c r="I109" s="104">
        <v>97</v>
      </c>
      <c r="J109" s="105">
        <f t="shared" si="8"/>
        <v>48.258706467661689</v>
      </c>
      <c r="K109" s="106">
        <f t="shared" si="10"/>
        <v>98.009950248756212</v>
      </c>
    </row>
    <row r="110" spans="1:11" ht="15" customHeight="1" x14ac:dyDescent="0.25">
      <c r="A110" s="116">
        <v>23</v>
      </c>
      <c r="B110" s="115">
        <v>61440</v>
      </c>
      <c r="C110" s="103" t="s">
        <v>63</v>
      </c>
      <c r="D110" s="104">
        <v>213</v>
      </c>
      <c r="E110" s="104">
        <v>1</v>
      </c>
      <c r="F110" s="105">
        <f t="shared" si="12"/>
        <v>0.46948356807511737</v>
      </c>
      <c r="G110" s="104">
        <v>138</v>
      </c>
      <c r="H110" s="105">
        <f t="shared" si="7"/>
        <v>64.788732394366193</v>
      </c>
      <c r="I110" s="104">
        <v>74</v>
      </c>
      <c r="J110" s="105">
        <f t="shared" si="8"/>
        <v>34.741784037558688</v>
      </c>
      <c r="K110" s="106">
        <f t="shared" si="10"/>
        <v>99.53051643192488</v>
      </c>
    </row>
    <row r="111" spans="1:11" ht="15" customHeight="1" x14ac:dyDescent="0.25">
      <c r="A111" s="116">
        <v>24</v>
      </c>
      <c r="B111" s="115">
        <v>61450</v>
      </c>
      <c r="C111" s="103" t="s">
        <v>129</v>
      </c>
      <c r="D111" s="104">
        <v>121</v>
      </c>
      <c r="E111" s="104">
        <v>4</v>
      </c>
      <c r="F111" s="105">
        <f t="shared" si="12"/>
        <v>3.3057851239669422</v>
      </c>
      <c r="G111" s="104">
        <v>76</v>
      </c>
      <c r="H111" s="105">
        <f t="shared" si="7"/>
        <v>62.809917355371901</v>
      </c>
      <c r="I111" s="104">
        <v>41</v>
      </c>
      <c r="J111" s="105">
        <f t="shared" si="8"/>
        <v>33.884297520661157</v>
      </c>
      <c r="K111" s="106">
        <f t="shared" si="10"/>
        <v>96.694214876033058</v>
      </c>
    </row>
    <row r="112" spans="1:11" ht="15" customHeight="1" x14ac:dyDescent="0.25">
      <c r="A112" s="116">
        <v>25</v>
      </c>
      <c r="B112" s="115">
        <v>61470</v>
      </c>
      <c r="C112" s="103" t="s">
        <v>64</v>
      </c>
      <c r="D112" s="104">
        <v>92</v>
      </c>
      <c r="E112" s="104">
        <v>5</v>
      </c>
      <c r="F112" s="105">
        <f t="shared" si="12"/>
        <v>5.4347826086956523</v>
      </c>
      <c r="G112" s="104">
        <v>62</v>
      </c>
      <c r="H112" s="105">
        <f t="shared" si="7"/>
        <v>67.391304347826093</v>
      </c>
      <c r="I112" s="104">
        <v>25</v>
      </c>
      <c r="J112" s="105">
        <f t="shared" si="8"/>
        <v>27.173913043478262</v>
      </c>
      <c r="K112" s="106">
        <f t="shared" si="10"/>
        <v>94.565217391304358</v>
      </c>
    </row>
    <row r="113" spans="1:11" ht="15" customHeight="1" x14ac:dyDescent="0.25">
      <c r="A113" s="116">
        <v>26</v>
      </c>
      <c r="B113" s="115">
        <v>61490</v>
      </c>
      <c r="C113" s="103" t="s">
        <v>130</v>
      </c>
      <c r="D113" s="104">
        <v>216</v>
      </c>
      <c r="E113" s="104">
        <v>2</v>
      </c>
      <c r="F113" s="105">
        <f t="shared" si="12"/>
        <v>0.92592592592592593</v>
      </c>
      <c r="G113" s="104">
        <v>93</v>
      </c>
      <c r="H113" s="105">
        <f t="shared" si="7"/>
        <v>43.055555555555557</v>
      </c>
      <c r="I113" s="104">
        <v>121</v>
      </c>
      <c r="J113" s="105">
        <f t="shared" si="8"/>
        <v>56.018518518518519</v>
      </c>
      <c r="K113" s="106">
        <f t="shared" si="10"/>
        <v>99.074074074074076</v>
      </c>
    </row>
    <row r="114" spans="1:11" x14ac:dyDescent="0.25">
      <c r="A114" s="116">
        <v>27</v>
      </c>
      <c r="B114" s="115">
        <v>61500</v>
      </c>
      <c r="C114" s="103" t="s">
        <v>131</v>
      </c>
      <c r="D114" s="104">
        <v>205</v>
      </c>
      <c r="E114" s="104">
        <v>6</v>
      </c>
      <c r="F114" s="105">
        <f t="shared" si="12"/>
        <v>2.9268292682926829</v>
      </c>
      <c r="G114" s="104">
        <v>89</v>
      </c>
      <c r="H114" s="105">
        <f t="shared" si="7"/>
        <v>43.414634146341463</v>
      </c>
      <c r="I114" s="104">
        <v>110</v>
      </c>
      <c r="J114" s="105">
        <f t="shared" si="8"/>
        <v>53.658536585365852</v>
      </c>
      <c r="K114" s="106">
        <f t="shared" si="10"/>
        <v>97.073170731707307</v>
      </c>
    </row>
    <row r="115" spans="1:11" x14ac:dyDescent="0.25">
      <c r="A115" s="116">
        <v>28</v>
      </c>
      <c r="B115" s="115">
        <v>61510</v>
      </c>
      <c r="C115" s="103" t="s">
        <v>65</v>
      </c>
      <c r="D115" s="104">
        <v>217</v>
      </c>
      <c r="E115" s="104">
        <v>1</v>
      </c>
      <c r="F115" s="105">
        <f t="shared" si="12"/>
        <v>0.46082949308755761</v>
      </c>
      <c r="G115" s="104">
        <v>82</v>
      </c>
      <c r="H115" s="105">
        <f t="shared" si="7"/>
        <v>37.788018433179722</v>
      </c>
      <c r="I115" s="104">
        <v>134</v>
      </c>
      <c r="J115" s="105">
        <f t="shared" si="8"/>
        <v>61.751152073732719</v>
      </c>
      <c r="K115" s="106">
        <f t="shared" si="10"/>
        <v>99.539170506912441</v>
      </c>
    </row>
    <row r="116" spans="1:11" x14ac:dyDescent="0.25">
      <c r="A116" s="174">
        <v>29</v>
      </c>
      <c r="B116" s="175">
        <v>61520</v>
      </c>
      <c r="C116" s="176" t="s">
        <v>127</v>
      </c>
      <c r="D116" s="177">
        <v>230</v>
      </c>
      <c r="E116" s="177">
        <v>2</v>
      </c>
      <c r="F116" s="178">
        <f t="shared" si="12"/>
        <v>0.86956521739130432</v>
      </c>
      <c r="G116" s="177">
        <v>131</v>
      </c>
      <c r="H116" s="178">
        <f t="shared" si="7"/>
        <v>56.956521739130437</v>
      </c>
      <c r="I116" s="177">
        <v>97</v>
      </c>
      <c r="J116" s="178">
        <f t="shared" si="8"/>
        <v>42.173913043478258</v>
      </c>
      <c r="K116" s="179">
        <f t="shared" si="10"/>
        <v>99.130434782608688</v>
      </c>
    </row>
    <row r="117" spans="1:11" ht="15.75" thickBot="1" x14ac:dyDescent="0.3">
      <c r="A117" s="131">
        <v>30</v>
      </c>
      <c r="B117" s="169">
        <v>61540</v>
      </c>
      <c r="C117" s="170" t="s">
        <v>141</v>
      </c>
      <c r="D117" s="171"/>
      <c r="E117" s="180"/>
      <c r="F117" s="181"/>
      <c r="G117" s="171"/>
      <c r="H117" s="172"/>
      <c r="I117" s="171"/>
      <c r="J117" s="172"/>
      <c r="K117" s="173"/>
    </row>
    <row r="118" spans="1:11" ht="15.75" thickBot="1" x14ac:dyDescent="0.3">
      <c r="A118" s="107"/>
      <c r="B118" s="124"/>
      <c r="C118" s="112" t="s">
        <v>120</v>
      </c>
      <c r="D118" s="124">
        <f>SUM(D119:D128)</f>
        <v>679</v>
      </c>
      <c r="E118" s="124">
        <f>SUM(E119:E128)</f>
        <v>12</v>
      </c>
      <c r="F118" s="125">
        <f>E118*100/D118</f>
        <v>1.7673048600883652</v>
      </c>
      <c r="G118" s="124">
        <f>SUM(G119:G128)</f>
        <v>350</v>
      </c>
      <c r="H118" s="125">
        <f>G118*100/D118</f>
        <v>51.546391752577321</v>
      </c>
      <c r="I118" s="124">
        <f>SUM(I119:I128)</f>
        <v>299</v>
      </c>
      <c r="J118" s="125">
        <f t="shared" ref="J118:J128" si="13">I118*100/D118</f>
        <v>44.035346097201767</v>
      </c>
      <c r="K118" s="126">
        <f>AVERAGE(K119:K128)</f>
        <v>92.645161873103049</v>
      </c>
    </row>
    <row r="119" spans="1:11" x14ac:dyDescent="0.25">
      <c r="A119" s="114">
        <v>1</v>
      </c>
      <c r="B119" s="141">
        <v>70020</v>
      </c>
      <c r="C119" s="160" t="s">
        <v>66</v>
      </c>
      <c r="D119" s="137">
        <v>82</v>
      </c>
      <c r="E119" s="137"/>
      <c r="F119" s="143"/>
      <c r="G119" s="137">
        <v>3</v>
      </c>
      <c r="H119" s="143">
        <f>G119*100/D119</f>
        <v>3.6585365853658538</v>
      </c>
      <c r="I119" s="137">
        <v>79</v>
      </c>
      <c r="J119" s="143">
        <f t="shared" si="13"/>
        <v>96.341463414634148</v>
      </c>
      <c r="K119" s="144">
        <f t="shared" ref="K119:K128" si="14">J119+H119</f>
        <v>100</v>
      </c>
    </row>
    <row r="120" spans="1:11" x14ac:dyDescent="0.25">
      <c r="A120" s="116">
        <v>2</v>
      </c>
      <c r="B120" s="115">
        <v>70050</v>
      </c>
      <c r="C120" s="103" t="s">
        <v>134</v>
      </c>
      <c r="D120" s="104">
        <v>48</v>
      </c>
      <c r="E120" s="104">
        <v>1</v>
      </c>
      <c r="F120" s="105">
        <f>E120*100/D120</f>
        <v>2.0833333333333335</v>
      </c>
      <c r="G120" s="104">
        <v>33</v>
      </c>
      <c r="H120" s="105">
        <f>G120*100/D120</f>
        <v>68.75</v>
      </c>
      <c r="I120" s="104">
        <v>14</v>
      </c>
      <c r="J120" s="105">
        <f t="shared" si="13"/>
        <v>29.166666666666668</v>
      </c>
      <c r="K120" s="106">
        <f t="shared" si="14"/>
        <v>97.916666666666671</v>
      </c>
    </row>
    <row r="121" spans="1:11" x14ac:dyDescent="0.25">
      <c r="A121" s="116">
        <v>3</v>
      </c>
      <c r="B121" s="115">
        <v>70110</v>
      </c>
      <c r="C121" s="159" t="s">
        <v>68</v>
      </c>
      <c r="D121" s="104">
        <v>68</v>
      </c>
      <c r="E121" s="104"/>
      <c r="F121" s="105"/>
      <c r="G121" s="104">
        <v>36</v>
      </c>
      <c r="H121" s="105">
        <f>G121*100/D121</f>
        <v>52.941176470588232</v>
      </c>
      <c r="I121" s="104">
        <v>32</v>
      </c>
      <c r="J121" s="105">
        <f t="shared" si="13"/>
        <v>47.058823529411768</v>
      </c>
      <c r="K121" s="106">
        <f t="shared" si="14"/>
        <v>100</v>
      </c>
    </row>
    <row r="122" spans="1:11" x14ac:dyDescent="0.25">
      <c r="A122" s="116">
        <v>4</v>
      </c>
      <c r="B122" s="115">
        <v>70021</v>
      </c>
      <c r="C122" s="159" t="s">
        <v>67</v>
      </c>
      <c r="D122" s="104">
        <v>44</v>
      </c>
      <c r="E122" s="104"/>
      <c r="F122" s="105"/>
      <c r="G122" s="104"/>
      <c r="H122" s="105"/>
      <c r="I122" s="104">
        <v>44</v>
      </c>
      <c r="J122" s="105">
        <f t="shared" si="13"/>
        <v>100</v>
      </c>
      <c r="K122" s="106">
        <f t="shared" si="14"/>
        <v>100</v>
      </c>
    </row>
    <row r="123" spans="1:11" x14ac:dyDescent="0.25">
      <c r="A123" s="140">
        <v>5</v>
      </c>
      <c r="B123" s="115">
        <v>70040</v>
      </c>
      <c r="C123" s="159" t="s">
        <v>75</v>
      </c>
      <c r="D123" s="104">
        <v>21</v>
      </c>
      <c r="E123" s="104"/>
      <c r="F123" s="105"/>
      <c r="G123" s="104">
        <v>17</v>
      </c>
      <c r="H123" s="105">
        <f t="shared" ref="H123:H128" si="15">G123*100/D123</f>
        <v>80.952380952380949</v>
      </c>
      <c r="I123" s="104">
        <v>4</v>
      </c>
      <c r="J123" s="105">
        <f t="shared" si="13"/>
        <v>19.047619047619047</v>
      </c>
      <c r="K123" s="106">
        <f t="shared" si="14"/>
        <v>100</v>
      </c>
    </row>
    <row r="124" spans="1:11" x14ac:dyDescent="0.25">
      <c r="A124" s="151">
        <v>6</v>
      </c>
      <c r="B124" s="115">
        <v>70100</v>
      </c>
      <c r="C124" s="159" t="s">
        <v>122</v>
      </c>
      <c r="D124" s="104">
        <v>81</v>
      </c>
      <c r="E124" s="104"/>
      <c r="F124" s="105"/>
      <c r="G124" s="104">
        <v>46</v>
      </c>
      <c r="H124" s="105">
        <f t="shared" si="15"/>
        <v>56.790123456790127</v>
      </c>
      <c r="I124" s="104">
        <v>35</v>
      </c>
      <c r="J124" s="105">
        <f t="shared" si="13"/>
        <v>43.209876543209873</v>
      </c>
      <c r="K124" s="106">
        <f t="shared" si="14"/>
        <v>100</v>
      </c>
    </row>
    <row r="125" spans="1:11" ht="15" customHeight="1" x14ac:dyDescent="0.25">
      <c r="A125" s="151">
        <v>7</v>
      </c>
      <c r="B125" s="115">
        <v>70140</v>
      </c>
      <c r="C125" s="204" t="s">
        <v>135</v>
      </c>
      <c r="D125" s="104">
        <v>37</v>
      </c>
      <c r="E125" s="104"/>
      <c r="F125" s="105"/>
      <c r="G125" s="104">
        <v>16</v>
      </c>
      <c r="H125" s="105">
        <f t="shared" si="15"/>
        <v>43.243243243243242</v>
      </c>
      <c r="I125" s="104">
        <v>3</v>
      </c>
      <c r="J125" s="105">
        <f t="shared" si="13"/>
        <v>8.1081081081081088</v>
      </c>
      <c r="K125" s="106">
        <f t="shared" si="14"/>
        <v>51.351351351351354</v>
      </c>
    </row>
    <row r="126" spans="1:11" x14ac:dyDescent="0.25">
      <c r="A126" s="151">
        <v>8</v>
      </c>
      <c r="B126" s="115">
        <v>70270</v>
      </c>
      <c r="C126" s="103" t="s">
        <v>69</v>
      </c>
      <c r="D126" s="104">
        <v>51</v>
      </c>
      <c r="E126" s="104">
        <v>7</v>
      </c>
      <c r="F126" s="105">
        <f>E126*100/D126</f>
        <v>13.725490196078431</v>
      </c>
      <c r="G126" s="104">
        <v>31</v>
      </c>
      <c r="H126" s="105">
        <f t="shared" si="15"/>
        <v>60.784313725490193</v>
      </c>
      <c r="I126" s="104">
        <v>13</v>
      </c>
      <c r="J126" s="105">
        <f t="shared" si="13"/>
        <v>25.490196078431371</v>
      </c>
      <c r="K126" s="106">
        <f t="shared" si="14"/>
        <v>86.274509803921561</v>
      </c>
    </row>
    <row r="127" spans="1:11" x14ac:dyDescent="0.25">
      <c r="A127" s="152">
        <v>9</v>
      </c>
      <c r="B127" s="115">
        <v>70510</v>
      </c>
      <c r="C127" s="103" t="s">
        <v>70</v>
      </c>
      <c r="D127" s="104">
        <v>44</v>
      </c>
      <c r="E127" s="104">
        <v>4</v>
      </c>
      <c r="F127" s="105">
        <f>E127*100/D127</f>
        <v>9.0909090909090917</v>
      </c>
      <c r="G127" s="104">
        <v>34</v>
      </c>
      <c r="H127" s="105">
        <f t="shared" si="15"/>
        <v>77.272727272727266</v>
      </c>
      <c r="I127" s="104">
        <v>6</v>
      </c>
      <c r="J127" s="105">
        <f t="shared" si="13"/>
        <v>13.636363636363637</v>
      </c>
      <c r="K127" s="106">
        <f t="shared" si="14"/>
        <v>90.909090909090907</v>
      </c>
    </row>
    <row r="128" spans="1:11" ht="15" customHeight="1" thickBot="1" x14ac:dyDescent="0.3">
      <c r="A128" s="153">
        <v>10</v>
      </c>
      <c r="B128" s="132">
        <v>10880</v>
      </c>
      <c r="C128" s="158" t="s">
        <v>136</v>
      </c>
      <c r="D128" s="134">
        <v>203</v>
      </c>
      <c r="E128" s="134"/>
      <c r="F128" s="135"/>
      <c r="G128" s="134">
        <v>134</v>
      </c>
      <c r="H128" s="135">
        <f t="shared" si="15"/>
        <v>66.009852216748769</v>
      </c>
      <c r="I128" s="134">
        <v>69</v>
      </c>
      <c r="J128" s="135">
        <f t="shared" si="13"/>
        <v>33.990147783251231</v>
      </c>
      <c r="K128" s="136">
        <f t="shared" si="14"/>
        <v>100</v>
      </c>
    </row>
    <row r="129" spans="1:11" ht="15" customHeight="1" x14ac:dyDescent="0.25">
      <c r="A129" s="89"/>
      <c r="B129" s="154"/>
      <c r="C129" s="88"/>
      <c r="D129" s="89"/>
      <c r="E129" s="155"/>
      <c r="F129" s="155"/>
      <c r="G129" s="155"/>
      <c r="H129" s="155"/>
      <c r="I129" s="155"/>
      <c r="J129" s="156" t="s">
        <v>108</v>
      </c>
      <c r="K129" s="157">
        <f>AVERAGE(K7,K9:K17,K19:K31,K33:K50,K52:K70,K72:K86,K88:K117,K119:K128)</f>
        <v>95.785166085603876</v>
      </c>
    </row>
    <row r="130" spans="1:11" x14ac:dyDescent="0.25">
      <c r="K130" s="20"/>
    </row>
    <row r="131" spans="1:11" x14ac:dyDescent="0.25">
      <c r="J131" s="87"/>
    </row>
    <row r="133" spans="1:11" x14ac:dyDescent="0.25">
      <c r="F133" s="87"/>
    </row>
  </sheetData>
  <mergeCells count="6">
    <mergeCell ref="E4:K4"/>
    <mergeCell ref="C2:D2"/>
    <mergeCell ref="A4:A5"/>
    <mergeCell ref="B4:B5"/>
    <mergeCell ref="C4:C5"/>
    <mergeCell ref="D4:D5"/>
  </mergeCells>
  <conditionalFormatting sqref="K6:K129">
    <cfRule type="cellIs" dxfId="54" priority="6" operator="equal">
      <formula>$K$129</formula>
    </cfRule>
    <cfRule type="containsBlanks" dxfId="53" priority="7">
      <formula>LEN(TRIM(K6))=0</formula>
    </cfRule>
    <cfRule type="cellIs" dxfId="52" priority="8" operator="lessThan">
      <formula>75</formula>
    </cfRule>
    <cfRule type="cellIs" dxfId="51" priority="9" operator="between">
      <formula>$K$129</formula>
      <formula>75</formula>
    </cfRule>
    <cfRule type="cellIs" dxfId="50" priority="10" operator="between">
      <formula>98</formula>
      <formula>$K$129</formula>
    </cfRule>
    <cfRule type="cellIs" dxfId="49" priority="11" operator="between">
      <formula>100</formula>
      <formula>98</formula>
    </cfRule>
  </conditionalFormatting>
  <conditionalFormatting sqref="F6:F116 F118:F128">
    <cfRule type="cellIs" dxfId="48" priority="3" operator="equal">
      <formula>0</formula>
    </cfRule>
    <cfRule type="cellIs" dxfId="47" priority="4" operator="between">
      <formula>0.1</formula>
      <formula>10</formula>
    </cfRule>
    <cfRule type="cellIs" dxfId="46" priority="5" operator="greaterThanOrEqual">
      <formula>10</formula>
    </cfRule>
  </conditionalFormatting>
  <conditionalFormatting sqref="E7:E116 E118:E128">
    <cfRule type="cellIs" dxfId="45" priority="1" operator="equal">
      <formula>0</formula>
    </cfRule>
    <cfRule type="cellIs" dxfId="44" priority="2" operator="greaterThanOrEqual">
      <formula>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4" customWidth="1"/>
    <col min="2" max="2" width="9.7109375" style="4" customWidth="1"/>
    <col min="3" max="3" width="31.7109375" style="4" customWidth="1"/>
    <col min="4" max="4" width="7.7109375" style="4" customWidth="1"/>
    <col min="5" max="5" width="8.7109375" style="4" customWidth="1"/>
    <col min="6" max="6" width="7.7109375" style="4" customWidth="1"/>
    <col min="7" max="7" width="8.7109375" style="4" customWidth="1"/>
    <col min="8" max="8" width="8.5703125" style="4" customWidth="1"/>
    <col min="9" max="9" width="8.7109375" style="4" customWidth="1"/>
    <col min="10" max="10" width="7.7109375" style="4" customWidth="1"/>
    <col min="11" max="11" width="9.7109375" style="4" customWidth="1"/>
    <col min="12" max="12" width="7.7109375" style="4" customWidth="1"/>
    <col min="13" max="16384" width="9.140625" style="4"/>
  </cols>
  <sheetData>
    <row r="1" spans="1:14" ht="18" customHeight="1" x14ac:dyDescent="0.25">
      <c r="M1" s="192"/>
      <c r="N1" s="162" t="s">
        <v>137</v>
      </c>
    </row>
    <row r="2" spans="1:14" ht="18" customHeight="1" x14ac:dyDescent="0.25">
      <c r="C2" s="408" t="s">
        <v>109</v>
      </c>
      <c r="D2" s="408"/>
      <c r="E2" s="5"/>
      <c r="F2" s="73"/>
      <c r="G2" s="5"/>
      <c r="H2" s="5"/>
      <c r="I2" s="5"/>
      <c r="J2" s="5"/>
      <c r="K2" s="3">
        <v>2019</v>
      </c>
      <c r="L2" s="5"/>
      <c r="M2" s="164"/>
      <c r="N2" s="162" t="s">
        <v>138</v>
      </c>
    </row>
    <row r="3" spans="1:14" ht="18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3"/>
      <c r="N3" s="162" t="s">
        <v>139</v>
      </c>
    </row>
    <row r="4" spans="1:14" ht="18" customHeight="1" x14ac:dyDescent="0.25">
      <c r="A4" s="447" t="s">
        <v>0</v>
      </c>
      <c r="B4" s="445" t="s">
        <v>76</v>
      </c>
      <c r="C4" s="445" t="s">
        <v>77</v>
      </c>
      <c r="D4" s="445" t="s">
        <v>112</v>
      </c>
      <c r="E4" s="442" t="s">
        <v>105</v>
      </c>
      <c r="F4" s="443"/>
      <c r="G4" s="443"/>
      <c r="H4" s="443"/>
      <c r="I4" s="443"/>
      <c r="J4" s="443"/>
      <c r="K4" s="444"/>
      <c r="L4" s="5"/>
      <c r="M4" s="163"/>
      <c r="N4" s="162" t="s">
        <v>140</v>
      </c>
    </row>
    <row r="5" spans="1:14" ht="42.75" customHeight="1" thickBot="1" x14ac:dyDescent="0.3">
      <c r="A5" s="448"/>
      <c r="B5" s="446"/>
      <c r="C5" s="446"/>
      <c r="D5" s="446"/>
      <c r="E5" s="28" t="s">
        <v>106</v>
      </c>
      <c r="F5" s="28" t="s">
        <v>1</v>
      </c>
      <c r="G5" s="27" t="s">
        <v>2</v>
      </c>
      <c r="H5" s="27" t="s">
        <v>1</v>
      </c>
      <c r="I5" s="25" t="s">
        <v>3</v>
      </c>
      <c r="J5" s="27" t="s">
        <v>1</v>
      </c>
      <c r="K5" s="26" t="s">
        <v>107</v>
      </c>
    </row>
    <row r="6" spans="1:14" ht="15" customHeight="1" thickBot="1" x14ac:dyDescent="0.3">
      <c r="A6" s="33"/>
      <c r="B6" s="34"/>
      <c r="C6" s="34" t="s">
        <v>113</v>
      </c>
      <c r="D6" s="34">
        <f>D7+D8+D18+D32+D52+D72+D88+D119</f>
        <v>11344</v>
      </c>
      <c r="E6" s="34">
        <f>E7+E8+E18+E32+E52+E72+E88+E119</f>
        <v>436</v>
      </c>
      <c r="F6" s="76">
        <f t="shared" ref="F6" si="0">E6*100/D6</f>
        <v>3.843441466854725</v>
      </c>
      <c r="G6" s="69">
        <f>G7+G8+G18+G32+G52+G72+G88+G119</f>
        <v>6744</v>
      </c>
      <c r="H6" s="77">
        <f>G6*100/D6</f>
        <v>59.449929478138223</v>
      </c>
      <c r="I6" s="70">
        <f>I7+I8+I18+I32+I52+I72+I88+I119</f>
        <v>4164</v>
      </c>
      <c r="J6" s="77">
        <f t="shared" ref="J6" si="1">I6*100/D6</f>
        <v>36.706629055007049</v>
      </c>
      <c r="K6" s="78">
        <v>96.3</v>
      </c>
    </row>
    <row r="7" spans="1:14" ht="15" customHeight="1" thickBot="1" x14ac:dyDescent="0.3">
      <c r="A7" s="37">
        <v>1</v>
      </c>
      <c r="B7" s="21">
        <v>50050</v>
      </c>
      <c r="C7" s="2" t="s">
        <v>89</v>
      </c>
      <c r="D7" s="46">
        <f>E7+G7+I7</f>
        <v>84</v>
      </c>
      <c r="E7" s="46">
        <v>5</v>
      </c>
      <c r="F7" s="47">
        <f>E7*100/D7</f>
        <v>5.9523809523809526</v>
      </c>
      <c r="G7" s="46">
        <v>60</v>
      </c>
      <c r="H7" s="47">
        <f>G7*100/D7</f>
        <v>71.428571428571431</v>
      </c>
      <c r="I7" s="46">
        <v>19</v>
      </c>
      <c r="J7" s="47">
        <f>I7*100/D7</f>
        <v>22.61904761904762</v>
      </c>
      <c r="K7" s="48">
        <f>H7+J7</f>
        <v>94.047619047619051</v>
      </c>
    </row>
    <row r="8" spans="1:14" ht="15" customHeight="1" thickBot="1" x14ac:dyDescent="0.3">
      <c r="A8" s="35"/>
      <c r="B8" s="36"/>
      <c r="C8" s="36" t="s">
        <v>114</v>
      </c>
      <c r="D8" s="36">
        <f>SUM(D9:D17)</f>
        <v>801</v>
      </c>
      <c r="E8" s="36">
        <f>SUM(E9:E17)</f>
        <v>21</v>
      </c>
      <c r="F8" s="72">
        <f t="shared" ref="F8:F17" si="2">E8*100/D8</f>
        <v>2.6217228464419478</v>
      </c>
      <c r="G8" s="32">
        <f>SUM(G9:G17)</f>
        <v>421</v>
      </c>
      <c r="H8" s="30">
        <f t="shared" ref="H8:H17" si="3">G8*100/D8</f>
        <v>52.559300873907617</v>
      </c>
      <c r="I8" s="29">
        <f>SUM(I9:I17)</f>
        <v>359</v>
      </c>
      <c r="J8" s="30">
        <f>I8*100/D8</f>
        <v>44.818976279650435</v>
      </c>
      <c r="K8" s="71">
        <f>AVERAGE(K9:K17)</f>
        <v>97.530660128610691</v>
      </c>
    </row>
    <row r="9" spans="1:14" ht="15" customHeight="1" x14ac:dyDescent="0.25">
      <c r="A9" s="11">
        <v>1</v>
      </c>
      <c r="B9" s="49">
        <v>10003</v>
      </c>
      <c r="C9" s="182" t="s">
        <v>72</v>
      </c>
      <c r="D9" s="46">
        <f t="shared" ref="D9:D17" si="4">E9+G9+I9</f>
        <v>66</v>
      </c>
      <c r="E9" s="46"/>
      <c r="F9" s="47"/>
      <c r="G9" s="46">
        <v>28</v>
      </c>
      <c r="H9" s="47">
        <f t="shared" si="3"/>
        <v>42.424242424242422</v>
      </c>
      <c r="I9" s="46">
        <v>38</v>
      </c>
      <c r="J9" s="47">
        <f t="shared" ref="J9:J17" si="5">I9*100/D9</f>
        <v>57.575757575757578</v>
      </c>
      <c r="K9" s="48">
        <f t="shared" ref="K9:K17" si="6">H9+J9</f>
        <v>100</v>
      </c>
    </row>
    <row r="10" spans="1:14" ht="15" customHeight="1" x14ac:dyDescent="0.25">
      <c r="A10" s="12">
        <v>2</v>
      </c>
      <c r="B10" s="49">
        <v>10002</v>
      </c>
      <c r="C10" s="7" t="s">
        <v>4</v>
      </c>
      <c r="D10" s="46">
        <f t="shared" si="4"/>
        <v>98</v>
      </c>
      <c r="E10" s="46">
        <v>3</v>
      </c>
      <c r="F10" s="47">
        <f t="shared" si="2"/>
        <v>3.0612244897959182</v>
      </c>
      <c r="G10" s="46">
        <v>57</v>
      </c>
      <c r="H10" s="47">
        <f t="shared" si="3"/>
        <v>58.163265306122447</v>
      </c>
      <c r="I10" s="46">
        <v>38</v>
      </c>
      <c r="J10" s="47">
        <f t="shared" si="5"/>
        <v>38.775510204081634</v>
      </c>
      <c r="K10" s="48">
        <f t="shared" si="6"/>
        <v>96.938775510204081</v>
      </c>
    </row>
    <row r="11" spans="1:14" ht="15" customHeight="1" x14ac:dyDescent="0.25">
      <c r="A11" s="12">
        <v>3</v>
      </c>
      <c r="B11" s="49">
        <v>10090</v>
      </c>
      <c r="C11" s="7" t="s">
        <v>73</v>
      </c>
      <c r="D11" s="46">
        <f t="shared" si="4"/>
        <v>143</v>
      </c>
      <c r="E11" s="46">
        <v>6</v>
      </c>
      <c r="F11" s="47">
        <f t="shared" si="2"/>
        <v>4.1958041958041958</v>
      </c>
      <c r="G11" s="46">
        <v>94</v>
      </c>
      <c r="H11" s="47">
        <f t="shared" si="3"/>
        <v>65.734265734265733</v>
      </c>
      <c r="I11" s="46">
        <v>43</v>
      </c>
      <c r="J11" s="47">
        <f t="shared" si="5"/>
        <v>30.06993006993007</v>
      </c>
      <c r="K11" s="48">
        <f t="shared" si="6"/>
        <v>95.8041958041958</v>
      </c>
    </row>
    <row r="12" spans="1:14" ht="15" customHeight="1" x14ac:dyDescent="0.25">
      <c r="A12" s="12">
        <v>4</v>
      </c>
      <c r="B12" s="50">
        <v>10004</v>
      </c>
      <c r="C12" s="183" t="s">
        <v>5</v>
      </c>
      <c r="D12" s="51">
        <f t="shared" si="4"/>
        <v>112</v>
      </c>
      <c r="E12" s="51"/>
      <c r="F12" s="52"/>
      <c r="G12" s="51">
        <v>27</v>
      </c>
      <c r="H12" s="52">
        <f t="shared" si="3"/>
        <v>24.107142857142858</v>
      </c>
      <c r="I12" s="51">
        <v>85</v>
      </c>
      <c r="J12" s="52">
        <f t="shared" si="5"/>
        <v>75.892857142857139</v>
      </c>
      <c r="K12" s="53">
        <f t="shared" si="6"/>
        <v>100</v>
      </c>
    </row>
    <row r="13" spans="1:14" ht="15" customHeight="1" x14ac:dyDescent="0.25">
      <c r="A13" s="12">
        <v>5</v>
      </c>
      <c r="B13" s="49">
        <v>10001</v>
      </c>
      <c r="C13" s="182" t="s">
        <v>71</v>
      </c>
      <c r="D13" s="46">
        <f t="shared" si="4"/>
        <v>50</v>
      </c>
      <c r="E13" s="46"/>
      <c r="F13" s="47"/>
      <c r="G13" s="46">
        <v>18</v>
      </c>
      <c r="H13" s="47">
        <f t="shared" si="3"/>
        <v>36</v>
      </c>
      <c r="I13" s="46">
        <v>32</v>
      </c>
      <c r="J13" s="47">
        <f t="shared" si="5"/>
        <v>64</v>
      </c>
      <c r="K13" s="48">
        <f t="shared" si="6"/>
        <v>100</v>
      </c>
    </row>
    <row r="14" spans="1:14" ht="15" customHeight="1" x14ac:dyDescent="0.25">
      <c r="A14" s="12">
        <v>6</v>
      </c>
      <c r="B14" s="49">
        <v>10120</v>
      </c>
      <c r="C14" s="182" t="s">
        <v>74</v>
      </c>
      <c r="D14" s="46">
        <f t="shared" si="4"/>
        <v>77</v>
      </c>
      <c r="E14" s="46"/>
      <c r="F14" s="47"/>
      <c r="G14" s="46">
        <v>40</v>
      </c>
      <c r="H14" s="47">
        <f t="shared" si="3"/>
        <v>51.948051948051948</v>
      </c>
      <c r="I14" s="46">
        <v>37</v>
      </c>
      <c r="J14" s="47">
        <f t="shared" si="5"/>
        <v>48.051948051948052</v>
      </c>
      <c r="K14" s="48">
        <f t="shared" si="6"/>
        <v>100</v>
      </c>
    </row>
    <row r="15" spans="1:14" ht="15" customHeight="1" x14ac:dyDescent="0.25">
      <c r="A15" s="12">
        <v>7</v>
      </c>
      <c r="B15" s="49">
        <v>10190</v>
      </c>
      <c r="C15" s="7" t="s">
        <v>6</v>
      </c>
      <c r="D15" s="46">
        <f t="shared" si="4"/>
        <v>99</v>
      </c>
      <c r="E15" s="46">
        <v>1</v>
      </c>
      <c r="F15" s="47">
        <f t="shared" si="2"/>
        <v>1.0101010101010102</v>
      </c>
      <c r="G15" s="46">
        <v>58</v>
      </c>
      <c r="H15" s="47">
        <f t="shared" si="3"/>
        <v>58.585858585858588</v>
      </c>
      <c r="I15" s="46">
        <v>40</v>
      </c>
      <c r="J15" s="47">
        <f t="shared" si="5"/>
        <v>40.404040404040401</v>
      </c>
      <c r="K15" s="48">
        <f t="shared" si="6"/>
        <v>98.98989898989899</v>
      </c>
    </row>
    <row r="16" spans="1:14" ht="15" customHeight="1" x14ac:dyDescent="0.25">
      <c r="A16" s="12">
        <v>8</v>
      </c>
      <c r="B16" s="49">
        <v>10320</v>
      </c>
      <c r="C16" s="196" t="s">
        <v>7</v>
      </c>
      <c r="D16" s="46">
        <f t="shared" si="4"/>
        <v>79</v>
      </c>
      <c r="E16" s="46">
        <v>10</v>
      </c>
      <c r="F16" s="47">
        <f t="shared" si="2"/>
        <v>12.658227848101266</v>
      </c>
      <c r="G16" s="46">
        <v>54</v>
      </c>
      <c r="H16" s="47">
        <f t="shared" si="3"/>
        <v>68.35443037974683</v>
      </c>
      <c r="I16" s="46">
        <v>15</v>
      </c>
      <c r="J16" s="47">
        <f t="shared" si="5"/>
        <v>18.9873417721519</v>
      </c>
      <c r="K16" s="48">
        <f t="shared" si="6"/>
        <v>87.341772151898738</v>
      </c>
    </row>
    <row r="17" spans="1:12" ht="15" customHeight="1" thickBot="1" x14ac:dyDescent="0.3">
      <c r="A17" s="14">
        <v>9</v>
      </c>
      <c r="B17" s="50">
        <v>10860</v>
      </c>
      <c r="C17" s="17" t="s">
        <v>123</v>
      </c>
      <c r="D17" s="51">
        <f t="shared" si="4"/>
        <v>77</v>
      </c>
      <c r="E17" s="51">
        <v>1</v>
      </c>
      <c r="F17" s="52">
        <f t="shared" si="2"/>
        <v>1.2987012987012987</v>
      </c>
      <c r="G17" s="51">
        <v>45</v>
      </c>
      <c r="H17" s="52">
        <f t="shared" si="3"/>
        <v>58.441558441558442</v>
      </c>
      <c r="I17" s="51">
        <v>31</v>
      </c>
      <c r="J17" s="52">
        <f t="shared" si="5"/>
        <v>40.259740259740262</v>
      </c>
      <c r="K17" s="53">
        <f t="shared" si="6"/>
        <v>98.701298701298697</v>
      </c>
    </row>
    <row r="18" spans="1:12" ht="15" customHeight="1" thickBot="1" x14ac:dyDescent="0.3">
      <c r="A18" s="45"/>
      <c r="B18" s="41"/>
      <c r="C18" s="41" t="s">
        <v>115</v>
      </c>
      <c r="D18" s="41">
        <f>SUM(D19:D31)</f>
        <v>1133</v>
      </c>
      <c r="E18" s="41">
        <f>SUM(E19:E31)</f>
        <v>34</v>
      </c>
      <c r="F18" s="43">
        <f t="shared" ref="F18:F31" si="7">E18*100/D18</f>
        <v>3.0008826125330978</v>
      </c>
      <c r="G18" s="41">
        <f>SUM(G19:G31)</f>
        <v>735</v>
      </c>
      <c r="H18" s="43">
        <f>G18*100/D18</f>
        <v>64.872021182700792</v>
      </c>
      <c r="I18" s="41">
        <f>SUM(I19:I31)</f>
        <v>364</v>
      </c>
      <c r="J18" s="43">
        <f t="shared" ref="J18:J82" si="8">I18*100/D18</f>
        <v>32.127096204766104</v>
      </c>
      <c r="K18" s="44">
        <f>AVERAGE(K19:K31)</f>
        <v>96.505673028288058</v>
      </c>
      <c r="L18" s="22"/>
    </row>
    <row r="19" spans="1:12" ht="15" customHeight="1" x14ac:dyDescent="0.25">
      <c r="A19" s="12">
        <v>1</v>
      </c>
      <c r="B19" s="54">
        <v>20040</v>
      </c>
      <c r="C19" s="184" t="s">
        <v>8</v>
      </c>
      <c r="D19" s="55">
        <f t="shared" ref="D19:D31" si="9">E19+G19+I19</f>
        <v>89</v>
      </c>
      <c r="E19" s="55"/>
      <c r="F19" s="56"/>
      <c r="G19" s="55">
        <v>53</v>
      </c>
      <c r="H19" s="56">
        <f t="shared" ref="H19:H31" si="10">G19*100/D19</f>
        <v>59.550561797752806</v>
      </c>
      <c r="I19" s="55">
        <v>36</v>
      </c>
      <c r="J19" s="56">
        <f t="shared" si="8"/>
        <v>40.449438202247194</v>
      </c>
      <c r="K19" s="57">
        <f t="shared" ref="K19:K31" si="11">H19+J19</f>
        <v>100</v>
      </c>
    </row>
    <row r="20" spans="1:12" ht="15" customHeight="1" x14ac:dyDescent="0.25">
      <c r="A20" s="12">
        <v>2</v>
      </c>
      <c r="B20" s="49">
        <v>20061</v>
      </c>
      <c r="C20" s="7" t="s">
        <v>9</v>
      </c>
      <c r="D20" s="46">
        <f t="shared" si="9"/>
        <v>50</v>
      </c>
      <c r="E20" s="46">
        <v>3</v>
      </c>
      <c r="F20" s="47">
        <f t="shared" si="7"/>
        <v>6</v>
      </c>
      <c r="G20" s="46">
        <v>35</v>
      </c>
      <c r="H20" s="47">
        <f t="shared" si="10"/>
        <v>70</v>
      </c>
      <c r="I20" s="46">
        <v>12</v>
      </c>
      <c r="J20" s="47">
        <f t="shared" si="8"/>
        <v>24</v>
      </c>
      <c r="K20" s="48">
        <f t="shared" si="11"/>
        <v>94</v>
      </c>
    </row>
    <row r="21" spans="1:12" ht="15" customHeight="1" x14ac:dyDescent="0.25">
      <c r="A21" s="12">
        <v>3</v>
      </c>
      <c r="B21" s="49">
        <v>21020</v>
      </c>
      <c r="C21" s="7" t="s">
        <v>16</v>
      </c>
      <c r="D21" s="46">
        <f t="shared" si="9"/>
        <v>102</v>
      </c>
      <c r="E21" s="46">
        <v>1</v>
      </c>
      <c r="F21" s="47">
        <f t="shared" si="7"/>
        <v>0.98039215686274506</v>
      </c>
      <c r="G21" s="46">
        <v>50</v>
      </c>
      <c r="H21" s="47">
        <f t="shared" si="10"/>
        <v>49.019607843137258</v>
      </c>
      <c r="I21" s="46">
        <v>51</v>
      </c>
      <c r="J21" s="47">
        <f t="shared" si="8"/>
        <v>50</v>
      </c>
      <c r="K21" s="48">
        <f t="shared" si="11"/>
        <v>99.019607843137265</v>
      </c>
    </row>
    <row r="22" spans="1:12" ht="15" customHeight="1" x14ac:dyDescent="0.25">
      <c r="A22" s="12">
        <v>4</v>
      </c>
      <c r="B22" s="49">
        <v>20060</v>
      </c>
      <c r="C22" s="7" t="s">
        <v>104</v>
      </c>
      <c r="D22" s="46">
        <f t="shared" si="9"/>
        <v>150</v>
      </c>
      <c r="E22" s="46">
        <v>1</v>
      </c>
      <c r="F22" s="47">
        <f t="shared" si="7"/>
        <v>0.66666666666666663</v>
      </c>
      <c r="G22" s="46">
        <v>86</v>
      </c>
      <c r="H22" s="47">
        <f t="shared" si="10"/>
        <v>57.333333333333336</v>
      </c>
      <c r="I22" s="46">
        <v>63</v>
      </c>
      <c r="J22" s="47">
        <f t="shared" si="8"/>
        <v>42</v>
      </c>
      <c r="K22" s="48">
        <f t="shared" si="11"/>
        <v>99.333333333333343</v>
      </c>
    </row>
    <row r="23" spans="1:12" ht="15" customHeight="1" x14ac:dyDescent="0.25">
      <c r="A23" s="12">
        <v>5</v>
      </c>
      <c r="B23" s="49">
        <v>20400</v>
      </c>
      <c r="C23" s="7" t="s">
        <v>102</v>
      </c>
      <c r="D23" s="46">
        <f t="shared" si="9"/>
        <v>132</v>
      </c>
      <c r="E23" s="46">
        <v>6</v>
      </c>
      <c r="F23" s="47">
        <f t="shared" si="7"/>
        <v>4.5454545454545459</v>
      </c>
      <c r="G23" s="46">
        <v>73</v>
      </c>
      <c r="H23" s="47">
        <f t="shared" si="10"/>
        <v>55.303030303030305</v>
      </c>
      <c r="I23" s="46">
        <v>53</v>
      </c>
      <c r="J23" s="47">
        <f t="shared" si="8"/>
        <v>40.151515151515149</v>
      </c>
      <c r="K23" s="48">
        <f t="shared" si="11"/>
        <v>95.454545454545453</v>
      </c>
    </row>
    <row r="24" spans="1:12" ht="15" customHeight="1" x14ac:dyDescent="0.25">
      <c r="A24" s="12">
        <v>6</v>
      </c>
      <c r="B24" s="49">
        <v>20080</v>
      </c>
      <c r="C24" s="7" t="s">
        <v>103</v>
      </c>
      <c r="D24" s="46">
        <f t="shared" si="9"/>
        <v>100</v>
      </c>
      <c r="E24" s="46">
        <v>5</v>
      </c>
      <c r="F24" s="47">
        <f t="shared" si="7"/>
        <v>5</v>
      </c>
      <c r="G24" s="46">
        <v>78</v>
      </c>
      <c r="H24" s="47">
        <f t="shared" si="10"/>
        <v>78</v>
      </c>
      <c r="I24" s="46">
        <v>17</v>
      </c>
      <c r="J24" s="47">
        <f t="shared" si="8"/>
        <v>17</v>
      </c>
      <c r="K24" s="48">
        <f t="shared" si="11"/>
        <v>95</v>
      </c>
    </row>
    <row r="25" spans="1:12" ht="15" customHeight="1" x14ac:dyDescent="0.25">
      <c r="A25" s="12">
        <v>7</v>
      </c>
      <c r="B25" s="49">
        <v>20460</v>
      </c>
      <c r="C25" s="7" t="s">
        <v>10</v>
      </c>
      <c r="D25" s="46">
        <f t="shared" si="9"/>
        <v>83</v>
      </c>
      <c r="E25" s="46">
        <v>1</v>
      </c>
      <c r="F25" s="47">
        <f t="shared" si="7"/>
        <v>1.2048192771084338</v>
      </c>
      <c r="G25" s="46">
        <v>59</v>
      </c>
      <c r="H25" s="47">
        <f t="shared" si="10"/>
        <v>71.084337349397586</v>
      </c>
      <c r="I25" s="46">
        <v>23</v>
      </c>
      <c r="J25" s="47">
        <f t="shared" si="8"/>
        <v>27.710843373493976</v>
      </c>
      <c r="K25" s="48">
        <f t="shared" si="11"/>
        <v>98.795180722891558</v>
      </c>
    </row>
    <row r="26" spans="1:12" ht="15" customHeight="1" x14ac:dyDescent="0.25">
      <c r="A26" s="12">
        <v>8</v>
      </c>
      <c r="B26" s="49">
        <v>20490</v>
      </c>
      <c r="C26" s="7" t="s">
        <v>11</v>
      </c>
      <c r="D26" s="46">
        <f t="shared" si="9"/>
        <v>43</v>
      </c>
      <c r="E26" s="46">
        <v>1</v>
      </c>
      <c r="F26" s="47">
        <f t="shared" si="7"/>
        <v>2.3255813953488373</v>
      </c>
      <c r="G26" s="46">
        <v>35</v>
      </c>
      <c r="H26" s="47">
        <f t="shared" si="10"/>
        <v>81.395348837209298</v>
      </c>
      <c r="I26" s="46">
        <v>7</v>
      </c>
      <c r="J26" s="47">
        <f t="shared" si="8"/>
        <v>16.279069767441861</v>
      </c>
      <c r="K26" s="48">
        <f t="shared" si="11"/>
        <v>97.674418604651152</v>
      </c>
    </row>
    <row r="27" spans="1:12" ht="15" customHeight="1" x14ac:dyDescent="0.25">
      <c r="A27" s="12">
        <v>9</v>
      </c>
      <c r="B27" s="49">
        <v>20550</v>
      </c>
      <c r="C27" s="7" t="s">
        <v>12</v>
      </c>
      <c r="D27" s="46">
        <f t="shared" si="9"/>
        <v>52</v>
      </c>
      <c r="E27" s="46">
        <v>7</v>
      </c>
      <c r="F27" s="47">
        <f t="shared" si="7"/>
        <v>13.461538461538462</v>
      </c>
      <c r="G27" s="46">
        <v>32</v>
      </c>
      <c r="H27" s="47">
        <f t="shared" si="10"/>
        <v>61.53846153846154</v>
      </c>
      <c r="I27" s="46">
        <v>13</v>
      </c>
      <c r="J27" s="47">
        <f t="shared" si="8"/>
        <v>25</v>
      </c>
      <c r="K27" s="48">
        <f t="shared" si="11"/>
        <v>86.538461538461547</v>
      </c>
    </row>
    <row r="28" spans="1:12" ht="15" customHeight="1" x14ac:dyDescent="0.25">
      <c r="A28" s="12">
        <v>10</v>
      </c>
      <c r="B28" s="49">
        <v>20630</v>
      </c>
      <c r="C28" s="7" t="s">
        <v>13</v>
      </c>
      <c r="D28" s="46">
        <f t="shared" si="9"/>
        <v>87</v>
      </c>
      <c r="E28" s="46">
        <v>3</v>
      </c>
      <c r="F28" s="47">
        <f t="shared" si="7"/>
        <v>3.4482758620689653</v>
      </c>
      <c r="G28" s="46">
        <v>56</v>
      </c>
      <c r="H28" s="47">
        <f t="shared" si="10"/>
        <v>64.367816091954026</v>
      </c>
      <c r="I28" s="46">
        <v>28</v>
      </c>
      <c r="J28" s="47">
        <f t="shared" si="8"/>
        <v>32.183908045977013</v>
      </c>
      <c r="K28" s="48">
        <f t="shared" si="11"/>
        <v>96.551724137931046</v>
      </c>
    </row>
    <row r="29" spans="1:12" ht="15" customHeight="1" x14ac:dyDescent="0.25">
      <c r="A29" s="12">
        <v>11</v>
      </c>
      <c r="B29" s="49">
        <v>20810</v>
      </c>
      <c r="C29" s="182" t="s">
        <v>14</v>
      </c>
      <c r="D29" s="46">
        <f t="shared" si="9"/>
        <v>91</v>
      </c>
      <c r="E29" s="46"/>
      <c r="F29" s="47"/>
      <c r="G29" s="46">
        <v>67</v>
      </c>
      <c r="H29" s="47">
        <f t="shared" si="10"/>
        <v>73.626373626373621</v>
      </c>
      <c r="I29" s="46">
        <v>24</v>
      </c>
      <c r="J29" s="47">
        <f t="shared" si="8"/>
        <v>26.373626373626372</v>
      </c>
      <c r="K29" s="48">
        <f t="shared" si="11"/>
        <v>100</v>
      </c>
    </row>
    <row r="30" spans="1:12" ht="15" customHeight="1" x14ac:dyDescent="0.25">
      <c r="A30" s="12">
        <v>12</v>
      </c>
      <c r="B30" s="49">
        <v>20900</v>
      </c>
      <c r="C30" s="7" t="s">
        <v>15</v>
      </c>
      <c r="D30" s="46">
        <f t="shared" si="9"/>
        <v>78</v>
      </c>
      <c r="E30" s="46">
        <v>3</v>
      </c>
      <c r="F30" s="47">
        <f t="shared" si="7"/>
        <v>3.8461538461538463</v>
      </c>
      <c r="G30" s="46">
        <v>56</v>
      </c>
      <c r="H30" s="47">
        <f t="shared" si="10"/>
        <v>71.794871794871796</v>
      </c>
      <c r="I30" s="46">
        <v>19</v>
      </c>
      <c r="J30" s="47">
        <f t="shared" si="8"/>
        <v>24.358974358974358</v>
      </c>
      <c r="K30" s="48">
        <f t="shared" si="11"/>
        <v>96.15384615384616</v>
      </c>
    </row>
    <row r="31" spans="1:12" ht="15" customHeight="1" thickBot="1" x14ac:dyDescent="0.3">
      <c r="A31" s="13">
        <v>13</v>
      </c>
      <c r="B31" s="58">
        <v>21350</v>
      </c>
      <c r="C31" s="8" t="s">
        <v>17</v>
      </c>
      <c r="D31" s="59">
        <f t="shared" si="9"/>
        <v>76</v>
      </c>
      <c r="E31" s="59">
        <v>3</v>
      </c>
      <c r="F31" s="60">
        <f t="shared" si="7"/>
        <v>3.9473684210526314</v>
      </c>
      <c r="G31" s="59">
        <v>55</v>
      </c>
      <c r="H31" s="60">
        <f t="shared" si="10"/>
        <v>72.368421052631575</v>
      </c>
      <c r="I31" s="59">
        <v>18</v>
      </c>
      <c r="J31" s="60">
        <f t="shared" si="8"/>
        <v>23.684210526315791</v>
      </c>
      <c r="K31" s="61">
        <f t="shared" si="11"/>
        <v>96.05263157894737</v>
      </c>
    </row>
    <row r="32" spans="1:12" ht="15" customHeight="1" thickBot="1" x14ac:dyDescent="0.3">
      <c r="A32" s="40"/>
      <c r="B32" s="41"/>
      <c r="C32" s="32" t="s">
        <v>116</v>
      </c>
      <c r="D32" s="42">
        <f>SUM(D33:D51)</f>
        <v>1654</v>
      </c>
      <c r="E32" s="42">
        <f>SUM(E33:E51)</f>
        <v>91</v>
      </c>
      <c r="F32" s="43">
        <f t="shared" ref="F32:F49" si="12">E32*100/D32</f>
        <v>5.5018137847642077</v>
      </c>
      <c r="G32" s="42">
        <f>SUM(G33:G51)</f>
        <v>1004</v>
      </c>
      <c r="H32" s="43">
        <f>G32*100/D32</f>
        <v>60.701330108827086</v>
      </c>
      <c r="I32" s="42">
        <f>SUM(I33:I51)</f>
        <v>559</v>
      </c>
      <c r="J32" s="43">
        <f t="shared" si="8"/>
        <v>33.796856106408704</v>
      </c>
      <c r="K32" s="44">
        <f>AVERAGE(K33:K51)</f>
        <v>92.815674759826237</v>
      </c>
    </row>
    <row r="33" spans="1:11" ht="15" customHeight="1" x14ac:dyDescent="0.25">
      <c r="A33" s="12">
        <v>1</v>
      </c>
      <c r="B33" s="49">
        <v>30070</v>
      </c>
      <c r="C33" s="182" t="s">
        <v>100</v>
      </c>
      <c r="D33" s="63">
        <f t="shared" ref="D33:D51" si="13">E33+G33+I33</f>
        <v>90</v>
      </c>
      <c r="E33" s="74"/>
      <c r="F33" s="47"/>
      <c r="G33" s="46">
        <v>74</v>
      </c>
      <c r="H33" s="47">
        <f t="shared" ref="H33:H51" si="14">G33*100/D33</f>
        <v>82.222222222222229</v>
      </c>
      <c r="I33" s="46">
        <v>16</v>
      </c>
      <c r="J33" s="47">
        <f t="shared" si="8"/>
        <v>17.777777777777779</v>
      </c>
      <c r="K33" s="48">
        <f t="shared" ref="K33:K51" si="15">H33+J33</f>
        <v>100</v>
      </c>
    </row>
    <row r="34" spans="1:11" ht="15" customHeight="1" x14ac:dyDescent="0.25">
      <c r="A34" s="12">
        <v>2</v>
      </c>
      <c r="B34" s="49">
        <v>30480</v>
      </c>
      <c r="C34" s="182" t="s">
        <v>124</v>
      </c>
      <c r="D34" s="75">
        <f t="shared" si="13"/>
        <v>135</v>
      </c>
      <c r="E34" s="75"/>
      <c r="F34" s="47"/>
      <c r="G34" s="46">
        <v>86</v>
      </c>
      <c r="H34" s="47">
        <f t="shared" si="14"/>
        <v>63.703703703703702</v>
      </c>
      <c r="I34" s="46">
        <v>49</v>
      </c>
      <c r="J34" s="47">
        <f t="shared" si="8"/>
        <v>36.296296296296298</v>
      </c>
      <c r="K34" s="48">
        <f t="shared" si="15"/>
        <v>100</v>
      </c>
    </row>
    <row r="35" spans="1:11" ht="15" customHeight="1" x14ac:dyDescent="0.25">
      <c r="A35" s="12">
        <v>3</v>
      </c>
      <c r="B35" s="49">
        <v>30460</v>
      </c>
      <c r="C35" s="7" t="s">
        <v>99</v>
      </c>
      <c r="D35" s="75">
        <f t="shared" si="13"/>
        <v>112</v>
      </c>
      <c r="E35" s="75">
        <v>7</v>
      </c>
      <c r="F35" s="47">
        <f t="shared" si="12"/>
        <v>6.25</v>
      </c>
      <c r="G35" s="46">
        <v>73</v>
      </c>
      <c r="H35" s="47">
        <f t="shared" si="14"/>
        <v>65.178571428571431</v>
      </c>
      <c r="I35" s="46">
        <v>32</v>
      </c>
      <c r="J35" s="47">
        <f t="shared" si="8"/>
        <v>28.571428571428573</v>
      </c>
      <c r="K35" s="48">
        <f t="shared" si="15"/>
        <v>93.75</v>
      </c>
    </row>
    <row r="36" spans="1:11" ht="15" customHeight="1" x14ac:dyDescent="0.25">
      <c r="A36" s="12">
        <v>4</v>
      </c>
      <c r="B36" s="54">
        <v>30030</v>
      </c>
      <c r="C36" s="184" t="s">
        <v>101</v>
      </c>
      <c r="D36" s="46">
        <f t="shared" si="13"/>
        <v>111</v>
      </c>
      <c r="E36" s="46"/>
      <c r="F36" s="56"/>
      <c r="G36" s="55">
        <v>75</v>
      </c>
      <c r="H36" s="56">
        <f t="shared" si="14"/>
        <v>67.567567567567565</v>
      </c>
      <c r="I36" s="55">
        <v>36</v>
      </c>
      <c r="J36" s="56">
        <f t="shared" si="8"/>
        <v>32.432432432432435</v>
      </c>
      <c r="K36" s="57">
        <f t="shared" si="15"/>
        <v>100</v>
      </c>
    </row>
    <row r="37" spans="1:11" ht="15" customHeight="1" x14ac:dyDescent="0.25">
      <c r="A37" s="12">
        <v>5</v>
      </c>
      <c r="B37" s="49">
        <v>31000</v>
      </c>
      <c r="C37" s="7" t="s">
        <v>98</v>
      </c>
      <c r="D37" s="46">
        <f t="shared" si="13"/>
        <v>100</v>
      </c>
      <c r="E37" s="74">
        <v>4</v>
      </c>
      <c r="F37" s="47">
        <f t="shared" si="12"/>
        <v>4</v>
      </c>
      <c r="G37" s="46">
        <v>64</v>
      </c>
      <c r="H37" s="47">
        <f t="shared" si="14"/>
        <v>64</v>
      </c>
      <c r="I37" s="46">
        <v>32</v>
      </c>
      <c r="J37" s="47">
        <f t="shared" si="8"/>
        <v>32</v>
      </c>
      <c r="K37" s="48">
        <f t="shared" si="15"/>
        <v>96</v>
      </c>
    </row>
    <row r="38" spans="1:11" ht="15" customHeight="1" x14ac:dyDescent="0.25">
      <c r="A38" s="12">
        <v>6</v>
      </c>
      <c r="B38" s="49">
        <v>30130</v>
      </c>
      <c r="C38" s="165" t="s">
        <v>18</v>
      </c>
      <c r="D38" s="46">
        <f t="shared" si="13"/>
        <v>52</v>
      </c>
      <c r="E38" s="74">
        <v>25</v>
      </c>
      <c r="F38" s="47">
        <f t="shared" si="12"/>
        <v>48.07692307692308</v>
      </c>
      <c r="G38" s="46">
        <v>27</v>
      </c>
      <c r="H38" s="47">
        <f t="shared" si="14"/>
        <v>51.92307692307692</v>
      </c>
      <c r="I38" s="46"/>
      <c r="J38" s="47"/>
      <c r="K38" s="48">
        <f t="shared" si="15"/>
        <v>51.92307692307692</v>
      </c>
    </row>
    <row r="39" spans="1:11" ht="15" customHeight="1" x14ac:dyDescent="0.25">
      <c r="A39" s="12">
        <v>7</v>
      </c>
      <c r="B39" s="49">
        <v>30160</v>
      </c>
      <c r="C39" s="7" t="s">
        <v>19</v>
      </c>
      <c r="D39" s="46">
        <f t="shared" si="13"/>
        <v>84</v>
      </c>
      <c r="E39" s="46">
        <v>9</v>
      </c>
      <c r="F39" s="47">
        <f t="shared" si="12"/>
        <v>10.714285714285714</v>
      </c>
      <c r="G39" s="46">
        <v>67</v>
      </c>
      <c r="H39" s="47">
        <f t="shared" si="14"/>
        <v>79.761904761904759</v>
      </c>
      <c r="I39" s="46">
        <v>8</v>
      </c>
      <c r="J39" s="47">
        <f t="shared" si="8"/>
        <v>9.5238095238095237</v>
      </c>
      <c r="K39" s="48">
        <f t="shared" si="15"/>
        <v>89.285714285714278</v>
      </c>
    </row>
    <row r="40" spans="1:11" ht="15" customHeight="1" x14ac:dyDescent="0.25">
      <c r="A40" s="12">
        <v>8</v>
      </c>
      <c r="B40" s="49">
        <v>30310</v>
      </c>
      <c r="C40" s="182" t="s">
        <v>20</v>
      </c>
      <c r="D40" s="46">
        <f t="shared" si="13"/>
        <v>74</v>
      </c>
      <c r="E40" s="46"/>
      <c r="F40" s="47"/>
      <c r="G40" s="46">
        <v>53</v>
      </c>
      <c r="H40" s="47">
        <f t="shared" ref="H40" si="16">G40*100/D40</f>
        <v>71.621621621621628</v>
      </c>
      <c r="I40" s="46">
        <v>21</v>
      </c>
      <c r="J40" s="47">
        <f t="shared" ref="J40" si="17">I40*100/D40</f>
        <v>28.378378378378379</v>
      </c>
      <c r="K40" s="48">
        <f t="shared" ref="K40" si="18">H40+J40</f>
        <v>100</v>
      </c>
    </row>
    <row r="41" spans="1:11" ht="15" customHeight="1" x14ac:dyDescent="0.25">
      <c r="A41" s="12">
        <v>9</v>
      </c>
      <c r="B41" s="49">
        <v>30440</v>
      </c>
      <c r="C41" s="7" t="s">
        <v>21</v>
      </c>
      <c r="D41" s="46">
        <f t="shared" si="13"/>
        <v>85</v>
      </c>
      <c r="E41" s="46">
        <v>8</v>
      </c>
      <c r="F41" s="47">
        <f t="shared" si="12"/>
        <v>9.4117647058823533</v>
      </c>
      <c r="G41" s="46">
        <v>56</v>
      </c>
      <c r="H41" s="47">
        <f t="shared" si="14"/>
        <v>65.882352941176464</v>
      </c>
      <c r="I41" s="46">
        <v>21</v>
      </c>
      <c r="J41" s="47">
        <f t="shared" si="8"/>
        <v>24.705882352941178</v>
      </c>
      <c r="K41" s="48">
        <f t="shared" si="15"/>
        <v>90.588235294117638</v>
      </c>
    </row>
    <row r="42" spans="1:11" ht="15" customHeight="1" x14ac:dyDescent="0.25">
      <c r="A42" s="16">
        <v>10</v>
      </c>
      <c r="B42" s="49">
        <v>30470</v>
      </c>
      <c r="C42" s="7" t="s">
        <v>22</v>
      </c>
      <c r="D42" s="46">
        <f t="shared" si="13"/>
        <v>65</v>
      </c>
      <c r="E42" s="46">
        <v>1</v>
      </c>
      <c r="F42" s="47">
        <f t="shared" si="12"/>
        <v>1.5384615384615385</v>
      </c>
      <c r="G42" s="46">
        <v>25</v>
      </c>
      <c r="H42" s="47">
        <f t="shared" si="14"/>
        <v>38.46153846153846</v>
      </c>
      <c r="I42" s="46">
        <v>39</v>
      </c>
      <c r="J42" s="47">
        <f t="shared" si="8"/>
        <v>60</v>
      </c>
      <c r="K42" s="48">
        <f t="shared" si="15"/>
        <v>98.461538461538453</v>
      </c>
    </row>
    <row r="43" spans="1:11" ht="15" customHeight="1" x14ac:dyDescent="0.25">
      <c r="A43" s="12">
        <v>11</v>
      </c>
      <c r="B43" s="49">
        <v>30500</v>
      </c>
      <c r="C43" s="182" t="s">
        <v>23</v>
      </c>
      <c r="D43" s="46">
        <f t="shared" si="13"/>
        <v>38</v>
      </c>
      <c r="E43" s="46"/>
      <c r="F43" s="47"/>
      <c r="G43" s="46">
        <v>23</v>
      </c>
      <c r="H43" s="47">
        <f t="shared" si="14"/>
        <v>60.526315789473685</v>
      </c>
      <c r="I43" s="46">
        <v>15</v>
      </c>
      <c r="J43" s="47">
        <f t="shared" si="8"/>
        <v>39.473684210526315</v>
      </c>
      <c r="K43" s="48">
        <f t="shared" si="15"/>
        <v>100</v>
      </c>
    </row>
    <row r="44" spans="1:11" ht="15" customHeight="1" x14ac:dyDescent="0.25">
      <c r="A44" s="12">
        <v>12</v>
      </c>
      <c r="B44" s="49">
        <v>30530</v>
      </c>
      <c r="C44" s="196" t="s">
        <v>24</v>
      </c>
      <c r="D44" s="46">
        <f t="shared" si="13"/>
        <v>85</v>
      </c>
      <c r="E44" s="46">
        <v>13</v>
      </c>
      <c r="F44" s="47">
        <f t="shared" si="12"/>
        <v>15.294117647058824</v>
      </c>
      <c r="G44" s="46">
        <v>61</v>
      </c>
      <c r="H44" s="47">
        <f t="shared" si="14"/>
        <v>71.764705882352942</v>
      </c>
      <c r="I44" s="46">
        <v>11</v>
      </c>
      <c r="J44" s="47">
        <f t="shared" si="8"/>
        <v>12.941176470588236</v>
      </c>
      <c r="K44" s="48">
        <f t="shared" si="15"/>
        <v>84.705882352941174</v>
      </c>
    </row>
    <row r="45" spans="1:11" ht="15" customHeight="1" x14ac:dyDescent="0.25">
      <c r="A45" s="12">
        <v>13</v>
      </c>
      <c r="B45" s="49">
        <v>30640</v>
      </c>
      <c r="C45" s="7" t="s">
        <v>25</v>
      </c>
      <c r="D45" s="46">
        <f t="shared" si="13"/>
        <v>98</v>
      </c>
      <c r="E45" s="46">
        <v>2</v>
      </c>
      <c r="F45" s="47">
        <f t="shared" si="12"/>
        <v>2.0408163265306123</v>
      </c>
      <c r="G45" s="46">
        <v>51</v>
      </c>
      <c r="H45" s="47">
        <f t="shared" si="14"/>
        <v>52.04081632653061</v>
      </c>
      <c r="I45" s="46">
        <v>45</v>
      </c>
      <c r="J45" s="47">
        <f t="shared" si="8"/>
        <v>45.918367346938773</v>
      </c>
      <c r="K45" s="48">
        <f t="shared" si="15"/>
        <v>97.959183673469383</v>
      </c>
    </row>
    <row r="46" spans="1:11" ht="15" customHeight="1" x14ac:dyDescent="0.25">
      <c r="A46" s="12">
        <v>14</v>
      </c>
      <c r="B46" s="49">
        <v>30650</v>
      </c>
      <c r="C46" s="7" t="s">
        <v>26</v>
      </c>
      <c r="D46" s="46">
        <f t="shared" si="13"/>
        <v>113</v>
      </c>
      <c r="E46" s="46">
        <v>2</v>
      </c>
      <c r="F46" s="47">
        <f t="shared" si="12"/>
        <v>1.7699115044247788</v>
      </c>
      <c r="G46" s="46">
        <v>49</v>
      </c>
      <c r="H46" s="47">
        <f t="shared" si="14"/>
        <v>43.362831858407077</v>
      </c>
      <c r="I46" s="46">
        <v>62</v>
      </c>
      <c r="J46" s="47">
        <f t="shared" si="8"/>
        <v>54.86725663716814</v>
      </c>
      <c r="K46" s="48">
        <f t="shared" si="15"/>
        <v>98.230088495575217</v>
      </c>
    </row>
    <row r="47" spans="1:11" ht="15" customHeight="1" x14ac:dyDescent="0.25">
      <c r="A47" s="12">
        <v>15</v>
      </c>
      <c r="B47" s="49">
        <v>30790</v>
      </c>
      <c r="C47" s="165" t="s">
        <v>27</v>
      </c>
      <c r="D47" s="46">
        <f t="shared" si="13"/>
        <v>51</v>
      </c>
      <c r="E47" s="46">
        <v>17</v>
      </c>
      <c r="F47" s="47">
        <f t="shared" si="12"/>
        <v>33.333333333333336</v>
      </c>
      <c r="G47" s="46">
        <v>30</v>
      </c>
      <c r="H47" s="47">
        <f t="shared" si="14"/>
        <v>58.823529411764703</v>
      </c>
      <c r="I47" s="46">
        <v>4</v>
      </c>
      <c r="J47" s="47">
        <f t="shared" si="8"/>
        <v>7.8431372549019605</v>
      </c>
      <c r="K47" s="48">
        <f t="shared" si="15"/>
        <v>66.666666666666657</v>
      </c>
    </row>
    <row r="48" spans="1:11" ht="15" customHeight="1" x14ac:dyDescent="0.25">
      <c r="A48" s="12">
        <v>16</v>
      </c>
      <c r="B48" s="49">
        <v>30880</v>
      </c>
      <c r="C48" s="7" t="s">
        <v>28</v>
      </c>
      <c r="D48" s="46">
        <f t="shared" si="13"/>
        <v>73</v>
      </c>
      <c r="E48" s="46">
        <v>1</v>
      </c>
      <c r="F48" s="47">
        <f t="shared" si="12"/>
        <v>1.3698630136986301</v>
      </c>
      <c r="G48" s="46">
        <v>52</v>
      </c>
      <c r="H48" s="47">
        <f t="shared" si="14"/>
        <v>71.232876712328761</v>
      </c>
      <c r="I48" s="46">
        <v>20</v>
      </c>
      <c r="J48" s="47">
        <f t="shared" si="8"/>
        <v>27.397260273972602</v>
      </c>
      <c r="K48" s="48">
        <f t="shared" si="15"/>
        <v>98.630136986301366</v>
      </c>
    </row>
    <row r="49" spans="1:11" ht="15" customHeight="1" x14ac:dyDescent="0.25">
      <c r="A49" s="12">
        <v>17</v>
      </c>
      <c r="B49" s="49">
        <v>30890</v>
      </c>
      <c r="C49" s="7" t="s">
        <v>29</v>
      </c>
      <c r="D49" s="46">
        <f t="shared" si="13"/>
        <v>74</v>
      </c>
      <c r="E49" s="46">
        <v>2</v>
      </c>
      <c r="F49" s="47">
        <f t="shared" si="12"/>
        <v>2.7027027027027026</v>
      </c>
      <c r="G49" s="46">
        <v>49</v>
      </c>
      <c r="H49" s="47">
        <f t="shared" si="14"/>
        <v>66.21621621621621</v>
      </c>
      <c r="I49" s="46">
        <v>23</v>
      </c>
      <c r="J49" s="47">
        <f t="shared" si="8"/>
        <v>31.081081081081081</v>
      </c>
      <c r="K49" s="48">
        <f t="shared" si="15"/>
        <v>97.297297297297291</v>
      </c>
    </row>
    <row r="50" spans="1:11" ht="15" customHeight="1" x14ac:dyDescent="0.25">
      <c r="A50" s="16">
        <v>18</v>
      </c>
      <c r="B50" s="49">
        <v>30940</v>
      </c>
      <c r="C50" s="182" t="s">
        <v>30</v>
      </c>
      <c r="D50" s="46">
        <f t="shared" si="13"/>
        <v>104</v>
      </c>
      <c r="E50" s="46"/>
      <c r="F50" s="47"/>
      <c r="G50" s="46">
        <v>27</v>
      </c>
      <c r="H50" s="47">
        <f t="shared" si="14"/>
        <v>25.96153846153846</v>
      </c>
      <c r="I50" s="46">
        <v>77</v>
      </c>
      <c r="J50" s="47">
        <f t="shared" si="8"/>
        <v>74.038461538461533</v>
      </c>
      <c r="K50" s="48">
        <f t="shared" si="15"/>
        <v>100</v>
      </c>
    </row>
    <row r="51" spans="1:11" ht="15" customHeight="1" thickBot="1" x14ac:dyDescent="0.3">
      <c r="A51" s="12">
        <v>19</v>
      </c>
      <c r="B51" s="50">
        <v>31480</v>
      </c>
      <c r="C51" s="183" t="s">
        <v>31</v>
      </c>
      <c r="D51" s="51">
        <f t="shared" si="13"/>
        <v>110</v>
      </c>
      <c r="E51" s="51"/>
      <c r="F51" s="52"/>
      <c r="G51" s="51">
        <v>62</v>
      </c>
      <c r="H51" s="52">
        <f t="shared" si="14"/>
        <v>56.363636363636367</v>
      </c>
      <c r="I51" s="51">
        <v>48</v>
      </c>
      <c r="J51" s="52">
        <f t="shared" si="8"/>
        <v>43.636363636363633</v>
      </c>
      <c r="K51" s="53">
        <f t="shared" si="15"/>
        <v>100</v>
      </c>
    </row>
    <row r="52" spans="1:11" ht="15" customHeight="1" thickBot="1" x14ac:dyDescent="0.3">
      <c r="A52" s="40"/>
      <c r="B52" s="41"/>
      <c r="C52" s="32" t="s">
        <v>117</v>
      </c>
      <c r="D52" s="42">
        <f>SUM(D53:D71)</f>
        <v>1694</v>
      </c>
      <c r="E52" s="42">
        <f>SUM(E53:E71)</f>
        <v>44</v>
      </c>
      <c r="F52" s="43">
        <f t="shared" ref="F52:F115" si="19">E52*100/D52</f>
        <v>2.5974025974025974</v>
      </c>
      <c r="G52" s="42">
        <f>SUM(G53:G71)</f>
        <v>1021</v>
      </c>
      <c r="H52" s="43">
        <f t="shared" ref="H52:H71" si="20">G52*100/D52</f>
        <v>60.271546635183</v>
      </c>
      <c r="I52" s="42">
        <f>SUM(I53:I71)</f>
        <v>629</v>
      </c>
      <c r="J52" s="43">
        <f t="shared" si="8"/>
        <v>37.131050767414401</v>
      </c>
      <c r="K52" s="44">
        <f>AVERAGE(K53:K71)</f>
        <v>96.014980782270726</v>
      </c>
    </row>
    <row r="53" spans="1:11" ht="15" customHeight="1" x14ac:dyDescent="0.25">
      <c r="A53" s="11">
        <v>1</v>
      </c>
      <c r="B53" s="62">
        <v>40010</v>
      </c>
      <c r="C53" s="10" t="s">
        <v>32</v>
      </c>
      <c r="D53" s="63">
        <f t="shared" ref="D53:D71" si="21">E53+G53+I53</f>
        <v>179</v>
      </c>
      <c r="E53" s="63">
        <v>2</v>
      </c>
      <c r="F53" s="64">
        <f t="shared" si="19"/>
        <v>1.1173184357541899</v>
      </c>
      <c r="G53" s="63">
        <v>95</v>
      </c>
      <c r="H53" s="64">
        <f t="shared" si="20"/>
        <v>53.072625698324025</v>
      </c>
      <c r="I53" s="63">
        <v>82</v>
      </c>
      <c r="J53" s="64">
        <f t="shared" si="8"/>
        <v>45.81005586592179</v>
      </c>
      <c r="K53" s="65">
        <f t="shared" ref="K53:K71" si="22">H53+J53</f>
        <v>98.882681564245814</v>
      </c>
    </row>
    <row r="54" spans="1:11" ht="15" customHeight="1" x14ac:dyDescent="0.25">
      <c r="A54" s="12">
        <v>2</v>
      </c>
      <c r="B54" s="49">
        <v>40030</v>
      </c>
      <c r="C54" s="182" t="s">
        <v>125</v>
      </c>
      <c r="D54" s="46">
        <f t="shared" si="21"/>
        <v>50</v>
      </c>
      <c r="E54" s="46"/>
      <c r="F54" s="47"/>
      <c r="G54" s="46">
        <v>11</v>
      </c>
      <c r="H54" s="47">
        <f t="shared" si="20"/>
        <v>22</v>
      </c>
      <c r="I54" s="46">
        <v>39</v>
      </c>
      <c r="J54" s="47">
        <f t="shared" si="8"/>
        <v>78</v>
      </c>
      <c r="K54" s="48">
        <f t="shared" si="22"/>
        <v>100</v>
      </c>
    </row>
    <row r="55" spans="1:11" ht="15" customHeight="1" x14ac:dyDescent="0.25">
      <c r="A55" s="12">
        <v>3</v>
      </c>
      <c r="B55" s="49">
        <v>40410</v>
      </c>
      <c r="C55" s="7" t="s">
        <v>94</v>
      </c>
      <c r="D55" s="46">
        <f t="shared" si="21"/>
        <v>184</v>
      </c>
      <c r="E55" s="46">
        <v>2</v>
      </c>
      <c r="F55" s="47">
        <f t="shared" si="19"/>
        <v>1.0869565217391304</v>
      </c>
      <c r="G55" s="46">
        <v>92</v>
      </c>
      <c r="H55" s="47">
        <f t="shared" si="20"/>
        <v>50</v>
      </c>
      <c r="I55" s="46">
        <v>90</v>
      </c>
      <c r="J55" s="47">
        <f t="shared" si="8"/>
        <v>48.913043478260867</v>
      </c>
      <c r="K55" s="48">
        <f t="shared" si="22"/>
        <v>98.913043478260875</v>
      </c>
    </row>
    <row r="56" spans="1:11" ht="15" customHeight="1" x14ac:dyDescent="0.25">
      <c r="A56" s="12">
        <v>4</v>
      </c>
      <c r="B56" s="49">
        <v>40011</v>
      </c>
      <c r="C56" s="7" t="s">
        <v>97</v>
      </c>
      <c r="D56" s="46">
        <f t="shared" si="21"/>
        <v>222</v>
      </c>
      <c r="E56" s="46">
        <v>8</v>
      </c>
      <c r="F56" s="47">
        <f t="shared" si="19"/>
        <v>3.6036036036036037</v>
      </c>
      <c r="G56" s="46">
        <v>143</v>
      </c>
      <c r="H56" s="47">
        <f t="shared" si="20"/>
        <v>64.414414414414409</v>
      </c>
      <c r="I56" s="46">
        <v>71</v>
      </c>
      <c r="J56" s="47">
        <f t="shared" si="8"/>
        <v>31.981981981981981</v>
      </c>
      <c r="K56" s="48">
        <f t="shared" si="22"/>
        <v>96.396396396396398</v>
      </c>
    </row>
    <row r="57" spans="1:11" ht="15" customHeight="1" x14ac:dyDescent="0.25">
      <c r="A57" s="12">
        <v>5</v>
      </c>
      <c r="B57" s="49">
        <v>40080</v>
      </c>
      <c r="C57" s="182" t="s">
        <v>110</v>
      </c>
      <c r="D57" s="46">
        <f t="shared" si="21"/>
        <v>127</v>
      </c>
      <c r="E57" s="46"/>
      <c r="F57" s="47"/>
      <c r="G57" s="46">
        <v>73</v>
      </c>
      <c r="H57" s="47">
        <f t="shared" si="20"/>
        <v>57.480314960629919</v>
      </c>
      <c r="I57" s="46">
        <v>54</v>
      </c>
      <c r="J57" s="47">
        <f t="shared" si="8"/>
        <v>42.519685039370081</v>
      </c>
      <c r="K57" s="48">
        <f t="shared" si="22"/>
        <v>100</v>
      </c>
    </row>
    <row r="58" spans="1:11" ht="15" customHeight="1" x14ac:dyDescent="0.25">
      <c r="A58" s="12">
        <v>6</v>
      </c>
      <c r="B58" s="49">
        <v>40100</v>
      </c>
      <c r="C58" s="7" t="s">
        <v>34</v>
      </c>
      <c r="D58" s="46">
        <f t="shared" si="21"/>
        <v>75</v>
      </c>
      <c r="E58" s="46">
        <v>2</v>
      </c>
      <c r="F58" s="47">
        <f t="shared" si="19"/>
        <v>2.6666666666666665</v>
      </c>
      <c r="G58" s="46">
        <v>54</v>
      </c>
      <c r="H58" s="47">
        <f t="shared" si="20"/>
        <v>72</v>
      </c>
      <c r="I58" s="46">
        <v>19</v>
      </c>
      <c r="J58" s="47">
        <f t="shared" si="8"/>
        <v>25.333333333333332</v>
      </c>
      <c r="K58" s="48">
        <f t="shared" si="22"/>
        <v>97.333333333333329</v>
      </c>
    </row>
    <row r="59" spans="1:11" ht="15" customHeight="1" x14ac:dyDescent="0.25">
      <c r="A59" s="12">
        <v>7</v>
      </c>
      <c r="B59" s="49">
        <v>40020</v>
      </c>
      <c r="C59" s="182" t="s">
        <v>126</v>
      </c>
      <c r="D59" s="46">
        <f t="shared" si="21"/>
        <v>32</v>
      </c>
      <c r="E59" s="46"/>
      <c r="F59" s="47"/>
      <c r="G59" s="46">
        <v>16</v>
      </c>
      <c r="H59" s="47">
        <f t="shared" si="20"/>
        <v>50</v>
      </c>
      <c r="I59" s="46">
        <v>16</v>
      </c>
      <c r="J59" s="47">
        <f t="shared" si="8"/>
        <v>50</v>
      </c>
      <c r="K59" s="48">
        <f t="shared" si="22"/>
        <v>100</v>
      </c>
    </row>
    <row r="60" spans="1:11" ht="15" customHeight="1" x14ac:dyDescent="0.25">
      <c r="A60" s="12">
        <v>8</v>
      </c>
      <c r="B60" s="49">
        <v>40031</v>
      </c>
      <c r="C60" s="7" t="s">
        <v>33</v>
      </c>
      <c r="D60" s="46">
        <f t="shared" si="21"/>
        <v>116</v>
      </c>
      <c r="E60" s="46">
        <v>2</v>
      </c>
      <c r="F60" s="47">
        <f t="shared" si="19"/>
        <v>1.7241379310344827</v>
      </c>
      <c r="G60" s="46">
        <v>86</v>
      </c>
      <c r="H60" s="47">
        <f t="shared" si="20"/>
        <v>74.137931034482762</v>
      </c>
      <c r="I60" s="46">
        <v>28</v>
      </c>
      <c r="J60" s="47">
        <f t="shared" si="8"/>
        <v>24.137931034482758</v>
      </c>
      <c r="K60" s="48">
        <f t="shared" si="22"/>
        <v>98.275862068965523</v>
      </c>
    </row>
    <row r="61" spans="1:11" ht="15" customHeight="1" x14ac:dyDescent="0.25">
      <c r="A61" s="12">
        <v>9</v>
      </c>
      <c r="B61" s="49">
        <v>40210</v>
      </c>
      <c r="C61" s="7" t="s">
        <v>36</v>
      </c>
      <c r="D61" s="46">
        <f t="shared" si="21"/>
        <v>49</v>
      </c>
      <c r="E61" s="46">
        <v>5</v>
      </c>
      <c r="F61" s="47">
        <f t="shared" si="19"/>
        <v>10.204081632653061</v>
      </c>
      <c r="G61" s="46">
        <v>25</v>
      </c>
      <c r="H61" s="47">
        <f t="shared" si="20"/>
        <v>51.020408163265309</v>
      </c>
      <c r="I61" s="46">
        <v>19</v>
      </c>
      <c r="J61" s="47">
        <f t="shared" si="8"/>
        <v>38.775510204081634</v>
      </c>
      <c r="K61" s="48">
        <f t="shared" si="22"/>
        <v>89.795918367346943</v>
      </c>
    </row>
    <row r="62" spans="1:11" ht="15" customHeight="1" x14ac:dyDescent="0.25">
      <c r="A62" s="16">
        <v>10</v>
      </c>
      <c r="B62" s="49">
        <v>40300</v>
      </c>
      <c r="C62" s="182" t="s">
        <v>96</v>
      </c>
      <c r="D62" s="46">
        <f t="shared" si="21"/>
        <v>25</v>
      </c>
      <c r="E62" s="46"/>
      <c r="F62" s="47"/>
      <c r="G62" s="46">
        <v>22</v>
      </c>
      <c r="H62" s="47">
        <f t="shared" si="20"/>
        <v>88</v>
      </c>
      <c r="I62" s="46">
        <v>3</v>
      </c>
      <c r="J62" s="47">
        <f t="shared" si="8"/>
        <v>12</v>
      </c>
      <c r="K62" s="48">
        <f t="shared" si="22"/>
        <v>100</v>
      </c>
    </row>
    <row r="63" spans="1:11" ht="15" customHeight="1" x14ac:dyDescent="0.25">
      <c r="A63" s="12">
        <v>11</v>
      </c>
      <c r="B63" s="49">
        <v>40360</v>
      </c>
      <c r="C63" s="182" t="s">
        <v>37</v>
      </c>
      <c r="D63" s="46">
        <f t="shared" si="21"/>
        <v>73</v>
      </c>
      <c r="E63" s="46"/>
      <c r="F63" s="47"/>
      <c r="G63" s="46">
        <v>44</v>
      </c>
      <c r="H63" s="47">
        <f t="shared" si="20"/>
        <v>60.273972602739725</v>
      </c>
      <c r="I63" s="46">
        <v>29</v>
      </c>
      <c r="J63" s="47">
        <f t="shared" si="8"/>
        <v>39.726027397260275</v>
      </c>
      <c r="K63" s="48">
        <f t="shared" si="22"/>
        <v>100</v>
      </c>
    </row>
    <row r="64" spans="1:11" ht="15" customHeight="1" x14ac:dyDescent="0.25">
      <c r="A64" s="12">
        <v>12</v>
      </c>
      <c r="B64" s="49">
        <v>40390</v>
      </c>
      <c r="C64" s="7" t="s">
        <v>95</v>
      </c>
      <c r="D64" s="46">
        <f t="shared" si="21"/>
        <v>59</v>
      </c>
      <c r="E64" s="46">
        <v>3</v>
      </c>
      <c r="F64" s="47">
        <f t="shared" si="19"/>
        <v>5.0847457627118642</v>
      </c>
      <c r="G64" s="46">
        <v>46</v>
      </c>
      <c r="H64" s="47">
        <f t="shared" si="20"/>
        <v>77.966101694915253</v>
      </c>
      <c r="I64" s="46">
        <v>10</v>
      </c>
      <c r="J64" s="47">
        <f t="shared" si="8"/>
        <v>16.949152542372882</v>
      </c>
      <c r="K64" s="48">
        <f t="shared" si="22"/>
        <v>94.915254237288138</v>
      </c>
    </row>
    <row r="65" spans="1:11" ht="15" customHeight="1" x14ac:dyDescent="0.25">
      <c r="A65" s="12">
        <v>13</v>
      </c>
      <c r="B65" s="49">
        <v>40720</v>
      </c>
      <c r="C65" s="7" t="s">
        <v>121</v>
      </c>
      <c r="D65" s="46">
        <f t="shared" si="21"/>
        <v>84</v>
      </c>
      <c r="E65" s="46">
        <v>1</v>
      </c>
      <c r="F65" s="47">
        <f t="shared" si="19"/>
        <v>1.1904761904761905</v>
      </c>
      <c r="G65" s="46">
        <v>52</v>
      </c>
      <c r="H65" s="47">
        <f t="shared" si="20"/>
        <v>61.904761904761905</v>
      </c>
      <c r="I65" s="46">
        <v>31</v>
      </c>
      <c r="J65" s="47">
        <f t="shared" si="8"/>
        <v>36.904761904761905</v>
      </c>
      <c r="K65" s="48">
        <f t="shared" si="22"/>
        <v>98.80952380952381</v>
      </c>
    </row>
    <row r="66" spans="1:11" ht="15" customHeight="1" x14ac:dyDescent="0.25">
      <c r="A66" s="12">
        <v>14</v>
      </c>
      <c r="B66" s="49">
        <v>40730</v>
      </c>
      <c r="C66" s="7" t="s">
        <v>93</v>
      </c>
      <c r="D66" s="46">
        <f t="shared" si="21"/>
        <v>21</v>
      </c>
      <c r="E66" s="46">
        <v>6</v>
      </c>
      <c r="F66" s="47">
        <f t="shared" si="19"/>
        <v>28.571428571428573</v>
      </c>
      <c r="G66" s="46">
        <v>15</v>
      </c>
      <c r="H66" s="47">
        <f t="shared" si="20"/>
        <v>71.428571428571431</v>
      </c>
      <c r="I66" s="46"/>
      <c r="J66" s="47"/>
      <c r="K66" s="48">
        <f t="shared" si="22"/>
        <v>71.428571428571431</v>
      </c>
    </row>
    <row r="67" spans="1:11" ht="15" customHeight="1" x14ac:dyDescent="0.25">
      <c r="A67" s="12">
        <v>15</v>
      </c>
      <c r="B67" s="49">
        <v>40820</v>
      </c>
      <c r="C67" s="182" t="s">
        <v>92</v>
      </c>
      <c r="D67" s="46">
        <f t="shared" si="21"/>
        <v>73</v>
      </c>
      <c r="E67" s="46"/>
      <c r="F67" s="47"/>
      <c r="G67" s="46">
        <v>25</v>
      </c>
      <c r="H67" s="47">
        <f t="shared" si="20"/>
        <v>34.246575342465754</v>
      </c>
      <c r="I67" s="46">
        <v>48</v>
      </c>
      <c r="J67" s="47">
        <f t="shared" si="8"/>
        <v>65.753424657534254</v>
      </c>
      <c r="K67" s="48">
        <f t="shared" si="22"/>
        <v>100</v>
      </c>
    </row>
    <row r="68" spans="1:11" ht="15" customHeight="1" x14ac:dyDescent="0.25">
      <c r="A68" s="12">
        <v>16</v>
      </c>
      <c r="B68" s="49">
        <v>40840</v>
      </c>
      <c r="C68" s="196" t="s">
        <v>38</v>
      </c>
      <c r="D68" s="46">
        <f t="shared" si="21"/>
        <v>62</v>
      </c>
      <c r="E68" s="46">
        <v>12</v>
      </c>
      <c r="F68" s="47">
        <f t="shared" si="19"/>
        <v>19.35483870967742</v>
      </c>
      <c r="G68" s="46">
        <v>45</v>
      </c>
      <c r="H68" s="47">
        <f t="shared" si="20"/>
        <v>72.58064516129032</v>
      </c>
      <c r="I68" s="46">
        <v>5</v>
      </c>
      <c r="J68" s="47">
        <f t="shared" si="8"/>
        <v>8.064516129032258</v>
      </c>
      <c r="K68" s="48">
        <f t="shared" si="22"/>
        <v>80.645161290322577</v>
      </c>
    </row>
    <row r="69" spans="1:11" ht="15" customHeight="1" x14ac:dyDescent="0.25">
      <c r="A69" s="16">
        <v>17</v>
      </c>
      <c r="B69" s="49">
        <v>40950</v>
      </c>
      <c r="C69" s="7" t="s">
        <v>39</v>
      </c>
      <c r="D69" s="46">
        <f t="shared" si="21"/>
        <v>90</v>
      </c>
      <c r="E69" s="46">
        <v>1</v>
      </c>
      <c r="F69" s="47">
        <f t="shared" si="19"/>
        <v>1.1111111111111112</v>
      </c>
      <c r="G69" s="46">
        <v>59</v>
      </c>
      <c r="H69" s="47">
        <f t="shared" si="20"/>
        <v>65.555555555555557</v>
      </c>
      <c r="I69" s="46">
        <v>30</v>
      </c>
      <c r="J69" s="47">
        <f t="shared" si="8"/>
        <v>33.333333333333336</v>
      </c>
      <c r="K69" s="48">
        <f t="shared" si="22"/>
        <v>98.888888888888886</v>
      </c>
    </row>
    <row r="70" spans="1:11" ht="15" customHeight="1" x14ac:dyDescent="0.25">
      <c r="A70" s="12">
        <v>18</v>
      </c>
      <c r="B70" s="49">
        <v>40990</v>
      </c>
      <c r="C70" s="182" t="s">
        <v>40</v>
      </c>
      <c r="D70" s="46">
        <f t="shared" si="21"/>
        <v>104</v>
      </c>
      <c r="E70" s="46"/>
      <c r="F70" s="47"/>
      <c r="G70" s="46">
        <v>64</v>
      </c>
      <c r="H70" s="47">
        <f t="shared" si="20"/>
        <v>61.53846153846154</v>
      </c>
      <c r="I70" s="46">
        <v>40</v>
      </c>
      <c r="J70" s="47">
        <f t="shared" si="8"/>
        <v>38.46153846153846</v>
      </c>
      <c r="K70" s="48">
        <f t="shared" si="22"/>
        <v>100</v>
      </c>
    </row>
    <row r="71" spans="1:11" ht="15" customHeight="1" thickBot="1" x14ac:dyDescent="0.3">
      <c r="A71" s="13">
        <v>19</v>
      </c>
      <c r="B71" s="58">
        <v>40133</v>
      </c>
      <c r="C71" s="185" t="s">
        <v>35</v>
      </c>
      <c r="D71" s="59">
        <f t="shared" si="21"/>
        <v>69</v>
      </c>
      <c r="E71" s="59"/>
      <c r="F71" s="60"/>
      <c r="G71" s="59">
        <v>54</v>
      </c>
      <c r="H71" s="60">
        <f t="shared" si="20"/>
        <v>78.260869565217391</v>
      </c>
      <c r="I71" s="59">
        <v>15</v>
      </c>
      <c r="J71" s="60">
        <f t="shared" si="8"/>
        <v>21.739130434782609</v>
      </c>
      <c r="K71" s="61">
        <f t="shared" si="22"/>
        <v>100</v>
      </c>
    </row>
    <row r="72" spans="1:11" ht="15" customHeight="1" thickBot="1" x14ac:dyDescent="0.3">
      <c r="A72" s="40"/>
      <c r="B72" s="41"/>
      <c r="C72" s="32" t="s">
        <v>118</v>
      </c>
      <c r="D72" s="42">
        <f>SUM(D73:D87)</f>
        <v>1408</v>
      </c>
      <c r="E72" s="42">
        <f>SUM(E73:E87)</f>
        <v>45</v>
      </c>
      <c r="F72" s="43">
        <f t="shared" si="19"/>
        <v>3.1960227272727271</v>
      </c>
      <c r="G72" s="42">
        <f>SUM(G73:G87)</f>
        <v>830</v>
      </c>
      <c r="H72" s="43">
        <f t="shared" ref="H72:H87" si="23">G72*100/D72</f>
        <v>58.948863636363633</v>
      </c>
      <c r="I72" s="42">
        <f>SUM(I73:I87)</f>
        <v>533</v>
      </c>
      <c r="J72" s="43">
        <f t="shared" si="8"/>
        <v>37.855113636363633</v>
      </c>
      <c r="K72" s="44">
        <f>AVERAGE(K73:K87)</f>
        <v>96.951415686622042</v>
      </c>
    </row>
    <row r="73" spans="1:11" ht="15" customHeight="1" x14ac:dyDescent="0.25">
      <c r="A73" s="12">
        <v>1</v>
      </c>
      <c r="B73" s="21">
        <v>50040</v>
      </c>
      <c r="C73" s="186" t="s">
        <v>90</v>
      </c>
      <c r="D73" s="46">
        <f t="shared" ref="D73:D87" si="24">E73+G73+I73</f>
        <v>102</v>
      </c>
      <c r="E73" s="46"/>
      <c r="F73" s="47"/>
      <c r="G73" s="46">
        <v>41</v>
      </c>
      <c r="H73" s="47">
        <f t="shared" si="23"/>
        <v>40.196078431372548</v>
      </c>
      <c r="I73" s="46">
        <v>61</v>
      </c>
      <c r="J73" s="47">
        <f t="shared" si="8"/>
        <v>59.803921568627452</v>
      </c>
      <c r="K73" s="48">
        <f t="shared" ref="K73:K87" si="25">H73+J73</f>
        <v>100</v>
      </c>
    </row>
    <row r="74" spans="1:11" ht="15" customHeight="1" x14ac:dyDescent="0.25">
      <c r="A74" s="12">
        <v>2</v>
      </c>
      <c r="B74" s="21">
        <v>50003</v>
      </c>
      <c r="C74" s="187" t="s">
        <v>111</v>
      </c>
      <c r="D74" s="46">
        <f t="shared" si="24"/>
        <v>124</v>
      </c>
      <c r="E74" s="46"/>
      <c r="F74" s="47"/>
      <c r="G74" s="46">
        <v>65</v>
      </c>
      <c r="H74" s="47">
        <f t="shared" si="23"/>
        <v>52.41935483870968</v>
      </c>
      <c r="I74" s="46">
        <v>59</v>
      </c>
      <c r="J74" s="47">
        <f t="shared" si="8"/>
        <v>47.58064516129032</v>
      </c>
      <c r="K74" s="48">
        <f t="shared" si="25"/>
        <v>100</v>
      </c>
    </row>
    <row r="75" spans="1:11" ht="15" customHeight="1" x14ac:dyDescent="0.25">
      <c r="A75" s="12">
        <v>3</v>
      </c>
      <c r="B75" s="21">
        <v>50060</v>
      </c>
      <c r="C75" s="186" t="s">
        <v>41</v>
      </c>
      <c r="D75" s="46">
        <f t="shared" si="24"/>
        <v>76</v>
      </c>
      <c r="E75" s="46"/>
      <c r="F75" s="47"/>
      <c r="G75" s="46">
        <v>26</v>
      </c>
      <c r="H75" s="47">
        <f t="shared" si="23"/>
        <v>34.210526315789473</v>
      </c>
      <c r="I75" s="46">
        <v>50</v>
      </c>
      <c r="J75" s="47">
        <f t="shared" si="8"/>
        <v>65.78947368421052</v>
      </c>
      <c r="K75" s="48">
        <f t="shared" si="25"/>
        <v>100</v>
      </c>
    </row>
    <row r="76" spans="1:11" ht="15" customHeight="1" x14ac:dyDescent="0.25">
      <c r="A76" s="12">
        <v>4</v>
      </c>
      <c r="B76" s="24">
        <v>50170</v>
      </c>
      <c r="C76" s="2" t="s">
        <v>87</v>
      </c>
      <c r="D76" s="46">
        <f t="shared" si="24"/>
        <v>76</v>
      </c>
      <c r="E76" s="46">
        <v>7</v>
      </c>
      <c r="F76" s="47">
        <f t="shared" si="19"/>
        <v>9.2105263157894743</v>
      </c>
      <c r="G76" s="46">
        <v>59</v>
      </c>
      <c r="H76" s="47">
        <f t="shared" si="23"/>
        <v>77.631578947368425</v>
      </c>
      <c r="I76" s="46">
        <v>10</v>
      </c>
      <c r="J76" s="47">
        <f t="shared" si="8"/>
        <v>13.157894736842104</v>
      </c>
      <c r="K76" s="48">
        <f t="shared" si="25"/>
        <v>90.789473684210535</v>
      </c>
    </row>
    <row r="77" spans="1:11" ht="15" customHeight="1" x14ac:dyDescent="0.25">
      <c r="A77" s="12">
        <v>5</v>
      </c>
      <c r="B77" s="49">
        <v>50230</v>
      </c>
      <c r="C77" s="2" t="s">
        <v>88</v>
      </c>
      <c r="D77" s="46">
        <f t="shared" si="24"/>
        <v>79</v>
      </c>
      <c r="E77" s="46">
        <v>3</v>
      </c>
      <c r="F77" s="47">
        <f t="shared" si="19"/>
        <v>3.7974683544303796</v>
      </c>
      <c r="G77" s="46">
        <v>52</v>
      </c>
      <c r="H77" s="47">
        <f t="shared" si="23"/>
        <v>65.822784810126578</v>
      </c>
      <c r="I77" s="46">
        <v>24</v>
      </c>
      <c r="J77" s="47">
        <f t="shared" si="8"/>
        <v>30.379746835443036</v>
      </c>
      <c r="K77" s="48">
        <f t="shared" si="25"/>
        <v>96.202531645569621</v>
      </c>
    </row>
    <row r="78" spans="1:11" ht="15" customHeight="1" x14ac:dyDescent="0.25">
      <c r="A78" s="16">
        <v>6</v>
      </c>
      <c r="B78" s="49">
        <v>50340</v>
      </c>
      <c r="C78" s="2" t="s">
        <v>86</v>
      </c>
      <c r="D78" s="46">
        <f t="shared" si="24"/>
        <v>60</v>
      </c>
      <c r="E78" s="46">
        <v>1</v>
      </c>
      <c r="F78" s="47">
        <f t="shared" si="19"/>
        <v>1.6666666666666667</v>
      </c>
      <c r="G78" s="46">
        <v>33</v>
      </c>
      <c r="H78" s="47">
        <f t="shared" si="23"/>
        <v>55</v>
      </c>
      <c r="I78" s="46">
        <v>26</v>
      </c>
      <c r="J78" s="47">
        <f t="shared" si="8"/>
        <v>43.333333333333336</v>
      </c>
      <c r="K78" s="48">
        <f t="shared" si="25"/>
        <v>98.333333333333343</v>
      </c>
    </row>
    <row r="79" spans="1:11" ht="15" customHeight="1" x14ac:dyDescent="0.25">
      <c r="A79" s="12">
        <v>7</v>
      </c>
      <c r="B79" s="49">
        <v>50420</v>
      </c>
      <c r="C79" s="186" t="s">
        <v>85</v>
      </c>
      <c r="D79" s="46">
        <f t="shared" si="24"/>
        <v>80</v>
      </c>
      <c r="E79" s="46"/>
      <c r="F79" s="47"/>
      <c r="G79" s="46">
        <v>41</v>
      </c>
      <c r="H79" s="47">
        <f t="shared" si="23"/>
        <v>51.25</v>
      </c>
      <c r="I79" s="46">
        <v>39</v>
      </c>
      <c r="J79" s="47">
        <f t="shared" si="8"/>
        <v>48.75</v>
      </c>
      <c r="K79" s="48">
        <f t="shared" si="25"/>
        <v>100</v>
      </c>
    </row>
    <row r="80" spans="1:11" ht="15" customHeight="1" x14ac:dyDescent="0.25">
      <c r="A80" s="12">
        <v>8</v>
      </c>
      <c r="B80" s="49">
        <v>50450</v>
      </c>
      <c r="C80" s="197" t="s">
        <v>84</v>
      </c>
      <c r="D80" s="46">
        <f t="shared" si="24"/>
        <v>137</v>
      </c>
      <c r="E80" s="46">
        <v>15</v>
      </c>
      <c r="F80" s="47">
        <f t="shared" si="19"/>
        <v>10.948905109489051</v>
      </c>
      <c r="G80" s="46">
        <v>99</v>
      </c>
      <c r="H80" s="47">
        <f t="shared" si="23"/>
        <v>72.262773722627742</v>
      </c>
      <c r="I80" s="46">
        <v>23</v>
      </c>
      <c r="J80" s="47">
        <f t="shared" si="8"/>
        <v>16.788321167883211</v>
      </c>
      <c r="K80" s="48">
        <f t="shared" si="25"/>
        <v>89.051094890510953</v>
      </c>
    </row>
    <row r="81" spans="1:11" ht="15" customHeight="1" x14ac:dyDescent="0.25">
      <c r="A81" s="12">
        <v>9</v>
      </c>
      <c r="B81" s="49">
        <v>50620</v>
      </c>
      <c r="C81" s="2" t="s">
        <v>83</v>
      </c>
      <c r="D81" s="46">
        <f t="shared" si="24"/>
        <v>79</v>
      </c>
      <c r="E81" s="46">
        <v>1</v>
      </c>
      <c r="F81" s="47">
        <f t="shared" si="19"/>
        <v>1.2658227848101267</v>
      </c>
      <c r="G81" s="46">
        <v>42</v>
      </c>
      <c r="H81" s="47">
        <f t="shared" si="23"/>
        <v>53.164556962025316</v>
      </c>
      <c r="I81" s="46">
        <v>36</v>
      </c>
      <c r="J81" s="47">
        <f t="shared" si="8"/>
        <v>45.569620253164558</v>
      </c>
      <c r="K81" s="48">
        <f t="shared" si="25"/>
        <v>98.734177215189874</v>
      </c>
    </row>
    <row r="82" spans="1:11" ht="15" customHeight="1" x14ac:dyDescent="0.25">
      <c r="A82" s="12">
        <v>10</v>
      </c>
      <c r="B82" s="49">
        <v>50760</v>
      </c>
      <c r="C82" s="2" t="s">
        <v>82</v>
      </c>
      <c r="D82" s="46">
        <f t="shared" si="24"/>
        <v>121</v>
      </c>
      <c r="E82" s="46">
        <v>1</v>
      </c>
      <c r="F82" s="47">
        <f t="shared" si="19"/>
        <v>0.82644628099173556</v>
      </c>
      <c r="G82" s="46">
        <v>88</v>
      </c>
      <c r="H82" s="47">
        <f t="shared" si="23"/>
        <v>72.727272727272734</v>
      </c>
      <c r="I82" s="46">
        <v>32</v>
      </c>
      <c r="J82" s="47">
        <f t="shared" si="8"/>
        <v>26.446280991735538</v>
      </c>
      <c r="K82" s="48">
        <f t="shared" si="25"/>
        <v>99.173553719008268</v>
      </c>
    </row>
    <row r="83" spans="1:11" ht="15" customHeight="1" x14ac:dyDescent="0.25">
      <c r="A83" s="12">
        <v>11</v>
      </c>
      <c r="B83" s="49">
        <v>50780</v>
      </c>
      <c r="C83" s="2" t="s">
        <v>81</v>
      </c>
      <c r="D83" s="46">
        <f t="shared" si="24"/>
        <v>138</v>
      </c>
      <c r="E83" s="46">
        <v>3</v>
      </c>
      <c r="F83" s="47">
        <f t="shared" si="19"/>
        <v>2.1739130434782608</v>
      </c>
      <c r="G83" s="46">
        <v>91</v>
      </c>
      <c r="H83" s="47">
        <f t="shared" si="23"/>
        <v>65.94202898550725</v>
      </c>
      <c r="I83" s="46">
        <v>44</v>
      </c>
      <c r="J83" s="47">
        <f t="shared" ref="J83:J87" si="26">I83*100/D83</f>
        <v>31.884057971014492</v>
      </c>
      <c r="K83" s="48">
        <f t="shared" si="25"/>
        <v>97.826086956521749</v>
      </c>
    </row>
    <row r="84" spans="1:11" ht="15" customHeight="1" x14ac:dyDescent="0.25">
      <c r="A84" s="12">
        <v>12</v>
      </c>
      <c r="B84" s="23">
        <v>50001</v>
      </c>
      <c r="C84" s="188" t="s">
        <v>91</v>
      </c>
      <c r="D84" s="55">
        <f t="shared" si="24"/>
        <v>75</v>
      </c>
      <c r="E84" s="55"/>
      <c r="F84" s="56"/>
      <c r="G84" s="55">
        <v>42</v>
      </c>
      <c r="H84" s="56">
        <f t="shared" si="23"/>
        <v>56</v>
      </c>
      <c r="I84" s="55">
        <v>33</v>
      </c>
      <c r="J84" s="56">
        <f t="shared" si="26"/>
        <v>44</v>
      </c>
      <c r="K84" s="57">
        <f t="shared" si="25"/>
        <v>100</v>
      </c>
    </row>
    <row r="85" spans="1:11" ht="15" customHeight="1" x14ac:dyDescent="0.25">
      <c r="A85" s="12">
        <v>13</v>
      </c>
      <c r="B85" s="49">
        <v>50930</v>
      </c>
      <c r="C85" s="2" t="s">
        <v>80</v>
      </c>
      <c r="D85" s="46">
        <f t="shared" si="24"/>
        <v>86</v>
      </c>
      <c r="E85" s="46">
        <v>5</v>
      </c>
      <c r="F85" s="47">
        <f t="shared" si="19"/>
        <v>5.8139534883720927</v>
      </c>
      <c r="G85" s="46">
        <v>53</v>
      </c>
      <c r="H85" s="47">
        <f t="shared" si="23"/>
        <v>61.627906976744185</v>
      </c>
      <c r="I85" s="46">
        <v>28</v>
      </c>
      <c r="J85" s="47">
        <f t="shared" si="26"/>
        <v>32.558139534883722</v>
      </c>
      <c r="K85" s="48">
        <f t="shared" si="25"/>
        <v>94.186046511627907</v>
      </c>
    </row>
    <row r="86" spans="1:11" ht="15" customHeight="1" x14ac:dyDescent="0.25">
      <c r="A86" s="12">
        <v>14</v>
      </c>
      <c r="B86" s="49">
        <v>50970</v>
      </c>
      <c r="C86" s="2" t="s">
        <v>79</v>
      </c>
      <c r="D86" s="46">
        <f t="shared" si="24"/>
        <v>42</v>
      </c>
      <c r="E86" s="46">
        <v>2</v>
      </c>
      <c r="F86" s="47">
        <f t="shared" si="19"/>
        <v>4.7619047619047619</v>
      </c>
      <c r="G86" s="46">
        <v>15</v>
      </c>
      <c r="H86" s="47">
        <f t="shared" si="23"/>
        <v>35.714285714285715</v>
      </c>
      <c r="I86" s="46">
        <v>25</v>
      </c>
      <c r="J86" s="47">
        <f t="shared" si="26"/>
        <v>59.523809523809526</v>
      </c>
      <c r="K86" s="48">
        <f t="shared" si="25"/>
        <v>95.238095238095241</v>
      </c>
    </row>
    <row r="87" spans="1:11" ht="15" customHeight="1" thickBot="1" x14ac:dyDescent="0.3">
      <c r="A87" s="79">
        <v>15</v>
      </c>
      <c r="B87" s="80">
        <v>51370</v>
      </c>
      <c r="C87" s="81" t="s">
        <v>78</v>
      </c>
      <c r="D87" s="51">
        <f t="shared" si="24"/>
        <v>133</v>
      </c>
      <c r="E87" s="51">
        <v>7</v>
      </c>
      <c r="F87" s="52">
        <f>E87*100/D87</f>
        <v>5.2631578947368425</v>
      </c>
      <c r="G87" s="51">
        <v>83</v>
      </c>
      <c r="H87" s="52">
        <f t="shared" si="23"/>
        <v>62.406015037593988</v>
      </c>
      <c r="I87" s="51">
        <v>43</v>
      </c>
      <c r="J87" s="52">
        <f t="shared" si="26"/>
        <v>32.330827067669176</v>
      </c>
      <c r="K87" s="53">
        <f t="shared" si="25"/>
        <v>94.736842105263165</v>
      </c>
    </row>
    <row r="88" spans="1:11" ht="15" customHeight="1" thickBot="1" x14ac:dyDescent="0.3">
      <c r="A88" s="40"/>
      <c r="B88" s="41"/>
      <c r="C88" s="31" t="s">
        <v>119</v>
      </c>
      <c r="D88" s="42">
        <f>SUM(D89:D118)</f>
        <v>3666</v>
      </c>
      <c r="E88" s="42">
        <f>SUM(E89:E118)</f>
        <v>154</v>
      </c>
      <c r="F88" s="43">
        <f t="shared" si="19"/>
        <v>4.2007637752318603</v>
      </c>
      <c r="G88" s="42">
        <f>SUM(G89:G118)</f>
        <v>2219</v>
      </c>
      <c r="H88" s="43">
        <f>G88*100/D88</f>
        <v>60.529187124931809</v>
      </c>
      <c r="I88" s="42">
        <f>SUM(I89:I118)</f>
        <v>1293</v>
      </c>
      <c r="J88" s="43">
        <f t="shared" ref="J88:J127" si="27">I88*100/D88</f>
        <v>35.270049099836335</v>
      </c>
      <c r="K88" s="44">
        <f>AVERAGE(K89:K118)</f>
        <v>94.872602710588737</v>
      </c>
    </row>
    <row r="89" spans="1:11" ht="15" customHeight="1" x14ac:dyDescent="0.25">
      <c r="A89" s="12">
        <v>1</v>
      </c>
      <c r="B89" s="49">
        <v>60010</v>
      </c>
      <c r="C89" s="1" t="s">
        <v>43</v>
      </c>
      <c r="D89" s="46">
        <f t="shared" ref="D89:D118" si="28">E89+G89+I89</f>
        <v>103</v>
      </c>
      <c r="E89" s="46">
        <v>6</v>
      </c>
      <c r="F89" s="47">
        <f t="shared" si="19"/>
        <v>5.825242718446602</v>
      </c>
      <c r="G89" s="46">
        <v>38</v>
      </c>
      <c r="H89" s="47">
        <f t="shared" ref="H89:H118" si="29">G89*100/D89</f>
        <v>36.893203883495147</v>
      </c>
      <c r="I89" s="46">
        <v>59</v>
      </c>
      <c r="J89" s="47">
        <f t="shared" si="27"/>
        <v>57.28155339805825</v>
      </c>
      <c r="K89" s="48">
        <f t="shared" ref="K89:K118" si="30">H89+J89</f>
        <v>94.174757281553397</v>
      </c>
    </row>
    <row r="90" spans="1:11" ht="15" customHeight="1" x14ac:dyDescent="0.25">
      <c r="A90" s="12">
        <v>2</v>
      </c>
      <c r="B90" s="49">
        <v>60020</v>
      </c>
      <c r="C90" s="198" t="s">
        <v>44</v>
      </c>
      <c r="D90" s="46">
        <f t="shared" si="28"/>
        <v>74</v>
      </c>
      <c r="E90" s="46">
        <v>17</v>
      </c>
      <c r="F90" s="47">
        <f t="shared" si="19"/>
        <v>22.972972972972972</v>
      </c>
      <c r="G90" s="46">
        <v>42</v>
      </c>
      <c r="H90" s="47">
        <f t="shared" si="29"/>
        <v>56.756756756756758</v>
      </c>
      <c r="I90" s="46">
        <v>15</v>
      </c>
      <c r="J90" s="47">
        <f t="shared" si="27"/>
        <v>20.27027027027027</v>
      </c>
      <c r="K90" s="48">
        <f t="shared" si="30"/>
        <v>77.027027027027032</v>
      </c>
    </row>
    <row r="91" spans="1:11" ht="15" customHeight="1" x14ac:dyDescent="0.25">
      <c r="A91" s="12">
        <v>3</v>
      </c>
      <c r="B91" s="49">
        <v>60050</v>
      </c>
      <c r="C91" s="189" t="s">
        <v>45</v>
      </c>
      <c r="D91" s="46">
        <f t="shared" si="28"/>
        <v>101</v>
      </c>
      <c r="E91" s="46"/>
      <c r="F91" s="47"/>
      <c r="G91" s="46">
        <v>67</v>
      </c>
      <c r="H91" s="47">
        <f t="shared" si="29"/>
        <v>66.336633663366342</v>
      </c>
      <c r="I91" s="46">
        <v>34</v>
      </c>
      <c r="J91" s="47">
        <f t="shared" si="27"/>
        <v>33.663366336633665</v>
      </c>
      <c r="K91" s="48">
        <f t="shared" si="30"/>
        <v>100</v>
      </c>
    </row>
    <row r="92" spans="1:11" ht="15" customHeight="1" x14ac:dyDescent="0.25">
      <c r="A92" s="12">
        <v>4</v>
      </c>
      <c r="B92" s="49">
        <v>60070</v>
      </c>
      <c r="C92" s="1" t="s">
        <v>46</v>
      </c>
      <c r="D92" s="46">
        <f t="shared" si="28"/>
        <v>120</v>
      </c>
      <c r="E92" s="46">
        <v>3</v>
      </c>
      <c r="F92" s="47">
        <f t="shared" si="19"/>
        <v>2.5</v>
      </c>
      <c r="G92" s="46">
        <v>76</v>
      </c>
      <c r="H92" s="47">
        <f t="shared" si="29"/>
        <v>63.333333333333336</v>
      </c>
      <c r="I92" s="46">
        <v>41</v>
      </c>
      <c r="J92" s="47">
        <f t="shared" si="27"/>
        <v>34.166666666666664</v>
      </c>
      <c r="K92" s="48">
        <f t="shared" si="30"/>
        <v>97.5</v>
      </c>
    </row>
    <row r="93" spans="1:11" ht="15" customHeight="1" x14ac:dyDescent="0.25">
      <c r="A93" s="12">
        <v>5</v>
      </c>
      <c r="B93" s="49">
        <v>60180</v>
      </c>
      <c r="C93" s="189" t="s">
        <v>47</v>
      </c>
      <c r="D93" s="46">
        <f t="shared" si="28"/>
        <v>162</v>
      </c>
      <c r="E93" s="46"/>
      <c r="F93" s="47"/>
      <c r="G93" s="46">
        <v>92</v>
      </c>
      <c r="H93" s="47">
        <f t="shared" si="29"/>
        <v>56.790123456790127</v>
      </c>
      <c r="I93" s="46">
        <v>70</v>
      </c>
      <c r="J93" s="47">
        <f t="shared" si="27"/>
        <v>43.209876543209873</v>
      </c>
      <c r="K93" s="48">
        <f t="shared" si="30"/>
        <v>100</v>
      </c>
    </row>
    <row r="94" spans="1:11" ht="15" customHeight="1" x14ac:dyDescent="0.25">
      <c r="A94" s="12">
        <v>6</v>
      </c>
      <c r="B94" s="49">
        <v>60220</v>
      </c>
      <c r="C94" s="1" t="s">
        <v>48</v>
      </c>
      <c r="D94" s="46">
        <f t="shared" si="28"/>
        <v>72</v>
      </c>
      <c r="E94" s="46">
        <v>4</v>
      </c>
      <c r="F94" s="47">
        <f t="shared" si="19"/>
        <v>5.5555555555555554</v>
      </c>
      <c r="G94" s="46">
        <v>39</v>
      </c>
      <c r="H94" s="47">
        <f t="shared" si="29"/>
        <v>54.166666666666664</v>
      </c>
      <c r="I94" s="46">
        <v>29</v>
      </c>
      <c r="J94" s="47">
        <f t="shared" si="27"/>
        <v>40.277777777777779</v>
      </c>
      <c r="K94" s="48">
        <f t="shared" si="30"/>
        <v>94.444444444444443</v>
      </c>
    </row>
    <row r="95" spans="1:11" ht="15" customHeight="1" x14ac:dyDescent="0.25">
      <c r="A95" s="12">
        <v>7</v>
      </c>
      <c r="B95" s="49">
        <v>60240</v>
      </c>
      <c r="C95" s="1" t="s">
        <v>49</v>
      </c>
      <c r="D95" s="46">
        <f t="shared" si="28"/>
        <v>150</v>
      </c>
      <c r="E95" s="46">
        <v>7</v>
      </c>
      <c r="F95" s="47">
        <f t="shared" si="19"/>
        <v>4.666666666666667</v>
      </c>
      <c r="G95" s="46">
        <v>90</v>
      </c>
      <c r="H95" s="47">
        <f t="shared" si="29"/>
        <v>60</v>
      </c>
      <c r="I95" s="46">
        <v>53</v>
      </c>
      <c r="J95" s="47">
        <f t="shared" si="27"/>
        <v>35.333333333333336</v>
      </c>
      <c r="K95" s="48">
        <f t="shared" si="30"/>
        <v>95.333333333333343</v>
      </c>
    </row>
    <row r="96" spans="1:11" ht="15" customHeight="1" x14ac:dyDescent="0.25">
      <c r="A96" s="12">
        <v>8</v>
      </c>
      <c r="B96" s="49">
        <v>60560</v>
      </c>
      <c r="C96" s="1" t="s">
        <v>50</v>
      </c>
      <c r="D96" s="46">
        <f t="shared" si="28"/>
        <v>55</v>
      </c>
      <c r="E96" s="46">
        <v>1</v>
      </c>
      <c r="F96" s="47">
        <f t="shared" si="19"/>
        <v>1.8181818181818181</v>
      </c>
      <c r="G96" s="46">
        <v>37</v>
      </c>
      <c r="H96" s="47">
        <f t="shared" si="29"/>
        <v>67.272727272727266</v>
      </c>
      <c r="I96" s="46">
        <v>17</v>
      </c>
      <c r="J96" s="47">
        <f t="shared" si="27"/>
        <v>30.90909090909091</v>
      </c>
      <c r="K96" s="48">
        <f t="shared" si="30"/>
        <v>98.181818181818173</v>
      </c>
    </row>
    <row r="97" spans="1:11" ht="15" customHeight="1" x14ac:dyDescent="0.25">
      <c r="A97" s="12">
        <v>9</v>
      </c>
      <c r="B97" s="49">
        <v>60660</v>
      </c>
      <c r="C97" s="1" t="s">
        <v>51</v>
      </c>
      <c r="D97" s="46">
        <f t="shared" si="28"/>
        <v>24</v>
      </c>
      <c r="E97" s="46">
        <v>1</v>
      </c>
      <c r="F97" s="47">
        <f t="shared" si="19"/>
        <v>4.166666666666667</v>
      </c>
      <c r="G97" s="46">
        <v>13</v>
      </c>
      <c r="H97" s="47">
        <f t="shared" si="29"/>
        <v>54.166666666666664</v>
      </c>
      <c r="I97" s="46">
        <v>10</v>
      </c>
      <c r="J97" s="47">
        <f t="shared" si="27"/>
        <v>41.666666666666664</v>
      </c>
      <c r="K97" s="48">
        <f t="shared" si="30"/>
        <v>95.833333333333329</v>
      </c>
    </row>
    <row r="98" spans="1:11" ht="15" customHeight="1" x14ac:dyDescent="0.25">
      <c r="A98" s="12">
        <v>10</v>
      </c>
      <c r="B98" s="54">
        <v>60001</v>
      </c>
      <c r="C98" s="199" t="s">
        <v>42</v>
      </c>
      <c r="D98" s="55">
        <f t="shared" si="28"/>
        <v>102</v>
      </c>
      <c r="E98" s="55">
        <v>12</v>
      </c>
      <c r="F98" s="56">
        <f t="shared" si="19"/>
        <v>11.764705882352942</v>
      </c>
      <c r="G98" s="55">
        <v>63</v>
      </c>
      <c r="H98" s="56">
        <f t="shared" si="29"/>
        <v>61.764705882352942</v>
      </c>
      <c r="I98" s="55">
        <v>27</v>
      </c>
      <c r="J98" s="56">
        <f t="shared" si="27"/>
        <v>26.470588235294116</v>
      </c>
      <c r="K98" s="57">
        <f t="shared" si="30"/>
        <v>88.235294117647058</v>
      </c>
    </row>
    <row r="99" spans="1:11" ht="15" customHeight="1" x14ac:dyDescent="0.25">
      <c r="A99" s="16">
        <v>11</v>
      </c>
      <c r="B99" s="49">
        <v>60701</v>
      </c>
      <c r="C99" s="198" t="s">
        <v>52</v>
      </c>
      <c r="D99" s="46">
        <f t="shared" si="28"/>
        <v>73</v>
      </c>
      <c r="E99" s="46">
        <v>9</v>
      </c>
      <c r="F99" s="47">
        <f t="shared" si="19"/>
        <v>12.328767123287671</v>
      </c>
      <c r="G99" s="46">
        <v>47</v>
      </c>
      <c r="H99" s="47">
        <f t="shared" si="29"/>
        <v>64.38356164383562</v>
      </c>
      <c r="I99" s="46">
        <v>17</v>
      </c>
      <c r="J99" s="47">
        <f t="shared" si="27"/>
        <v>23.287671232876711</v>
      </c>
      <c r="K99" s="48">
        <f t="shared" si="30"/>
        <v>87.671232876712338</v>
      </c>
    </row>
    <row r="100" spans="1:11" ht="15" customHeight="1" x14ac:dyDescent="0.25">
      <c r="A100" s="12">
        <v>12</v>
      </c>
      <c r="B100" s="49">
        <v>60850</v>
      </c>
      <c r="C100" s="198" t="s">
        <v>53</v>
      </c>
      <c r="D100" s="46">
        <f t="shared" si="28"/>
        <v>95</v>
      </c>
      <c r="E100" s="46">
        <v>13</v>
      </c>
      <c r="F100" s="47">
        <f t="shared" si="19"/>
        <v>13.684210526315789</v>
      </c>
      <c r="G100" s="46">
        <v>71</v>
      </c>
      <c r="H100" s="47">
        <f t="shared" si="29"/>
        <v>74.736842105263165</v>
      </c>
      <c r="I100" s="46">
        <v>11</v>
      </c>
      <c r="J100" s="47">
        <f t="shared" si="27"/>
        <v>11.578947368421053</v>
      </c>
      <c r="K100" s="48">
        <f t="shared" si="30"/>
        <v>86.31578947368422</v>
      </c>
    </row>
    <row r="101" spans="1:11" ht="15" customHeight="1" x14ac:dyDescent="0.25">
      <c r="A101" s="14">
        <v>13</v>
      </c>
      <c r="B101" s="49">
        <v>60910</v>
      </c>
      <c r="C101" s="1" t="s">
        <v>54</v>
      </c>
      <c r="D101" s="46">
        <f t="shared" si="28"/>
        <v>90</v>
      </c>
      <c r="E101" s="46">
        <v>8</v>
      </c>
      <c r="F101" s="47">
        <f t="shared" si="19"/>
        <v>8.8888888888888893</v>
      </c>
      <c r="G101" s="46">
        <v>71</v>
      </c>
      <c r="H101" s="47">
        <f t="shared" si="29"/>
        <v>78.888888888888886</v>
      </c>
      <c r="I101" s="46">
        <v>11</v>
      </c>
      <c r="J101" s="47">
        <f t="shared" si="27"/>
        <v>12.222222222222221</v>
      </c>
      <c r="K101" s="48">
        <f t="shared" si="30"/>
        <v>91.111111111111114</v>
      </c>
    </row>
    <row r="102" spans="1:11" ht="15" customHeight="1" x14ac:dyDescent="0.25">
      <c r="A102" s="15">
        <v>14</v>
      </c>
      <c r="B102" s="49">
        <v>60980</v>
      </c>
      <c r="C102" s="1" t="s">
        <v>55</v>
      </c>
      <c r="D102" s="46">
        <f t="shared" si="28"/>
        <v>89</v>
      </c>
      <c r="E102" s="46">
        <v>1</v>
      </c>
      <c r="F102" s="47">
        <f t="shared" si="19"/>
        <v>1.1235955056179776</v>
      </c>
      <c r="G102" s="46">
        <v>52</v>
      </c>
      <c r="H102" s="47">
        <f t="shared" si="29"/>
        <v>58.426966292134829</v>
      </c>
      <c r="I102" s="46">
        <v>36</v>
      </c>
      <c r="J102" s="47">
        <f t="shared" si="27"/>
        <v>40.449438202247194</v>
      </c>
      <c r="K102" s="48">
        <f t="shared" si="30"/>
        <v>98.876404494382029</v>
      </c>
    </row>
    <row r="103" spans="1:11" ht="15" customHeight="1" x14ac:dyDescent="0.25">
      <c r="A103" s="12">
        <v>15</v>
      </c>
      <c r="B103" s="49">
        <v>61080</v>
      </c>
      <c r="C103" s="1" t="s">
        <v>56</v>
      </c>
      <c r="D103" s="46">
        <f t="shared" si="28"/>
        <v>57</v>
      </c>
      <c r="E103" s="46">
        <v>6</v>
      </c>
      <c r="F103" s="47">
        <f t="shared" si="19"/>
        <v>10.526315789473685</v>
      </c>
      <c r="G103" s="46">
        <v>36</v>
      </c>
      <c r="H103" s="47">
        <f t="shared" si="29"/>
        <v>63.157894736842103</v>
      </c>
      <c r="I103" s="46">
        <v>15</v>
      </c>
      <c r="J103" s="47">
        <f t="shared" si="27"/>
        <v>26.315789473684209</v>
      </c>
      <c r="K103" s="48">
        <f t="shared" si="30"/>
        <v>89.473684210526315</v>
      </c>
    </row>
    <row r="104" spans="1:11" ht="15" customHeight="1" x14ac:dyDescent="0.25">
      <c r="A104" s="12">
        <v>16</v>
      </c>
      <c r="B104" s="49">
        <v>61150</v>
      </c>
      <c r="C104" s="189" t="s">
        <v>57</v>
      </c>
      <c r="D104" s="46">
        <f t="shared" si="28"/>
        <v>87</v>
      </c>
      <c r="E104" s="46"/>
      <c r="F104" s="47"/>
      <c r="G104" s="46">
        <v>65</v>
      </c>
      <c r="H104" s="47">
        <f t="shared" si="29"/>
        <v>74.712643678160916</v>
      </c>
      <c r="I104" s="46">
        <v>22</v>
      </c>
      <c r="J104" s="47">
        <f t="shared" si="27"/>
        <v>25.287356321839081</v>
      </c>
      <c r="K104" s="48">
        <f t="shared" si="30"/>
        <v>100</v>
      </c>
    </row>
    <row r="105" spans="1:11" ht="15" customHeight="1" x14ac:dyDescent="0.25">
      <c r="A105" s="12">
        <v>17</v>
      </c>
      <c r="B105" s="49">
        <v>61210</v>
      </c>
      <c r="C105" s="1" t="s">
        <v>58</v>
      </c>
      <c r="D105" s="46">
        <f t="shared" si="28"/>
        <v>74</v>
      </c>
      <c r="E105" s="46">
        <v>1</v>
      </c>
      <c r="F105" s="47">
        <f t="shared" si="19"/>
        <v>1.3513513513513513</v>
      </c>
      <c r="G105" s="46">
        <v>28</v>
      </c>
      <c r="H105" s="47">
        <f t="shared" si="29"/>
        <v>37.837837837837839</v>
      </c>
      <c r="I105" s="46">
        <v>45</v>
      </c>
      <c r="J105" s="47">
        <f t="shared" si="27"/>
        <v>60.810810810810814</v>
      </c>
      <c r="K105" s="48">
        <f t="shared" si="30"/>
        <v>98.648648648648646</v>
      </c>
    </row>
    <row r="106" spans="1:11" ht="15" customHeight="1" x14ac:dyDescent="0.25">
      <c r="A106" s="12">
        <v>18</v>
      </c>
      <c r="B106" s="49">
        <v>61290</v>
      </c>
      <c r="C106" s="1" t="s">
        <v>59</v>
      </c>
      <c r="D106" s="46">
        <f t="shared" si="28"/>
        <v>67</v>
      </c>
      <c r="E106" s="46">
        <v>9</v>
      </c>
      <c r="F106" s="47">
        <f t="shared" si="19"/>
        <v>13.432835820895523</v>
      </c>
      <c r="G106" s="46">
        <v>47</v>
      </c>
      <c r="H106" s="47">
        <f t="shared" si="29"/>
        <v>70.149253731343279</v>
      </c>
      <c r="I106" s="46">
        <v>11</v>
      </c>
      <c r="J106" s="47">
        <f t="shared" si="27"/>
        <v>16.417910447761194</v>
      </c>
      <c r="K106" s="48">
        <f t="shared" si="30"/>
        <v>86.567164179104481</v>
      </c>
    </row>
    <row r="107" spans="1:11" ht="15" customHeight="1" x14ac:dyDescent="0.25">
      <c r="A107" s="12">
        <v>19</v>
      </c>
      <c r="B107" s="49">
        <v>61340</v>
      </c>
      <c r="C107" s="1" t="s">
        <v>60</v>
      </c>
      <c r="D107" s="46">
        <f t="shared" si="28"/>
        <v>139</v>
      </c>
      <c r="E107" s="46">
        <v>2</v>
      </c>
      <c r="F107" s="47">
        <f t="shared" si="19"/>
        <v>1.4388489208633093</v>
      </c>
      <c r="G107" s="46">
        <v>95</v>
      </c>
      <c r="H107" s="47">
        <f t="shared" si="29"/>
        <v>68.345323741007192</v>
      </c>
      <c r="I107" s="46">
        <v>42</v>
      </c>
      <c r="J107" s="47">
        <f t="shared" si="27"/>
        <v>30.215827338129497</v>
      </c>
      <c r="K107" s="48">
        <f t="shared" si="30"/>
        <v>98.561151079136692</v>
      </c>
    </row>
    <row r="108" spans="1:11" ht="15" customHeight="1" x14ac:dyDescent="0.25">
      <c r="A108" s="12">
        <v>20</v>
      </c>
      <c r="B108" s="49">
        <v>61390</v>
      </c>
      <c r="C108" s="1" t="s">
        <v>61</v>
      </c>
      <c r="D108" s="46">
        <f t="shared" si="28"/>
        <v>99</v>
      </c>
      <c r="E108" s="46">
        <v>3</v>
      </c>
      <c r="F108" s="47">
        <f t="shared" si="19"/>
        <v>3.0303030303030303</v>
      </c>
      <c r="G108" s="46">
        <v>86</v>
      </c>
      <c r="H108" s="47">
        <f t="shared" si="29"/>
        <v>86.868686868686865</v>
      </c>
      <c r="I108" s="46">
        <v>10</v>
      </c>
      <c r="J108" s="47">
        <f t="shared" si="27"/>
        <v>10.1010101010101</v>
      </c>
      <c r="K108" s="48">
        <f t="shared" si="30"/>
        <v>96.969696969696969</v>
      </c>
    </row>
    <row r="109" spans="1:11" ht="15" customHeight="1" x14ac:dyDescent="0.25">
      <c r="A109" s="16">
        <v>21</v>
      </c>
      <c r="B109" s="49">
        <v>61410</v>
      </c>
      <c r="C109" s="189" t="s">
        <v>62</v>
      </c>
      <c r="D109" s="46">
        <f t="shared" si="28"/>
        <v>99</v>
      </c>
      <c r="E109" s="46"/>
      <c r="F109" s="47"/>
      <c r="G109" s="46">
        <v>62</v>
      </c>
      <c r="H109" s="47">
        <f t="shared" si="29"/>
        <v>62.626262626262623</v>
      </c>
      <c r="I109" s="46">
        <v>37</v>
      </c>
      <c r="J109" s="47">
        <f t="shared" si="27"/>
        <v>37.373737373737377</v>
      </c>
      <c r="K109" s="48">
        <f t="shared" si="30"/>
        <v>100</v>
      </c>
    </row>
    <row r="110" spans="1:11" ht="15" customHeight="1" x14ac:dyDescent="0.25">
      <c r="A110" s="12">
        <v>22</v>
      </c>
      <c r="B110" s="49">
        <v>61430</v>
      </c>
      <c r="C110" s="198" t="s">
        <v>128</v>
      </c>
      <c r="D110" s="46">
        <f t="shared" si="28"/>
        <v>232</v>
      </c>
      <c r="E110" s="46">
        <v>15</v>
      </c>
      <c r="F110" s="47">
        <f t="shared" si="19"/>
        <v>6.4655172413793105</v>
      </c>
      <c r="G110" s="46">
        <v>131</v>
      </c>
      <c r="H110" s="47">
        <f t="shared" si="29"/>
        <v>56.46551724137931</v>
      </c>
      <c r="I110" s="46">
        <v>86</v>
      </c>
      <c r="J110" s="47">
        <f t="shared" si="27"/>
        <v>37.068965517241381</v>
      </c>
      <c r="K110" s="48">
        <f t="shared" si="30"/>
        <v>93.534482758620697</v>
      </c>
    </row>
    <row r="111" spans="1:11" ht="15" customHeight="1" x14ac:dyDescent="0.25">
      <c r="A111" s="12">
        <v>23</v>
      </c>
      <c r="B111" s="49">
        <v>61440</v>
      </c>
      <c r="C111" s="198" t="s">
        <v>63</v>
      </c>
      <c r="D111" s="46">
        <f t="shared" si="28"/>
        <v>249</v>
      </c>
      <c r="E111" s="46">
        <v>2</v>
      </c>
      <c r="F111" s="47">
        <f t="shared" si="19"/>
        <v>0.80321285140562249</v>
      </c>
      <c r="G111" s="46">
        <v>173</v>
      </c>
      <c r="H111" s="47">
        <f t="shared" si="29"/>
        <v>69.47791164658635</v>
      </c>
      <c r="I111" s="46">
        <v>74</v>
      </c>
      <c r="J111" s="47">
        <f t="shared" si="27"/>
        <v>29.718875502008032</v>
      </c>
      <c r="K111" s="48">
        <f t="shared" si="30"/>
        <v>99.196787148594382</v>
      </c>
    </row>
    <row r="112" spans="1:11" ht="15" customHeight="1" x14ac:dyDescent="0.25">
      <c r="A112" s="12">
        <v>24</v>
      </c>
      <c r="B112" s="49">
        <v>61450</v>
      </c>
      <c r="C112" s="198" t="s">
        <v>129</v>
      </c>
      <c r="D112" s="46">
        <f t="shared" si="28"/>
        <v>155</v>
      </c>
      <c r="E112" s="46">
        <v>4</v>
      </c>
      <c r="F112" s="47">
        <f t="shared" si="19"/>
        <v>2.5806451612903225</v>
      </c>
      <c r="G112" s="46">
        <v>96</v>
      </c>
      <c r="H112" s="47">
        <f t="shared" si="29"/>
        <v>61.935483870967744</v>
      </c>
      <c r="I112" s="46">
        <v>55</v>
      </c>
      <c r="J112" s="47">
        <f t="shared" si="27"/>
        <v>35.483870967741936</v>
      </c>
      <c r="K112" s="48">
        <f t="shared" si="30"/>
        <v>97.41935483870968</v>
      </c>
    </row>
    <row r="113" spans="1:11" ht="15" customHeight="1" x14ac:dyDescent="0.25">
      <c r="A113" s="12">
        <v>25</v>
      </c>
      <c r="B113" s="49">
        <v>61470</v>
      </c>
      <c r="C113" s="198" t="s">
        <v>64</v>
      </c>
      <c r="D113" s="46">
        <f t="shared" si="28"/>
        <v>121</v>
      </c>
      <c r="E113" s="46">
        <v>13</v>
      </c>
      <c r="F113" s="47">
        <f t="shared" si="19"/>
        <v>10.743801652892563</v>
      </c>
      <c r="G113" s="46">
        <v>76</v>
      </c>
      <c r="H113" s="47">
        <f t="shared" si="29"/>
        <v>62.809917355371901</v>
      </c>
      <c r="I113" s="46">
        <v>32</v>
      </c>
      <c r="J113" s="47">
        <f t="shared" si="27"/>
        <v>26.446280991735538</v>
      </c>
      <c r="K113" s="48">
        <f t="shared" si="30"/>
        <v>89.256198347107443</v>
      </c>
    </row>
    <row r="114" spans="1:11" x14ac:dyDescent="0.25">
      <c r="A114" s="12">
        <v>26</v>
      </c>
      <c r="B114" s="49">
        <v>61490</v>
      </c>
      <c r="C114" s="1" t="s">
        <v>130</v>
      </c>
      <c r="D114" s="46">
        <f t="shared" si="28"/>
        <v>247</v>
      </c>
      <c r="E114" s="46">
        <v>1</v>
      </c>
      <c r="F114" s="47">
        <f t="shared" si="19"/>
        <v>0.40485829959514169</v>
      </c>
      <c r="G114" s="46">
        <v>118</v>
      </c>
      <c r="H114" s="47">
        <f t="shared" si="29"/>
        <v>47.773279352226723</v>
      </c>
      <c r="I114" s="46">
        <v>128</v>
      </c>
      <c r="J114" s="47">
        <f t="shared" si="27"/>
        <v>51.821862348178136</v>
      </c>
      <c r="K114" s="48">
        <f t="shared" si="30"/>
        <v>99.595141700404866</v>
      </c>
    </row>
    <row r="115" spans="1:11" x14ac:dyDescent="0.25">
      <c r="A115" s="12">
        <v>27</v>
      </c>
      <c r="B115" s="49">
        <v>61500</v>
      </c>
      <c r="C115" s="1" t="s">
        <v>131</v>
      </c>
      <c r="D115" s="46">
        <f t="shared" si="28"/>
        <v>226</v>
      </c>
      <c r="E115" s="46">
        <v>5</v>
      </c>
      <c r="F115" s="47">
        <f t="shared" si="19"/>
        <v>2.2123893805309733</v>
      </c>
      <c r="G115" s="46">
        <v>129</v>
      </c>
      <c r="H115" s="47">
        <f t="shared" si="29"/>
        <v>57.079646017699112</v>
      </c>
      <c r="I115" s="46">
        <v>92</v>
      </c>
      <c r="J115" s="47">
        <f t="shared" si="27"/>
        <v>40.707964601769909</v>
      </c>
      <c r="K115" s="48">
        <f t="shared" si="30"/>
        <v>97.787610619469021</v>
      </c>
    </row>
    <row r="116" spans="1:11" x14ac:dyDescent="0.25">
      <c r="A116" s="12">
        <v>28</v>
      </c>
      <c r="B116" s="49">
        <v>61510</v>
      </c>
      <c r="C116" s="1" t="s">
        <v>65</v>
      </c>
      <c r="D116" s="46">
        <f t="shared" si="28"/>
        <v>167</v>
      </c>
      <c r="E116" s="46">
        <v>5</v>
      </c>
      <c r="F116" s="47">
        <f t="shared" ref="F116" si="31">E116*100/D116</f>
        <v>2.9940119760479043</v>
      </c>
      <c r="G116" s="46">
        <v>93</v>
      </c>
      <c r="H116" s="47">
        <f t="shared" si="29"/>
        <v>55.688622754491021</v>
      </c>
      <c r="I116" s="46">
        <v>69</v>
      </c>
      <c r="J116" s="47">
        <f t="shared" si="27"/>
        <v>41.317365269461078</v>
      </c>
      <c r="K116" s="48">
        <f t="shared" si="30"/>
        <v>97.005988023952099</v>
      </c>
    </row>
    <row r="117" spans="1:11" x14ac:dyDescent="0.25">
      <c r="A117" s="16">
        <v>29</v>
      </c>
      <c r="B117" s="50">
        <v>61520</v>
      </c>
      <c r="C117" s="6" t="s">
        <v>127</v>
      </c>
      <c r="D117" s="51">
        <f t="shared" ref="D117" si="32">E117+G117+I117</f>
        <v>236</v>
      </c>
      <c r="E117" s="51">
        <v>6</v>
      </c>
      <c r="F117" s="52">
        <f t="shared" ref="F117" si="33">E117*100/D117</f>
        <v>2.5423728813559321</v>
      </c>
      <c r="G117" s="51">
        <v>122</v>
      </c>
      <c r="H117" s="52">
        <f t="shared" ref="H117" si="34">G117*100/D117</f>
        <v>51.694915254237287</v>
      </c>
      <c r="I117" s="51">
        <v>108</v>
      </c>
      <c r="J117" s="52">
        <f t="shared" ref="J117" si="35">I117*100/D117</f>
        <v>45.762711864406782</v>
      </c>
      <c r="K117" s="53">
        <f t="shared" ref="K117" si="36">H117+J117</f>
        <v>97.457627118644069</v>
      </c>
    </row>
    <row r="118" spans="1:11" ht="15.75" thickBot="1" x14ac:dyDescent="0.3">
      <c r="A118" s="13">
        <v>30</v>
      </c>
      <c r="B118" s="58">
        <v>61540</v>
      </c>
      <c r="C118" s="190" t="s">
        <v>132</v>
      </c>
      <c r="D118" s="59">
        <f t="shared" si="28"/>
        <v>101</v>
      </c>
      <c r="E118" s="59"/>
      <c r="F118" s="60"/>
      <c r="G118" s="59">
        <v>64</v>
      </c>
      <c r="H118" s="60">
        <f t="shared" si="29"/>
        <v>63.366336633663366</v>
      </c>
      <c r="I118" s="59">
        <v>37</v>
      </c>
      <c r="J118" s="60">
        <f t="shared" si="27"/>
        <v>36.633663366336634</v>
      </c>
      <c r="K118" s="61">
        <f t="shared" si="30"/>
        <v>100</v>
      </c>
    </row>
    <row r="119" spans="1:11" ht="15.75" thickBot="1" x14ac:dyDescent="0.3">
      <c r="A119" s="40"/>
      <c r="B119" s="41"/>
      <c r="C119" s="29" t="s">
        <v>120</v>
      </c>
      <c r="D119" s="42">
        <f>SUM(D120:D127)</f>
        <v>904</v>
      </c>
      <c r="E119" s="42">
        <f>SUM(E120:E127)</f>
        <v>42</v>
      </c>
      <c r="F119" s="43">
        <f t="shared" ref="F119:F127" si="37">E119*100/D119</f>
        <v>4.6460176991150446</v>
      </c>
      <c r="G119" s="42">
        <f>SUM(G120:G127)</f>
        <v>454</v>
      </c>
      <c r="H119" s="43">
        <f>G119*100/D119</f>
        <v>50.221238938053098</v>
      </c>
      <c r="I119" s="42">
        <f>SUM(I120:I127)</f>
        <v>408</v>
      </c>
      <c r="J119" s="43">
        <f t="shared" si="27"/>
        <v>45.13274336283186</v>
      </c>
      <c r="K119" s="44">
        <f>AVERAGE(K120:K127)</f>
        <v>95.522192028985501</v>
      </c>
    </row>
    <row r="120" spans="1:11" x14ac:dyDescent="0.25">
      <c r="A120" s="11">
        <v>1</v>
      </c>
      <c r="B120" s="62">
        <v>70020</v>
      </c>
      <c r="C120" s="191" t="s">
        <v>66</v>
      </c>
      <c r="D120" s="82">
        <v>107</v>
      </c>
      <c r="E120" s="63"/>
      <c r="F120" s="64"/>
      <c r="G120" s="63">
        <v>23</v>
      </c>
      <c r="H120" s="64">
        <f t="shared" ref="H120:H127" si="38">G120*100/D120</f>
        <v>21.495327102803738</v>
      </c>
      <c r="I120" s="63">
        <v>84</v>
      </c>
      <c r="J120" s="64">
        <f t="shared" si="27"/>
        <v>78.504672897196258</v>
      </c>
      <c r="K120" s="65">
        <f t="shared" ref="K120:K127" si="39">H120+J120</f>
        <v>100</v>
      </c>
    </row>
    <row r="121" spans="1:11" x14ac:dyDescent="0.25">
      <c r="A121" s="12">
        <v>2</v>
      </c>
      <c r="B121" s="49">
        <v>70110</v>
      </c>
      <c r="C121" s="189" t="s">
        <v>68</v>
      </c>
      <c r="D121" s="83">
        <v>80</v>
      </c>
      <c r="E121" s="46"/>
      <c r="F121" s="47"/>
      <c r="G121" s="46">
        <v>43</v>
      </c>
      <c r="H121" s="47">
        <f t="shared" si="38"/>
        <v>53.75</v>
      </c>
      <c r="I121" s="46">
        <v>37</v>
      </c>
      <c r="J121" s="47">
        <f t="shared" si="27"/>
        <v>46.25</v>
      </c>
      <c r="K121" s="48">
        <f t="shared" si="39"/>
        <v>100</v>
      </c>
    </row>
    <row r="122" spans="1:11" x14ac:dyDescent="0.25">
      <c r="A122" s="12">
        <v>3</v>
      </c>
      <c r="B122" s="49">
        <v>70021</v>
      </c>
      <c r="C122" s="189" t="s">
        <v>67</v>
      </c>
      <c r="D122" s="83">
        <v>50</v>
      </c>
      <c r="E122" s="46"/>
      <c r="F122" s="47"/>
      <c r="G122" s="46">
        <v>31</v>
      </c>
      <c r="H122" s="47">
        <f t="shared" si="38"/>
        <v>62</v>
      </c>
      <c r="I122" s="46">
        <v>19</v>
      </c>
      <c r="J122" s="47">
        <f t="shared" si="27"/>
        <v>38</v>
      </c>
      <c r="K122" s="48">
        <f t="shared" si="39"/>
        <v>100</v>
      </c>
    </row>
    <row r="123" spans="1:11" x14ac:dyDescent="0.25">
      <c r="A123" s="16">
        <v>4</v>
      </c>
      <c r="B123" s="49">
        <v>70040</v>
      </c>
      <c r="C123" s="189" t="s">
        <v>75</v>
      </c>
      <c r="D123" s="83">
        <v>56</v>
      </c>
      <c r="E123" s="46"/>
      <c r="F123" s="47"/>
      <c r="G123" s="46">
        <v>21</v>
      </c>
      <c r="H123" s="47">
        <f t="shared" si="38"/>
        <v>37.5</v>
      </c>
      <c r="I123" s="46">
        <v>35</v>
      </c>
      <c r="J123" s="47">
        <f t="shared" si="27"/>
        <v>62.5</v>
      </c>
      <c r="K123" s="48">
        <f t="shared" si="39"/>
        <v>100</v>
      </c>
    </row>
    <row r="124" spans="1:11" ht="15" customHeight="1" x14ac:dyDescent="0.25">
      <c r="A124" s="66">
        <v>5</v>
      </c>
      <c r="B124" s="49">
        <v>70100</v>
      </c>
      <c r="C124" s="189" t="s">
        <v>122</v>
      </c>
      <c r="D124" s="83">
        <v>94</v>
      </c>
      <c r="E124" s="46"/>
      <c r="F124" s="47"/>
      <c r="G124" s="46">
        <v>45</v>
      </c>
      <c r="H124" s="47">
        <f t="shared" si="38"/>
        <v>47.872340425531917</v>
      </c>
      <c r="I124" s="46">
        <v>49</v>
      </c>
      <c r="J124" s="47">
        <f t="shared" si="27"/>
        <v>52.127659574468083</v>
      </c>
      <c r="K124" s="48">
        <f t="shared" si="39"/>
        <v>100</v>
      </c>
    </row>
    <row r="125" spans="1:11" x14ac:dyDescent="0.25">
      <c r="A125" s="66">
        <v>6</v>
      </c>
      <c r="B125" s="49">
        <v>70270</v>
      </c>
      <c r="C125" s="198" t="s">
        <v>69</v>
      </c>
      <c r="D125" s="83">
        <v>69</v>
      </c>
      <c r="E125" s="46">
        <v>15</v>
      </c>
      <c r="F125" s="47">
        <f t="shared" si="37"/>
        <v>21.739130434782609</v>
      </c>
      <c r="G125" s="46">
        <v>38</v>
      </c>
      <c r="H125" s="47">
        <f t="shared" si="38"/>
        <v>55.072463768115945</v>
      </c>
      <c r="I125" s="46">
        <v>16</v>
      </c>
      <c r="J125" s="47">
        <f t="shared" si="27"/>
        <v>23.188405797101449</v>
      </c>
      <c r="K125" s="48">
        <f t="shared" si="39"/>
        <v>78.260869565217391</v>
      </c>
    </row>
    <row r="126" spans="1:11" x14ac:dyDescent="0.25">
      <c r="A126" s="67">
        <v>7</v>
      </c>
      <c r="B126" s="49">
        <v>70510</v>
      </c>
      <c r="C126" s="198" t="s">
        <v>70</v>
      </c>
      <c r="D126" s="83">
        <v>48</v>
      </c>
      <c r="E126" s="46">
        <v>4</v>
      </c>
      <c r="F126" s="47">
        <f t="shared" si="37"/>
        <v>8.3333333333333339</v>
      </c>
      <c r="G126" s="46">
        <v>37</v>
      </c>
      <c r="H126" s="47">
        <f t="shared" si="38"/>
        <v>77.083333333333329</v>
      </c>
      <c r="I126" s="46">
        <v>7</v>
      </c>
      <c r="J126" s="47">
        <f t="shared" si="27"/>
        <v>14.583333333333334</v>
      </c>
      <c r="K126" s="48">
        <f t="shared" si="39"/>
        <v>91.666666666666657</v>
      </c>
    </row>
    <row r="127" spans="1:11" ht="15" customHeight="1" thickBot="1" x14ac:dyDescent="0.3">
      <c r="A127" s="68">
        <v>8</v>
      </c>
      <c r="B127" s="58">
        <v>10880</v>
      </c>
      <c r="C127" s="200" t="s">
        <v>133</v>
      </c>
      <c r="D127" s="84">
        <v>400</v>
      </c>
      <c r="E127" s="59">
        <v>23</v>
      </c>
      <c r="F127" s="60">
        <f t="shared" si="37"/>
        <v>5.75</v>
      </c>
      <c r="G127" s="59">
        <v>216</v>
      </c>
      <c r="H127" s="60">
        <f t="shared" si="38"/>
        <v>54</v>
      </c>
      <c r="I127" s="59">
        <v>161</v>
      </c>
      <c r="J127" s="60">
        <f t="shared" si="27"/>
        <v>40.25</v>
      </c>
      <c r="K127" s="61">
        <f t="shared" si="39"/>
        <v>94.25</v>
      </c>
    </row>
    <row r="128" spans="1:11" ht="15" customHeight="1" x14ac:dyDescent="0.25">
      <c r="B128" s="9"/>
      <c r="C128" s="18"/>
      <c r="E128" s="38"/>
      <c r="F128" s="38"/>
      <c r="G128" s="38"/>
      <c r="H128" s="38"/>
      <c r="I128" s="38"/>
      <c r="J128" s="39" t="s">
        <v>108</v>
      </c>
      <c r="K128" s="19">
        <f>AVERAGE(K7,K9:K17,K19:K31,K33:K51,K53:K71,K73:K87,K89:K118,K120:K127)</f>
        <v>95.428128225627873</v>
      </c>
    </row>
    <row r="129" spans="6:11" x14ac:dyDescent="0.25">
      <c r="K129" s="20"/>
    </row>
    <row r="130" spans="6:11" x14ac:dyDescent="0.25">
      <c r="J130" s="22"/>
    </row>
    <row r="132" spans="6:11" x14ac:dyDescent="0.25">
      <c r="F132" s="22"/>
    </row>
  </sheetData>
  <mergeCells count="6">
    <mergeCell ref="E4:K4"/>
    <mergeCell ref="D4:D5"/>
    <mergeCell ref="C4:C5"/>
    <mergeCell ref="A4:A5"/>
    <mergeCell ref="C2:D2"/>
    <mergeCell ref="B4:B5"/>
  </mergeCells>
  <conditionalFormatting sqref="K6:K128">
    <cfRule type="cellIs" dxfId="43" priority="7" stopIfTrue="1" operator="equal">
      <formula>$K$128</formula>
    </cfRule>
    <cfRule type="containsBlanks" dxfId="42" priority="8" stopIfTrue="1">
      <formula>LEN(TRIM(K6))=0</formula>
    </cfRule>
    <cfRule type="cellIs" dxfId="41" priority="21" stopIfTrue="1" operator="lessThan">
      <formula>75</formula>
    </cfRule>
    <cfRule type="cellIs" dxfId="40" priority="22" stopIfTrue="1" operator="between">
      <formula>75</formula>
      <formula>$K$128</formula>
    </cfRule>
    <cfRule type="cellIs" dxfId="39" priority="23" stopIfTrue="1" operator="between">
      <formula>$K$128</formula>
      <formula>98</formula>
    </cfRule>
    <cfRule type="cellIs" dxfId="38" priority="24" stopIfTrue="1" operator="between">
      <formula>98</formula>
      <formula>100</formula>
    </cfRule>
  </conditionalFormatting>
  <conditionalFormatting sqref="F6:F127">
    <cfRule type="cellIs" dxfId="37" priority="3" operator="equal">
      <formula>0</formula>
    </cfRule>
    <cfRule type="cellIs" dxfId="36" priority="5" operator="between">
      <formula>0.1</formula>
      <formula>10</formula>
    </cfRule>
    <cfRule type="cellIs" dxfId="35" priority="6" operator="greaterThanOrEqual">
      <formula>10</formula>
    </cfRule>
  </conditionalFormatting>
  <conditionalFormatting sqref="E7:E127">
    <cfRule type="cellIs" dxfId="34" priority="1" operator="greaterThanOrEqual">
      <formula>10</formula>
    </cfRule>
    <cfRule type="cellIs" dxfId="33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161" customWidth="1"/>
    <col min="2" max="2" width="9.7109375" style="161" customWidth="1"/>
    <col min="3" max="3" width="32.28515625" style="161" customWidth="1"/>
    <col min="4" max="4" width="7.7109375" style="161" customWidth="1"/>
    <col min="5" max="5" width="8.7109375" style="161" customWidth="1"/>
    <col min="6" max="6" width="7.7109375" style="161" customWidth="1"/>
    <col min="7" max="7" width="8.7109375" style="161" customWidth="1"/>
    <col min="8" max="8" width="8.5703125" style="161" customWidth="1"/>
    <col min="9" max="9" width="8.7109375" style="161" customWidth="1"/>
    <col min="10" max="10" width="7.7109375" style="161" customWidth="1"/>
    <col min="11" max="11" width="9.7109375" style="161" customWidth="1"/>
    <col min="12" max="12" width="7.7109375" style="161" customWidth="1"/>
    <col min="13" max="16384" width="9.140625" style="161"/>
  </cols>
  <sheetData>
    <row r="1" spans="1:14" ht="18" customHeight="1" x14ac:dyDescent="0.25">
      <c r="M1" s="192"/>
      <c r="N1" s="162" t="s">
        <v>137</v>
      </c>
    </row>
    <row r="2" spans="1:14" ht="18" customHeight="1" x14ac:dyDescent="0.25">
      <c r="C2" s="408" t="s">
        <v>109</v>
      </c>
      <c r="D2" s="408"/>
      <c r="E2" s="5"/>
      <c r="F2" s="73"/>
      <c r="G2" s="5"/>
      <c r="H2" s="5"/>
      <c r="I2" s="5"/>
      <c r="J2" s="5"/>
      <c r="K2" s="239">
        <v>2021</v>
      </c>
      <c r="L2" s="5"/>
      <c r="M2" s="164"/>
      <c r="N2" s="162" t="s">
        <v>138</v>
      </c>
    </row>
    <row r="3" spans="1:14" ht="18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3"/>
      <c r="N3" s="162" t="s">
        <v>139</v>
      </c>
    </row>
    <row r="4" spans="1:14" ht="18" customHeight="1" x14ac:dyDescent="0.25">
      <c r="A4" s="447" t="s">
        <v>0</v>
      </c>
      <c r="B4" s="445" t="s">
        <v>76</v>
      </c>
      <c r="C4" s="445" t="s">
        <v>77</v>
      </c>
      <c r="D4" s="445" t="s">
        <v>112</v>
      </c>
      <c r="E4" s="442" t="s">
        <v>105</v>
      </c>
      <c r="F4" s="443"/>
      <c r="G4" s="443"/>
      <c r="H4" s="443"/>
      <c r="I4" s="443"/>
      <c r="J4" s="443"/>
      <c r="K4" s="444"/>
      <c r="L4" s="5"/>
      <c r="M4" s="163"/>
      <c r="N4" s="162" t="s">
        <v>140</v>
      </c>
    </row>
    <row r="5" spans="1:14" ht="42.75" customHeight="1" thickBot="1" x14ac:dyDescent="0.3">
      <c r="A5" s="448"/>
      <c r="B5" s="446"/>
      <c r="C5" s="446"/>
      <c r="D5" s="446"/>
      <c r="E5" s="28" t="s">
        <v>106</v>
      </c>
      <c r="F5" s="28" t="s">
        <v>1</v>
      </c>
      <c r="G5" s="27" t="s">
        <v>2</v>
      </c>
      <c r="H5" s="27" t="s">
        <v>1</v>
      </c>
      <c r="I5" s="25" t="s">
        <v>3</v>
      </c>
      <c r="J5" s="27" t="s">
        <v>1</v>
      </c>
      <c r="K5" s="26" t="s">
        <v>107</v>
      </c>
    </row>
    <row r="6" spans="1:14" ht="15" customHeight="1" thickBot="1" x14ac:dyDescent="0.3">
      <c r="A6" s="33"/>
      <c r="B6" s="34"/>
      <c r="C6" s="34" t="s">
        <v>113</v>
      </c>
      <c r="D6" s="34">
        <f>D7+D8+D18+D31+D49+D69+D84+D116</f>
        <v>11781</v>
      </c>
      <c r="E6" s="34">
        <f>E7+E8+E18+E31+E49+E69+E84+E116</f>
        <v>734</v>
      </c>
      <c r="F6" s="76">
        <f t="shared" ref="F6:F7" si="0">E6*100/D6</f>
        <v>6.2303709362532889</v>
      </c>
      <c r="G6" s="69">
        <f>G7+G8+G18+G31+G49+G69+G84+G116</f>
        <v>5948</v>
      </c>
      <c r="H6" s="77">
        <f>G6*100/D6</f>
        <v>50.488074017485779</v>
      </c>
      <c r="I6" s="70">
        <f>I7+I8+I18+I31+I49+I69+I84+I116</f>
        <v>5099</v>
      </c>
      <c r="J6" s="77">
        <f t="shared" ref="J6:J7" si="1">I6*100/D6</f>
        <v>43.281555046260927</v>
      </c>
      <c r="K6" s="78">
        <f t="shared" ref="K6:K7" si="2">H6+J6</f>
        <v>93.769629063746706</v>
      </c>
    </row>
    <row r="7" spans="1:14" ht="15" customHeight="1" thickBot="1" x14ac:dyDescent="0.3">
      <c r="A7" s="252">
        <v>1</v>
      </c>
      <c r="B7" s="250">
        <v>50050</v>
      </c>
      <c r="C7" s="251" t="s">
        <v>89</v>
      </c>
      <c r="D7" s="253">
        <f t="shared" ref="D7:D17" si="3">E7+G7+I7</f>
        <v>75</v>
      </c>
      <c r="E7" s="253">
        <v>2</v>
      </c>
      <c r="F7" s="254">
        <f t="shared" si="0"/>
        <v>2.6666666666666665</v>
      </c>
      <c r="G7" s="255">
        <v>43</v>
      </c>
      <c r="H7" s="256">
        <f t="shared" ref="H7" si="4">G7*100/D7</f>
        <v>57.333333333333336</v>
      </c>
      <c r="I7" s="257">
        <v>30</v>
      </c>
      <c r="J7" s="256">
        <f t="shared" si="1"/>
        <v>40</v>
      </c>
      <c r="K7" s="258">
        <f t="shared" si="2"/>
        <v>97.333333333333343</v>
      </c>
      <c r="L7" s="87"/>
    </row>
    <row r="8" spans="1:14" ht="15" customHeight="1" thickBot="1" x14ac:dyDescent="0.3">
      <c r="A8" s="35"/>
      <c r="B8" s="36"/>
      <c r="C8" s="36" t="s">
        <v>114</v>
      </c>
      <c r="D8" s="36">
        <f>SUM(D9:D17)</f>
        <v>852</v>
      </c>
      <c r="E8" s="36">
        <f>SUM(E9:E17)</f>
        <v>21</v>
      </c>
      <c r="F8" s="72">
        <f t="shared" ref="F8:F48" si="5">E8*100/D8</f>
        <v>2.464788732394366</v>
      </c>
      <c r="G8" s="32">
        <f>SUM(G9:G17)</f>
        <v>402</v>
      </c>
      <c r="H8" s="30">
        <f t="shared" ref="H8:H17" si="6">G8*100/D8</f>
        <v>47.183098591549296</v>
      </c>
      <c r="I8" s="29">
        <f>SUM(I9:I17)</f>
        <v>429</v>
      </c>
      <c r="J8" s="30">
        <f>I8*100/D8</f>
        <v>50.352112676056336</v>
      </c>
      <c r="K8" s="71">
        <f>AVERAGE(K9:K17)</f>
        <v>97.811663752430306</v>
      </c>
      <c r="L8" s="266"/>
    </row>
    <row r="9" spans="1:14" ht="15" customHeight="1" x14ac:dyDescent="0.25">
      <c r="A9" s="11">
        <v>1</v>
      </c>
      <c r="B9" s="49">
        <v>10003</v>
      </c>
      <c r="C9" s="182" t="s">
        <v>72</v>
      </c>
      <c r="D9" s="46">
        <f t="shared" si="3"/>
        <v>45</v>
      </c>
      <c r="E9" s="46"/>
      <c r="F9" s="47">
        <f t="shared" si="5"/>
        <v>0</v>
      </c>
      <c r="G9" s="46">
        <v>17</v>
      </c>
      <c r="H9" s="47">
        <f t="shared" si="6"/>
        <v>37.777777777777779</v>
      </c>
      <c r="I9" s="46">
        <v>28</v>
      </c>
      <c r="J9" s="47">
        <f t="shared" ref="J9:J69" si="7">I9*100/D9</f>
        <v>62.222222222222221</v>
      </c>
      <c r="K9" s="48">
        <f t="shared" ref="K9:K17" si="8">H9+J9</f>
        <v>100</v>
      </c>
      <c r="L9" s="266"/>
    </row>
    <row r="10" spans="1:14" ht="15" customHeight="1" x14ac:dyDescent="0.25">
      <c r="A10" s="12">
        <v>2</v>
      </c>
      <c r="B10" s="49">
        <v>10002</v>
      </c>
      <c r="C10" s="182" t="s">
        <v>155</v>
      </c>
      <c r="D10" s="46">
        <f t="shared" si="3"/>
        <v>92</v>
      </c>
      <c r="E10" s="46"/>
      <c r="F10" s="47">
        <f t="shared" si="5"/>
        <v>0</v>
      </c>
      <c r="G10" s="46">
        <v>40</v>
      </c>
      <c r="H10" s="47">
        <f t="shared" si="6"/>
        <v>43.478260869565219</v>
      </c>
      <c r="I10" s="46">
        <v>52</v>
      </c>
      <c r="J10" s="47">
        <f t="shared" si="7"/>
        <v>56.521739130434781</v>
      </c>
      <c r="K10" s="48">
        <f t="shared" si="8"/>
        <v>100</v>
      </c>
      <c r="L10" s="266"/>
    </row>
    <row r="11" spans="1:14" ht="15" customHeight="1" x14ac:dyDescent="0.25">
      <c r="A11" s="12">
        <v>3</v>
      </c>
      <c r="B11" s="49">
        <v>10090</v>
      </c>
      <c r="C11" s="7" t="s">
        <v>73</v>
      </c>
      <c r="D11" s="46">
        <f t="shared" si="3"/>
        <v>164</v>
      </c>
      <c r="E11" s="46">
        <v>9</v>
      </c>
      <c r="F11" s="47">
        <f t="shared" si="5"/>
        <v>5.4878048780487809</v>
      </c>
      <c r="G11" s="46">
        <v>73</v>
      </c>
      <c r="H11" s="47">
        <f>G11*100/D11</f>
        <v>44.512195121951223</v>
      </c>
      <c r="I11" s="46">
        <v>82</v>
      </c>
      <c r="J11" s="47">
        <f t="shared" si="7"/>
        <v>50</v>
      </c>
      <c r="K11" s="48">
        <f t="shared" si="8"/>
        <v>94.512195121951223</v>
      </c>
      <c r="L11" s="266"/>
    </row>
    <row r="12" spans="1:14" ht="15" customHeight="1" x14ac:dyDescent="0.25">
      <c r="A12" s="12">
        <v>4</v>
      </c>
      <c r="B12" s="50">
        <v>10004</v>
      </c>
      <c r="C12" s="183" t="s">
        <v>5</v>
      </c>
      <c r="D12" s="51">
        <f t="shared" si="3"/>
        <v>110</v>
      </c>
      <c r="E12" s="51"/>
      <c r="F12" s="52">
        <f t="shared" si="5"/>
        <v>0</v>
      </c>
      <c r="G12" s="51">
        <v>26</v>
      </c>
      <c r="H12" s="52">
        <f t="shared" si="6"/>
        <v>23.636363636363637</v>
      </c>
      <c r="I12" s="51">
        <v>84</v>
      </c>
      <c r="J12" s="52">
        <f t="shared" si="7"/>
        <v>76.36363636363636</v>
      </c>
      <c r="K12" s="53">
        <f t="shared" si="8"/>
        <v>100</v>
      </c>
      <c r="L12" s="266"/>
    </row>
    <row r="13" spans="1:14" ht="15" customHeight="1" x14ac:dyDescent="0.25">
      <c r="A13" s="12">
        <v>5</v>
      </c>
      <c r="B13" s="49">
        <v>10001</v>
      </c>
      <c r="C13" s="182" t="s">
        <v>156</v>
      </c>
      <c r="D13" s="46">
        <f t="shared" si="3"/>
        <v>70</v>
      </c>
      <c r="E13" s="46"/>
      <c r="F13" s="47">
        <f t="shared" si="5"/>
        <v>0</v>
      </c>
      <c r="G13" s="46">
        <v>27</v>
      </c>
      <c r="H13" s="47">
        <f t="shared" si="6"/>
        <v>38.571428571428569</v>
      </c>
      <c r="I13" s="46">
        <v>43</v>
      </c>
      <c r="J13" s="47">
        <f t="shared" si="7"/>
        <v>61.428571428571431</v>
      </c>
      <c r="K13" s="48">
        <f t="shared" si="8"/>
        <v>100</v>
      </c>
      <c r="L13" s="266"/>
    </row>
    <row r="14" spans="1:14" ht="15" customHeight="1" x14ac:dyDescent="0.25">
      <c r="A14" s="12">
        <v>6</v>
      </c>
      <c r="B14" s="49">
        <v>10120</v>
      </c>
      <c r="C14" s="7" t="s">
        <v>157</v>
      </c>
      <c r="D14" s="46">
        <f t="shared" si="3"/>
        <v>78</v>
      </c>
      <c r="E14" s="46">
        <v>6</v>
      </c>
      <c r="F14" s="47">
        <f t="shared" si="5"/>
        <v>7.6923076923076925</v>
      </c>
      <c r="G14" s="46">
        <v>42</v>
      </c>
      <c r="H14" s="47">
        <f t="shared" si="6"/>
        <v>53.846153846153847</v>
      </c>
      <c r="I14" s="46">
        <v>30</v>
      </c>
      <c r="J14" s="47">
        <f t="shared" si="7"/>
        <v>38.46153846153846</v>
      </c>
      <c r="K14" s="48">
        <f t="shared" si="8"/>
        <v>92.307692307692307</v>
      </c>
      <c r="L14" s="266"/>
    </row>
    <row r="15" spans="1:14" ht="15" customHeight="1" x14ac:dyDescent="0.25">
      <c r="A15" s="12">
        <v>7</v>
      </c>
      <c r="B15" s="49">
        <v>10190</v>
      </c>
      <c r="C15" s="7" t="s">
        <v>158</v>
      </c>
      <c r="D15" s="46">
        <f t="shared" si="3"/>
        <v>98</v>
      </c>
      <c r="E15" s="46">
        <v>1</v>
      </c>
      <c r="F15" s="47">
        <f t="shared" si="5"/>
        <v>1.0204081632653061</v>
      </c>
      <c r="G15" s="46">
        <v>44</v>
      </c>
      <c r="H15" s="47">
        <f t="shared" si="6"/>
        <v>44.897959183673471</v>
      </c>
      <c r="I15" s="46">
        <v>53</v>
      </c>
      <c r="J15" s="47">
        <f t="shared" si="7"/>
        <v>54.081632653061227</v>
      </c>
      <c r="K15" s="48">
        <f t="shared" si="8"/>
        <v>98.979591836734699</v>
      </c>
      <c r="L15" s="266"/>
    </row>
    <row r="16" spans="1:14" ht="15" customHeight="1" x14ac:dyDescent="0.25">
      <c r="A16" s="12">
        <v>8</v>
      </c>
      <c r="B16" s="49">
        <v>10320</v>
      </c>
      <c r="C16" s="7" t="s">
        <v>7</v>
      </c>
      <c r="D16" s="46">
        <f t="shared" si="3"/>
        <v>91</v>
      </c>
      <c r="E16" s="46">
        <v>5</v>
      </c>
      <c r="F16" s="47">
        <f t="shared" si="5"/>
        <v>5.4945054945054945</v>
      </c>
      <c r="G16" s="46">
        <v>64</v>
      </c>
      <c r="H16" s="47">
        <f t="shared" si="6"/>
        <v>70.329670329670336</v>
      </c>
      <c r="I16" s="46">
        <v>22</v>
      </c>
      <c r="J16" s="47">
        <f t="shared" si="7"/>
        <v>24.175824175824175</v>
      </c>
      <c r="K16" s="48">
        <f t="shared" si="8"/>
        <v>94.505494505494511</v>
      </c>
      <c r="L16" s="266"/>
    </row>
    <row r="17" spans="1:12" ht="15" customHeight="1" thickBot="1" x14ac:dyDescent="0.3">
      <c r="A17" s="14">
        <v>9</v>
      </c>
      <c r="B17" s="50">
        <v>10860</v>
      </c>
      <c r="C17" s="183" t="s">
        <v>123</v>
      </c>
      <c r="D17" s="51">
        <f t="shared" si="3"/>
        <v>104</v>
      </c>
      <c r="E17" s="51"/>
      <c r="F17" s="52">
        <f t="shared" si="5"/>
        <v>0</v>
      </c>
      <c r="G17" s="51">
        <v>69</v>
      </c>
      <c r="H17" s="52">
        <f t="shared" si="6"/>
        <v>66.34615384615384</v>
      </c>
      <c r="I17" s="51">
        <v>35</v>
      </c>
      <c r="J17" s="52">
        <f t="shared" si="7"/>
        <v>33.653846153846153</v>
      </c>
      <c r="K17" s="53">
        <f t="shared" si="8"/>
        <v>100</v>
      </c>
      <c r="L17" s="266"/>
    </row>
    <row r="18" spans="1:12" ht="15" customHeight="1" thickBot="1" x14ac:dyDescent="0.3">
      <c r="A18" s="45"/>
      <c r="B18" s="41"/>
      <c r="C18" s="41" t="s">
        <v>115</v>
      </c>
      <c r="D18" s="41">
        <f>SUM(D19:D30)</f>
        <v>1163</v>
      </c>
      <c r="E18" s="41">
        <f>SUM(E19:E30)</f>
        <v>61</v>
      </c>
      <c r="F18" s="43">
        <f t="shared" si="5"/>
        <v>5.2450558899398105</v>
      </c>
      <c r="G18" s="41">
        <f>SUM(G19:G30)</f>
        <v>557</v>
      </c>
      <c r="H18" s="43">
        <f>G18*100/D18</f>
        <v>47.893379191745488</v>
      </c>
      <c r="I18" s="41">
        <f>SUM(I19:I30)</f>
        <v>545</v>
      </c>
      <c r="J18" s="43">
        <f t="shared" si="7"/>
        <v>46.861564918314706</v>
      </c>
      <c r="K18" s="44">
        <f>AVERAGE(K19:K30)</f>
        <v>93.610920565111712</v>
      </c>
      <c r="L18" s="266"/>
    </row>
    <row r="19" spans="1:12" ht="15" customHeight="1" x14ac:dyDescent="0.25">
      <c r="A19" s="12">
        <v>1</v>
      </c>
      <c r="B19" s="54">
        <v>20040</v>
      </c>
      <c r="C19" s="241" t="s">
        <v>8</v>
      </c>
      <c r="D19" s="55">
        <f t="shared" ref="D19:D30" si="9">E19+G19+I19</f>
        <v>83</v>
      </c>
      <c r="E19" s="55">
        <v>3</v>
      </c>
      <c r="F19" s="56">
        <f t="shared" si="5"/>
        <v>3.6144578313253013</v>
      </c>
      <c r="G19" s="55">
        <v>35</v>
      </c>
      <c r="H19" s="56">
        <f t="shared" ref="H19:H30" si="10">G19*100/D19</f>
        <v>42.168674698795179</v>
      </c>
      <c r="I19" s="55">
        <v>45</v>
      </c>
      <c r="J19" s="56">
        <f t="shared" si="7"/>
        <v>54.216867469879517</v>
      </c>
      <c r="K19" s="57">
        <f t="shared" ref="K19:K30" si="11">H19+J19</f>
        <v>96.385542168674704</v>
      </c>
      <c r="L19" s="266"/>
    </row>
    <row r="20" spans="1:12" ht="15" customHeight="1" x14ac:dyDescent="0.25">
      <c r="A20" s="12">
        <v>2</v>
      </c>
      <c r="B20" s="49">
        <v>20061</v>
      </c>
      <c r="C20" s="7" t="s">
        <v>9</v>
      </c>
      <c r="D20" s="46">
        <f t="shared" si="9"/>
        <v>73</v>
      </c>
      <c r="E20" s="46">
        <v>4</v>
      </c>
      <c r="F20" s="47">
        <f t="shared" si="5"/>
        <v>5.4794520547945202</v>
      </c>
      <c r="G20" s="46">
        <v>31</v>
      </c>
      <c r="H20" s="47">
        <f t="shared" si="10"/>
        <v>42.465753424657535</v>
      </c>
      <c r="I20" s="46">
        <v>38</v>
      </c>
      <c r="J20" s="47">
        <f t="shared" si="7"/>
        <v>52.054794520547944</v>
      </c>
      <c r="K20" s="48">
        <f t="shared" si="11"/>
        <v>94.520547945205479</v>
      </c>
      <c r="L20" s="266"/>
    </row>
    <row r="21" spans="1:12" ht="15" customHeight="1" x14ac:dyDescent="0.25">
      <c r="A21" s="12">
        <v>3</v>
      </c>
      <c r="B21" s="49">
        <v>21020</v>
      </c>
      <c r="C21" s="7" t="s">
        <v>16</v>
      </c>
      <c r="D21" s="46">
        <f t="shared" si="9"/>
        <v>97</v>
      </c>
      <c r="E21" s="46">
        <v>3</v>
      </c>
      <c r="F21" s="47">
        <f t="shared" si="5"/>
        <v>3.0927835051546393</v>
      </c>
      <c r="G21" s="46">
        <v>44</v>
      </c>
      <c r="H21" s="47">
        <f t="shared" si="10"/>
        <v>45.360824742268044</v>
      </c>
      <c r="I21" s="46">
        <v>50</v>
      </c>
      <c r="J21" s="47">
        <f t="shared" si="7"/>
        <v>51.546391752577321</v>
      </c>
      <c r="K21" s="48">
        <f t="shared" si="11"/>
        <v>96.907216494845358</v>
      </c>
      <c r="L21" s="266"/>
    </row>
    <row r="22" spans="1:12" ht="15" customHeight="1" x14ac:dyDescent="0.25">
      <c r="A22" s="12">
        <v>4</v>
      </c>
      <c r="B22" s="49">
        <v>20060</v>
      </c>
      <c r="C22" s="7" t="s">
        <v>159</v>
      </c>
      <c r="D22" s="46">
        <f t="shared" si="9"/>
        <v>156</v>
      </c>
      <c r="E22" s="46">
        <v>3</v>
      </c>
      <c r="F22" s="47">
        <f t="shared" si="5"/>
        <v>1.9230769230769231</v>
      </c>
      <c r="G22" s="46">
        <v>65</v>
      </c>
      <c r="H22" s="47">
        <f t="shared" si="10"/>
        <v>41.666666666666664</v>
      </c>
      <c r="I22" s="46">
        <v>88</v>
      </c>
      <c r="J22" s="47">
        <f t="shared" si="7"/>
        <v>56.410256410256409</v>
      </c>
      <c r="K22" s="48">
        <f t="shared" si="11"/>
        <v>98.076923076923066</v>
      </c>
      <c r="L22" s="266"/>
    </row>
    <row r="23" spans="1:12" ht="15" customHeight="1" x14ac:dyDescent="0.25">
      <c r="A23" s="12">
        <v>5</v>
      </c>
      <c r="B23" s="49">
        <v>20400</v>
      </c>
      <c r="C23" s="7" t="s">
        <v>102</v>
      </c>
      <c r="D23" s="46">
        <f t="shared" si="9"/>
        <v>137</v>
      </c>
      <c r="E23" s="46">
        <v>1</v>
      </c>
      <c r="F23" s="47">
        <f t="shared" si="5"/>
        <v>0.72992700729927007</v>
      </c>
      <c r="G23" s="46">
        <v>45</v>
      </c>
      <c r="H23" s="47">
        <f t="shared" si="10"/>
        <v>32.846715328467155</v>
      </c>
      <c r="I23" s="46">
        <v>91</v>
      </c>
      <c r="J23" s="47">
        <f t="shared" si="7"/>
        <v>66.423357664233578</v>
      </c>
      <c r="K23" s="48">
        <f t="shared" si="11"/>
        <v>99.270072992700733</v>
      </c>
      <c r="L23" s="266"/>
    </row>
    <row r="24" spans="1:12" ht="15" customHeight="1" x14ac:dyDescent="0.25">
      <c r="A24" s="12">
        <v>6</v>
      </c>
      <c r="B24" s="49">
        <v>20080</v>
      </c>
      <c r="C24" s="182" t="s">
        <v>160</v>
      </c>
      <c r="D24" s="46">
        <f t="shared" si="9"/>
        <v>83</v>
      </c>
      <c r="E24" s="46"/>
      <c r="F24" s="47">
        <f t="shared" si="5"/>
        <v>0</v>
      </c>
      <c r="G24" s="46">
        <v>42</v>
      </c>
      <c r="H24" s="47">
        <f t="shared" si="10"/>
        <v>50.602409638554214</v>
      </c>
      <c r="I24" s="46">
        <v>41</v>
      </c>
      <c r="J24" s="47">
        <f t="shared" si="7"/>
        <v>49.397590361445786</v>
      </c>
      <c r="K24" s="48">
        <f t="shared" si="11"/>
        <v>100</v>
      </c>
      <c r="L24" s="266"/>
    </row>
    <row r="25" spans="1:12" ht="15" customHeight="1" x14ac:dyDescent="0.25">
      <c r="A25" s="12">
        <v>7</v>
      </c>
      <c r="B25" s="49">
        <v>20460</v>
      </c>
      <c r="C25" s="7" t="s">
        <v>161</v>
      </c>
      <c r="D25" s="46">
        <f t="shared" si="9"/>
        <v>104</v>
      </c>
      <c r="E25" s="46">
        <v>9</v>
      </c>
      <c r="F25" s="47">
        <f t="shared" si="5"/>
        <v>8.6538461538461533</v>
      </c>
      <c r="G25" s="46">
        <v>53</v>
      </c>
      <c r="H25" s="47">
        <f t="shared" si="10"/>
        <v>50.96153846153846</v>
      </c>
      <c r="I25" s="46">
        <v>42</v>
      </c>
      <c r="J25" s="47">
        <f t="shared" si="7"/>
        <v>40.384615384615387</v>
      </c>
      <c r="K25" s="48">
        <f t="shared" si="11"/>
        <v>91.34615384615384</v>
      </c>
      <c r="L25" s="266"/>
    </row>
    <row r="26" spans="1:12" ht="15" customHeight="1" x14ac:dyDescent="0.25">
      <c r="A26" s="12">
        <v>8</v>
      </c>
      <c r="B26" s="49">
        <v>20550</v>
      </c>
      <c r="C26" s="7" t="s">
        <v>12</v>
      </c>
      <c r="D26" s="46">
        <f t="shared" si="9"/>
        <v>84</v>
      </c>
      <c r="E26" s="46">
        <v>2</v>
      </c>
      <c r="F26" s="47">
        <f t="shared" si="5"/>
        <v>2.3809523809523809</v>
      </c>
      <c r="G26" s="46">
        <v>49</v>
      </c>
      <c r="H26" s="47">
        <f t="shared" si="10"/>
        <v>58.333333333333336</v>
      </c>
      <c r="I26" s="46">
        <v>33</v>
      </c>
      <c r="J26" s="47">
        <f t="shared" si="7"/>
        <v>39.285714285714285</v>
      </c>
      <c r="K26" s="48">
        <f t="shared" si="11"/>
        <v>97.61904761904762</v>
      </c>
      <c r="L26" s="266"/>
    </row>
    <row r="27" spans="1:12" ht="15" customHeight="1" x14ac:dyDescent="0.25">
      <c r="A27" s="12">
        <v>9</v>
      </c>
      <c r="B27" s="49">
        <v>20630</v>
      </c>
      <c r="C27" s="7" t="s">
        <v>13</v>
      </c>
      <c r="D27" s="46">
        <f t="shared" si="9"/>
        <v>79</v>
      </c>
      <c r="E27" s="46">
        <v>4</v>
      </c>
      <c r="F27" s="47">
        <f t="shared" si="5"/>
        <v>5.0632911392405067</v>
      </c>
      <c r="G27" s="46">
        <v>37</v>
      </c>
      <c r="H27" s="47">
        <f t="shared" si="10"/>
        <v>46.835443037974684</v>
      </c>
      <c r="I27" s="46">
        <v>38</v>
      </c>
      <c r="J27" s="47">
        <f t="shared" si="7"/>
        <v>48.101265822784811</v>
      </c>
      <c r="K27" s="48">
        <f t="shared" si="11"/>
        <v>94.936708860759495</v>
      </c>
      <c r="L27" s="266"/>
    </row>
    <row r="28" spans="1:12" ht="15" customHeight="1" x14ac:dyDescent="0.25">
      <c r="A28" s="12">
        <v>10</v>
      </c>
      <c r="B28" s="49">
        <v>20810</v>
      </c>
      <c r="C28" s="7" t="s">
        <v>162</v>
      </c>
      <c r="D28" s="46">
        <f t="shared" si="9"/>
        <v>91</v>
      </c>
      <c r="E28" s="46">
        <v>7</v>
      </c>
      <c r="F28" s="47">
        <f t="shared" si="5"/>
        <v>7.6923076923076925</v>
      </c>
      <c r="G28" s="46">
        <v>61</v>
      </c>
      <c r="H28" s="47">
        <f t="shared" si="10"/>
        <v>67.032967032967036</v>
      </c>
      <c r="I28" s="46">
        <v>23</v>
      </c>
      <c r="J28" s="47">
        <f t="shared" si="7"/>
        <v>25.274725274725274</v>
      </c>
      <c r="K28" s="48">
        <f t="shared" si="11"/>
        <v>92.307692307692307</v>
      </c>
      <c r="L28" s="266"/>
    </row>
    <row r="29" spans="1:12" ht="15" customHeight="1" x14ac:dyDescent="0.25">
      <c r="A29" s="12">
        <v>11</v>
      </c>
      <c r="B29" s="49">
        <v>20900</v>
      </c>
      <c r="C29" s="7" t="s">
        <v>163</v>
      </c>
      <c r="D29" s="46">
        <f t="shared" si="9"/>
        <v>122</v>
      </c>
      <c r="E29" s="46">
        <v>8</v>
      </c>
      <c r="F29" s="47">
        <f t="shared" si="5"/>
        <v>6.557377049180328</v>
      </c>
      <c r="G29" s="46">
        <v>65</v>
      </c>
      <c r="H29" s="47">
        <f t="shared" si="10"/>
        <v>53.278688524590166</v>
      </c>
      <c r="I29" s="46">
        <v>49</v>
      </c>
      <c r="J29" s="47">
        <f t="shared" si="7"/>
        <v>40.16393442622951</v>
      </c>
      <c r="K29" s="48">
        <f t="shared" si="11"/>
        <v>93.442622950819668</v>
      </c>
      <c r="L29" s="266"/>
    </row>
    <row r="30" spans="1:12" ht="15" customHeight="1" thickBot="1" x14ac:dyDescent="0.3">
      <c r="A30" s="12">
        <v>12</v>
      </c>
      <c r="B30" s="49">
        <v>21350</v>
      </c>
      <c r="C30" s="7" t="s">
        <v>164</v>
      </c>
      <c r="D30" s="46">
        <f t="shared" si="9"/>
        <v>54</v>
      </c>
      <c r="E30" s="46">
        <v>17</v>
      </c>
      <c r="F30" s="47">
        <f t="shared" si="5"/>
        <v>31.481481481481481</v>
      </c>
      <c r="G30" s="46">
        <v>30</v>
      </c>
      <c r="H30" s="47">
        <f t="shared" si="10"/>
        <v>55.555555555555557</v>
      </c>
      <c r="I30" s="46">
        <v>7</v>
      </c>
      <c r="J30" s="47">
        <f t="shared" si="7"/>
        <v>12.962962962962964</v>
      </c>
      <c r="K30" s="48">
        <f t="shared" si="11"/>
        <v>68.518518518518519</v>
      </c>
      <c r="L30" s="266"/>
    </row>
    <row r="31" spans="1:12" ht="15" customHeight="1" thickBot="1" x14ac:dyDescent="0.3">
      <c r="A31" s="40"/>
      <c r="B31" s="41"/>
      <c r="C31" s="32" t="s">
        <v>116</v>
      </c>
      <c r="D31" s="42">
        <f>SUM(D32:D48)</f>
        <v>1545</v>
      </c>
      <c r="E31" s="42">
        <f>SUM(E32:E48)</f>
        <v>154</v>
      </c>
      <c r="F31" s="43">
        <f t="shared" si="5"/>
        <v>9.9676375404530742</v>
      </c>
      <c r="G31" s="42">
        <f>SUM(G32:G48)</f>
        <v>903</v>
      </c>
      <c r="H31" s="43">
        <f>G31*100/D31</f>
        <v>58.446601941747574</v>
      </c>
      <c r="I31" s="42">
        <f>SUM(I32:I48)</f>
        <v>488</v>
      </c>
      <c r="J31" s="43">
        <f t="shared" si="7"/>
        <v>31.585760517799354</v>
      </c>
      <c r="K31" s="44">
        <f>AVERAGE(K32:K48)</f>
        <v>89.092519709362506</v>
      </c>
      <c r="L31" s="266"/>
    </row>
    <row r="32" spans="1:12" ht="15" customHeight="1" x14ac:dyDescent="0.25">
      <c r="A32" s="12">
        <v>1</v>
      </c>
      <c r="B32" s="49">
        <v>30070</v>
      </c>
      <c r="C32" s="7" t="s">
        <v>100</v>
      </c>
      <c r="D32" s="63">
        <f t="shared" ref="D32:D48" si="12">E32+G32+I32</f>
        <v>125</v>
      </c>
      <c r="E32" s="74">
        <v>11</v>
      </c>
      <c r="F32" s="47">
        <f t="shared" si="5"/>
        <v>8.8000000000000007</v>
      </c>
      <c r="G32" s="46">
        <v>72</v>
      </c>
      <c r="H32" s="47">
        <f t="shared" ref="H32:H82" si="13">G32*100/D32</f>
        <v>57.6</v>
      </c>
      <c r="I32" s="46">
        <v>42</v>
      </c>
      <c r="J32" s="47">
        <f t="shared" si="7"/>
        <v>33.6</v>
      </c>
      <c r="K32" s="48">
        <f t="shared" ref="K32:K48" si="14">H32+J32</f>
        <v>91.2</v>
      </c>
      <c r="L32" s="266"/>
    </row>
    <row r="33" spans="1:12" ht="15" customHeight="1" x14ac:dyDescent="0.25">
      <c r="A33" s="12">
        <v>2</v>
      </c>
      <c r="B33" s="49">
        <v>30480</v>
      </c>
      <c r="C33" s="7" t="s">
        <v>165</v>
      </c>
      <c r="D33" s="75">
        <f t="shared" si="12"/>
        <v>114</v>
      </c>
      <c r="E33" s="75">
        <v>2</v>
      </c>
      <c r="F33" s="47">
        <f t="shared" si="5"/>
        <v>1.7543859649122806</v>
      </c>
      <c r="G33" s="46">
        <v>62</v>
      </c>
      <c r="H33" s="47">
        <f t="shared" si="13"/>
        <v>54.385964912280699</v>
      </c>
      <c r="I33" s="46">
        <v>50</v>
      </c>
      <c r="J33" s="47">
        <f t="shared" si="7"/>
        <v>43.859649122807021</v>
      </c>
      <c r="K33" s="48">
        <f t="shared" si="14"/>
        <v>98.245614035087726</v>
      </c>
      <c r="L33" s="266"/>
    </row>
    <row r="34" spans="1:12" ht="15" customHeight="1" x14ac:dyDescent="0.25">
      <c r="A34" s="12">
        <v>3</v>
      </c>
      <c r="B34" s="49">
        <v>30460</v>
      </c>
      <c r="C34" s="7" t="s">
        <v>99</v>
      </c>
      <c r="D34" s="75">
        <f t="shared" si="12"/>
        <v>105</v>
      </c>
      <c r="E34" s="75">
        <v>13</v>
      </c>
      <c r="F34" s="47">
        <f t="shared" si="5"/>
        <v>12.380952380952381</v>
      </c>
      <c r="G34" s="46">
        <v>56</v>
      </c>
      <c r="H34" s="47">
        <f t="shared" si="13"/>
        <v>53.333333333333336</v>
      </c>
      <c r="I34" s="46">
        <v>36</v>
      </c>
      <c r="J34" s="47">
        <f t="shared" si="7"/>
        <v>34.285714285714285</v>
      </c>
      <c r="K34" s="48">
        <f t="shared" si="14"/>
        <v>87.61904761904762</v>
      </c>
      <c r="L34" s="266"/>
    </row>
    <row r="35" spans="1:12" ht="15" customHeight="1" x14ac:dyDescent="0.25">
      <c r="A35" s="12">
        <v>4</v>
      </c>
      <c r="B35" s="54">
        <v>30030</v>
      </c>
      <c r="C35" s="241" t="s">
        <v>166</v>
      </c>
      <c r="D35" s="46">
        <f t="shared" si="12"/>
        <v>97</v>
      </c>
      <c r="E35" s="46">
        <v>5</v>
      </c>
      <c r="F35" s="56">
        <f t="shared" si="5"/>
        <v>5.1546391752577323</v>
      </c>
      <c r="G35" s="55">
        <v>57</v>
      </c>
      <c r="H35" s="56">
        <f t="shared" si="13"/>
        <v>58.762886597938142</v>
      </c>
      <c r="I35" s="55">
        <v>35</v>
      </c>
      <c r="J35" s="56">
        <f t="shared" si="7"/>
        <v>36.082474226804123</v>
      </c>
      <c r="K35" s="57">
        <f t="shared" si="14"/>
        <v>94.845360824742272</v>
      </c>
      <c r="L35" s="266"/>
    </row>
    <row r="36" spans="1:12" ht="15" customHeight="1" x14ac:dyDescent="0.25">
      <c r="A36" s="12">
        <v>5</v>
      </c>
      <c r="B36" s="49">
        <v>31000</v>
      </c>
      <c r="C36" s="7" t="s">
        <v>98</v>
      </c>
      <c r="D36" s="46">
        <f t="shared" si="12"/>
        <v>94</v>
      </c>
      <c r="E36" s="74">
        <v>10</v>
      </c>
      <c r="F36" s="47">
        <f t="shared" si="5"/>
        <v>10.638297872340425</v>
      </c>
      <c r="G36" s="46">
        <v>59</v>
      </c>
      <c r="H36" s="47">
        <f t="shared" si="13"/>
        <v>62.765957446808514</v>
      </c>
      <c r="I36" s="46">
        <v>25</v>
      </c>
      <c r="J36" s="47">
        <f t="shared" si="7"/>
        <v>26.595744680851062</v>
      </c>
      <c r="K36" s="48">
        <f t="shared" si="14"/>
        <v>89.361702127659584</v>
      </c>
      <c r="L36" s="266"/>
    </row>
    <row r="37" spans="1:12" ht="15" customHeight="1" x14ac:dyDescent="0.25">
      <c r="A37" s="12">
        <v>6</v>
      </c>
      <c r="B37" s="49">
        <v>30130</v>
      </c>
      <c r="C37" s="7" t="s">
        <v>18</v>
      </c>
      <c r="D37" s="46">
        <f t="shared" si="12"/>
        <v>54</v>
      </c>
      <c r="E37" s="74">
        <v>18</v>
      </c>
      <c r="F37" s="47">
        <f t="shared" si="5"/>
        <v>33.333333333333336</v>
      </c>
      <c r="G37" s="46">
        <v>24</v>
      </c>
      <c r="H37" s="47">
        <f t="shared" si="13"/>
        <v>44.444444444444443</v>
      </c>
      <c r="I37" s="46">
        <v>12</v>
      </c>
      <c r="J37" s="47">
        <f t="shared" si="7"/>
        <v>22.222222222222221</v>
      </c>
      <c r="K37" s="48">
        <f t="shared" si="14"/>
        <v>66.666666666666657</v>
      </c>
      <c r="L37" s="266"/>
    </row>
    <row r="38" spans="1:12" ht="15" customHeight="1" x14ac:dyDescent="0.25">
      <c r="A38" s="12">
        <v>7</v>
      </c>
      <c r="B38" s="49">
        <v>30160</v>
      </c>
      <c r="C38" s="7" t="s">
        <v>167</v>
      </c>
      <c r="D38" s="46">
        <f t="shared" si="12"/>
        <v>147</v>
      </c>
      <c r="E38" s="46">
        <v>5</v>
      </c>
      <c r="F38" s="47">
        <f t="shared" si="5"/>
        <v>3.4013605442176869</v>
      </c>
      <c r="G38" s="46">
        <v>109</v>
      </c>
      <c r="H38" s="47">
        <f t="shared" si="13"/>
        <v>74.149659863945573</v>
      </c>
      <c r="I38" s="46">
        <v>33</v>
      </c>
      <c r="J38" s="47">
        <f t="shared" si="7"/>
        <v>22.448979591836736</v>
      </c>
      <c r="K38" s="48">
        <f t="shared" si="14"/>
        <v>96.598639455782305</v>
      </c>
      <c r="L38" s="266"/>
    </row>
    <row r="39" spans="1:12" ht="15" customHeight="1" x14ac:dyDescent="0.25">
      <c r="A39" s="12">
        <v>8</v>
      </c>
      <c r="B39" s="49">
        <v>30310</v>
      </c>
      <c r="C39" s="7" t="s">
        <v>20</v>
      </c>
      <c r="D39" s="46">
        <f t="shared" si="12"/>
        <v>59</v>
      </c>
      <c r="E39" s="46">
        <v>12</v>
      </c>
      <c r="F39" s="47">
        <f t="shared" si="5"/>
        <v>20.338983050847457</v>
      </c>
      <c r="G39" s="46">
        <v>35</v>
      </c>
      <c r="H39" s="47">
        <f t="shared" si="13"/>
        <v>59.322033898305087</v>
      </c>
      <c r="I39" s="46">
        <v>12</v>
      </c>
      <c r="J39" s="47">
        <f t="shared" si="7"/>
        <v>20.338983050847457</v>
      </c>
      <c r="K39" s="48">
        <f t="shared" si="14"/>
        <v>79.66101694915254</v>
      </c>
      <c r="L39" s="266"/>
    </row>
    <row r="40" spans="1:12" ht="15" customHeight="1" x14ac:dyDescent="0.25">
      <c r="A40" s="12">
        <v>9</v>
      </c>
      <c r="B40" s="49">
        <v>30440</v>
      </c>
      <c r="C40" s="7" t="s">
        <v>21</v>
      </c>
      <c r="D40" s="46">
        <f t="shared" si="12"/>
        <v>80</v>
      </c>
      <c r="E40" s="46">
        <v>8</v>
      </c>
      <c r="F40" s="47">
        <f t="shared" si="5"/>
        <v>10</v>
      </c>
      <c r="G40" s="46">
        <v>49</v>
      </c>
      <c r="H40" s="47">
        <f t="shared" si="13"/>
        <v>61.25</v>
      </c>
      <c r="I40" s="46">
        <v>23</v>
      </c>
      <c r="J40" s="47">
        <f t="shared" si="7"/>
        <v>28.75</v>
      </c>
      <c r="K40" s="48">
        <f t="shared" si="14"/>
        <v>90</v>
      </c>
      <c r="L40" s="266"/>
    </row>
    <row r="41" spans="1:12" ht="15" customHeight="1" x14ac:dyDescent="0.25">
      <c r="A41" s="16">
        <v>10</v>
      </c>
      <c r="B41" s="49">
        <v>30500</v>
      </c>
      <c r="C41" s="7" t="s">
        <v>168</v>
      </c>
      <c r="D41" s="46">
        <f t="shared" si="12"/>
        <v>40</v>
      </c>
      <c r="E41" s="46">
        <v>3</v>
      </c>
      <c r="F41" s="47">
        <f t="shared" si="5"/>
        <v>7.5</v>
      </c>
      <c r="G41" s="46">
        <v>26</v>
      </c>
      <c r="H41" s="47">
        <f t="shared" si="13"/>
        <v>65</v>
      </c>
      <c r="I41" s="46">
        <v>11</v>
      </c>
      <c r="J41" s="47">
        <f t="shared" si="7"/>
        <v>27.5</v>
      </c>
      <c r="K41" s="48">
        <f t="shared" si="14"/>
        <v>92.5</v>
      </c>
      <c r="L41" s="266"/>
    </row>
    <row r="42" spans="1:12" ht="15" customHeight="1" x14ac:dyDescent="0.25">
      <c r="A42" s="12">
        <v>11</v>
      </c>
      <c r="B42" s="49">
        <v>30530</v>
      </c>
      <c r="C42" s="7" t="s">
        <v>169</v>
      </c>
      <c r="D42" s="46">
        <f t="shared" si="12"/>
        <v>134</v>
      </c>
      <c r="E42" s="46">
        <v>32</v>
      </c>
      <c r="F42" s="47">
        <f t="shared" si="5"/>
        <v>23.880597014925375</v>
      </c>
      <c r="G42" s="46">
        <v>72</v>
      </c>
      <c r="H42" s="47">
        <f t="shared" si="13"/>
        <v>53.731343283582092</v>
      </c>
      <c r="I42" s="46">
        <v>30</v>
      </c>
      <c r="J42" s="47">
        <f t="shared" si="7"/>
        <v>22.388059701492537</v>
      </c>
      <c r="K42" s="48">
        <f t="shared" si="14"/>
        <v>76.119402985074629</v>
      </c>
      <c r="L42" s="266"/>
    </row>
    <row r="43" spans="1:12" ht="15" customHeight="1" x14ac:dyDescent="0.25">
      <c r="A43" s="12">
        <v>12</v>
      </c>
      <c r="B43" s="49">
        <v>30640</v>
      </c>
      <c r="C43" s="7" t="s">
        <v>25</v>
      </c>
      <c r="D43" s="46">
        <f t="shared" si="12"/>
        <v>82</v>
      </c>
      <c r="E43" s="46">
        <v>9</v>
      </c>
      <c r="F43" s="47">
        <f t="shared" si="5"/>
        <v>10.975609756097562</v>
      </c>
      <c r="G43" s="46">
        <v>49</v>
      </c>
      <c r="H43" s="47">
        <f t="shared" si="13"/>
        <v>59.756097560975611</v>
      </c>
      <c r="I43" s="46">
        <v>24</v>
      </c>
      <c r="J43" s="47">
        <f t="shared" si="7"/>
        <v>29.26829268292683</v>
      </c>
      <c r="K43" s="48">
        <f t="shared" si="14"/>
        <v>89.024390243902445</v>
      </c>
      <c r="L43" s="266"/>
    </row>
    <row r="44" spans="1:12" ht="15" customHeight="1" x14ac:dyDescent="0.25">
      <c r="A44" s="12">
        <v>13</v>
      </c>
      <c r="B44" s="49">
        <v>30650</v>
      </c>
      <c r="C44" s="7" t="s">
        <v>170</v>
      </c>
      <c r="D44" s="46">
        <f t="shared" si="12"/>
        <v>72</v>
      </c>
      <c r="E44" s="46">
        <v>2</v>
      </c>
      <c r="F44" s="47">
        <f t="shared" si="5"/>
        <v>2.7777777777777777</v>
      </c>
      <c r="G44" s="46">
        <v>48</v>
      </c>
      <c r="H44" s="47">
        <f t="shared" si="13"/>
        <v>66.666666666666671</v>
      </c>
      <c r="I44" s="46">
        <v>22</v>
      </c>
      <c r="J44" s="47">
        <f t="shared" si="7"/>
        <v>30.555555555555557</v>
      </c>
      <c r="K44" s="48">
        <f t="shared" si="14"/>
        <v>97.222222222222229</v>
      </c>
      <c r="L44" s="266"/>
    </row>
    <row r="45" spans="1:12" ht="15" customHeight="1" x14ac:dyDescent="0.25">
      <c r="A45" s="12">
        <v>14</v>
      </c>
      <c r="B45" s="49">
        <v>30790</v>
      </c>
      <c r="C45" s="7" t="s">
        <v>27</v>
      </c>
      <c r="D45" s="46">
        <f t="shared" si="12"/>
        <v>76</v>
      </c>
      <c r="E45" s="46">
        <v>10</v>
      </c>
      <c r="F45" s="47">
        <f t="shared" si="5"/>
        <v>13.157894736842104</v>
      </c>
      <c r="G45" s="46">
        <v>44</v>
      </c>
      <c r="H45" s="47">
        <f t="shared" si="13"/>
        <v>57.89473684210526</v>
      </c>
      <c r="I45" s="46">
        <v>22</v>
      </c>
      <c r="J45" s="47">
        <f t="shared" si="7"/>
        <v>28.94736842105263</v>
      </c>
      <c r="K45" s="48">
        <f t="shared" si="14"/>
        <v>86.84210526315789</v>
      </c>
      <c r="L45" s="266"/>
    </row>
    <row r="46" spans="1:12" ht="15" customHeight="1" x14ac:dyDescent="0.25">
      <c r="A46" s="12">
        <v>15</v>
      </c>
      <c r="B46" s="49">
        <v>30890</v>
      </c>
      <c r="C46" s="7" t="s">
        <v>171</v>
      </c>
      <c r="D46" s="46">
        <f t="shared" si="12"/>
        <v>60</v>
      </c>
      <c r="E46" s="46">
        <v>11</v>
      </c>
      <c r="F46" s="47">
        <f t="shared" si="5"/>
        <v>18.333333333333332</v>
      </c>
      <c r="G46" s="46">
        <v>26</v>
      </c>
      <c r="H46" s="47">
        <f t="shared" si="13"/>
        <v>43.333333333333336</v>
      </c>
      <c r="I46" s="46">
        <v>23</v>
      </c>
      <c r="J46" s="47">
        <f t="shared" si="7"/>
        <v>38.333333333333336</v>
      </c>
      <c r="K46" s="48">
        <f t="shared" si="14"/>
        <v>81.666666666666671</v>
      </c>
      <c r="L46" s="266"/>
    </row>
    <row r="47" spans="1:12" ht="15" customHeight="1" x14ac:dyDescent="0.25">
      <c r="A47" s="12">
        <v>16</v>
      </c>
      <c r="B47" s="49">
        <v>30940</v>
      </c>
      <c r="C47" s="7" t="s">
        <v>30</v>
      </c>
      <c r="D47" s="46">
        <f t="shared" si="12"/>
        <v>100</v>
      </c>
      <c r="E47" s="46">
        <v>3</v>
      </c>
      <c r="F47" s="47">
        <f t="shared" si="5"/>
        <v>3</v>
      </c>
      <c r="G47" s="46">
        <v>65</v>
      </c>
      <c r="H47" s="47">
        <f t="shared" si="13"/>
        <v>65</v>
      </c>
      <c r="I47" s="46">
        <v>32</v>
      </c>
      <c r="J47" s="47">
        <f t="shared" si="7"/>
        <v>32</v>
      </c>
      <c r="K47" s="48">
        <f t="shared" si="14"/>
        <v>97</v>
      </c>
      <c r="L47" s="266"/>
    </row>
    <row r="48" spans="1:12" ht="15" customHeight="1" thickBot="1" x14ac:dyDescent="0.3">
      <c r="A48" s="12">
        <v>17</v>
      </c>
      <c r="B48" s="49">
        <v>31480</v>
      </c>
      <c r="C48" s="182" t="s">
        <v>31</v>
      </c>
      <c r="D48" s="46">
        <f t="shared" si="12"/>
        <v>106</v>
      </c>
      <c r="E48" s="46"/>
      <c r="F48" s="47">
        <f t="shared" si="5"/>
        <v>0</v>
      </c>
      <c r="G48" s="46">
        <v>50</v>
      </c>
      <c r="H48" s="47">
        <f t="shared" si="13"/>
        <v>47.169811320754718</v>
      </c>
      <c r="I48" s="46">
        <v>56</v>
      </c>
      <c r="J48" s="47">
        <f t="shared" si="7"/>
        <v>52.830188679245282</v>
      </c>
      <c r="K48" s="48">
        <f t="shared" si="14"/>
        <v>100</v>
      </c>
      <c r="L48" s="266"/>
    </row>
    <row r="49" spans="1:12" ht="15" customHeight="1" thickBot="1" x14ac:dyDescent="0.3">
      <c r="A49" s="40"/>
      <c r="B49" s="41"/>
      <c r="C49" s="32" t="s">
        <v>117</v>
      </c>
      <c r="D49" s="42">
        <f>SUM(D50:D68)</f>
        <v>1825</v>
      </c>
      <c r="E49" s="42">
        <f>SUM(E50:E68)</f>
        <v>94</v>
      </c>
      <c r="F49" s="43">
        <f t="shared" ref="F49:F112" si="15">E49*100/D49</f>
        <v>5.1506849315068495</v>
      </c>
      <c r="G49" s="42">
        <f>SUM(G50:G68)</f>
        <v>922</v>
      </c>
      <c r="H49" s="43">
        <f t="shared" si="13"/>
        <v>50.520547945205479</v>
      </c>
      <c r="I49" s="42">
        <f>SUM(I50:I68)</f>
        <v>809</v>
      </c>
      <c r="J49" s="43">
        <f t="shared" si="7"/>
        <v>44.328767123287669</v>
      </c>
      <c r="K49" s="44">
        <f>AVERAGE(K50:K68)</f>
        <v>94.115763648877916</v>
      </c>
      <c r="L49" s="266"/>
    </row>
    <row r="50" spans="1:12" ht="15" customHeight="1" x14ac:dyDescent="0.25">
      <c r="A50" s="11">
        <v>1</v>
      </c>
      <c r="B50" s="62">
        <v>40010</v>
      </c>
      <c r="C50" s="10" t="s">
        <v>32</v>
      </c>
      <c r="D50" s="63">
        <f t="shared" ref="D50:D68" si="16">E50+G50+I50</f>
        <v>223</v>
      </c>
      <c r="E50" s="63">
        <v>23</v>
      </c>
      <c r="F50" s="64">
        <f t="shared" si="15"/>
        <v>10.31390134529148</v>
      </c>
      <c r="G50" s="63">
        <v>98</v>
      </c>
      <c r="H50" s="64">
        <f t="shared" si="13"/>
        <v>43.946188340807176</v>
      </c>
      <c r="I50" s="63">
        <v>102</v>
      </c>
      <c r="J50" s="64">
        <f t="shared" si="7"/>
        <v>45.739910313901348</v>
      </c>
      <c r="K50" s="65">
        <f t="shared" ref="K50:K68" si="17">H50+J50</f>
        <v>89.68609865470853</v>
      </c>
      <c r="L50" s="266"/>
    </row>
    <row r="51" spans="1:12" ht="15" customHeight="1" x14ac:dyDescent="0.25">
      <c r="A51" s="12">
        <v>2</v>
      </c>
      <c r="B51" s="49">
        <v>40030</v>
      </c>
      <c r="C51" s="182" t="s">
        <v>172</v>
      </c>
      <c r="D51" s="46">
        <f t="shared" si="16"/>
        <v>61</v>
      </c>
      <c r="E51" s="46"/>
      <c r="F51" s="47">
        <f t="shared" si="15"/>
        <v>0</v>
      </c>
      <c r="G51" s="46">
        <v>32</v>
      </c>
      <c r="H51" s="47">
        <f t="shared" si="13"/>
        <v>52.459016393442624</v>
      </c>
      <c r="I51" s="46">
        <v>29</v>
      </c>
      <c r="J51" s="47">
        <f t="shared" si="7"/>
        <v>47.540983606557376</v>
      </c>
      <c r="K51" s="48">
        <f t="shared" si="17"/>
        <v>100</v>
      </c>
      <c r="L51" s="266"/>
    </row>
    <row r="52" spans="1:12" ht="15" customHeight="1" x14ac:dyDescent="0.25">
      <c r="A52" s="12">
        <v>3</v>
      </c>
      <c r="B52" s="49">
        <v>40410</v>
      </c>
      <c r="C52" s="182" t="s">
        <v>94</v>
      </c>
      <c r="D52" s="46">
        <f t="shared" si="16"/>
        <v>177</v>
      </c>
      <c r="E52" s="46"/>
      <c r="F52" s="47">
        <f t="shared" si="15"/>
        <v>0</v>
      </c>
      <c r="G52" s="46">
        <v>69</v>
      </c>
      <c r="H52" s="47">
        <f t="shared" si="13"/>
        <v>38.983050847457626</v>
      </c>
      <c r="I52" s="46">
        <v>108</v>
      </c>
      <c r="J52" s="47">
        <f t="shared" si="7"/>
        <v>61.016949152542374</v>
      </c>
      <c r="K52" s="48">
        <f t="shared" si="17"/>
        <v>100</v>
      </c>
      <c r="L52" s="266"/>
    </row>
    <row r="53" spans="1:12" ht="15" customHeight="1" x14ac:dyDescent="0.25">
      <c r="A53" s="12">
        <v>4</v>
      </c>
      <c r="B53" s="49">
        <v>40011</v>
      </c>
      <c r="C53" s="7" t="s">
        <v>97</v>
      </c>
      <c r="D53" s="46">
        <f t="shared" si="16"/>
        <v>216</v>
      </c>
      <c r="E53" s="46">
        <v>10</v>
      </c>
      <c r="F53" s="47">
        <f t="shared" si="15"/>
        <v>4.6296296296296298</v>
      </c>
      <c r="G53" s="46">
        <v>126</v>
      </c>
      <c r="H53" s="47">
        <f t="shared" si="13"/>
        <v>58.333333333333336</v>
      </c>
      <c r="I53" s="46">
        <v>80</v>
      </c>
      <c r="J53" s="47">
        <f t="shared" si="7"/>
        <v>37.037037037037038</v>
      </c>
      <c r="K53" s="48">
        <f t="shared" si="17"/>
        <v>95.370370370370381</v>
      </c>
      <c r="L53" s="266"/>
    </row>
    <row r="54" spans="1:12" ht="15" customHeight="1" x14ac:dyDescent="0.25">
      <c r="A54" s="12">
        <v>5</v>
      </c>
      <c r="B54" s="49">
        <v>40080</v>
      </c>
      <c r="C54" s="182" t="s">
        <v>110</v>
      </c>
      <c r="D54" s="46">
        <f t="shared" si="16"/>
        <v>141</v>
      </c>
      <c r="E54" s="46"/>
      <c r="F54" s="47">
        <f t="shared" si="15"/>
        <v>0</v>
      </c>
      <c r="G54" s="46">
        <v>62</v>
      </c>
      <c r="H54" s="47">
        <f t="shared" si="13"/>
        <v>43.971631205673759</v>
      </c>
      <c r="I54" s="46">
        <v>79</v>
      </c>
      <c r="J54" s="47">
        <f t="shared" si="7"/>
        <v>56.028368794326241</v>
      </c>
      <c r="K54" s="48">
        <f t="shared" si="17"/>
        <v>100</v>
      </c>
      <c r="L54" s="266"/>
    </row>
    <row r="55" spans="1:12" ht="15" customHeight="1" x14ac:dyDescent="0.25">
      <c r="A55" s="12">
        <v>6</v>
      </c>
      <c r="B55" s="49">
        <v>40100</v>
      </c>
      <c r="C55" s="7" t="s">
        <v>34</v>
      </c>
      <c r="D55" s="46">
        <f t="shared" si="16"/>
        <v>103</v>
      </c>
      <c r="E55" s="46">
        <v>10</v>
      </c>
      <c r="F55" s="47">
        <f t="shared" si="15"/>
        <v>9.7087378640776691</v>
      </c>
      <c r="G55" s="46">
        <v>56</v>
      </c>
      <c r="H55" s="47">
        <f t="shared" si="13"/>
        <v>54.368932038834949</v>
      </c>
      <c r="I55" s="46">
        <v>37</v>
      </c>
      <c r="J55" s="47">
        <f t="shared" si="7"/>
        <v>35.922330097087375</v>
      </c>
      <c r="K55" s="48">
        <f t="shared" si="17"/>
        <v>90.291262135922324</v>
      </c>
      <c r="L55" s="266"/>
    </row>
    <row r="56" spans="1:12" ht="15" customHeight="1" x14ac:dyDescent="0.25">
      <c r="A56" s="12">
        <v>7</v>
      </c>
      <c r="B56" s="49">
        <v>40020</v>
      </c>
      <c r="C56" s="7" t="s">
        <v>173</v>
      </c>
      <c r="D56" s="46">
        <f t="shared" si="16"/>
        <v>26</v>
      </c>
      <c r="E56" s="46">
        <v>1</v>
      </c>
      <c r="F56" s="47">
        <f t="shared" si="15"/>
        <v>3.8461538461538463</v>
      </c>
      <c r="G56" s="46">
        <v>12</v>
      </c>
      <c r="H56" s="47">
        <f t="shared" si="13"/>
        <v>46.153846153846153</v>
      </c>
      <c r="I56" s="46">
        <v>13</v>
      </c>
      <c r="J56" s="47">
        <f t="shared" si="7"/>
        <v>50</v>
      </c>
      <c r="K56" s="48">
        <f t="shared" si="17"/>
        <v>96.15384615384616</v>
      </c>
      <c r="L56" s="266"/>
    </row>
    <row r="57" spans="1:12" ht="15" customHeight="1" x14ac:dyDescent="0.25">
      <c r="A57" s="12">
        <v>8</v>
      </c>
      <c r="B57" s="49">
        <v>40031</v>
      </c>
      <c r="C57" s="7" t="s">
        <v>33</v>
      </c>
      <c r="D57" s="46">
        <f t="shared" si="16"/>
        <v>104</v>
      </c>
      <c r="E57" s="46">
        <v>11</v>
      </c>
      <c r="F57" s="47">
        <f t="shared" si="15"/>
        <v>10.576923076923077</v>
      </c>
      <c r="G57" s="46">
        <v>55</v>
      </c>
      <c r="H57" s="47">
        <f t="shared" si="13"/>
        <v>52.884615384615387</v>
      </c>
      <c r="I57" s="46">
        <v>38</v>
      </c>
      <c r="J57" s="47">
        <f t="shared" si="7"/>
        <v>36.53846153846154</v>
      </c>
      <c r="K57" s="48">
        <f t="shared" si="17"/>
        <v>89.423076923076934</v>
      </c>
      <c r="L57" s="266"/>
    </row>
    <row r="58" spans="1:12" ht="15" customHeight="1" x14ac:dyDescent="0.25">
      <c r="A58" s="12">
        <v>9</v>
      </c>
      <c r="B58" s="49">
        <v>40210</v>
      </c>
      <c r="C58" s="7" t="s">
        <v>36</v>
      </c>
      <c r="D58" s="46">
        <f t="shared" si="16"/>
        <v>48</v>
      </c>
      <c r="E58" s="46">
        <v>21</v>
      </c>
      <c r="F58" s="47">
        <f t="shared" si="15"/>
        <v>43.75</v>
      </c>
      <c r="G58" s="46">
        <v>20</v>
      </c>
      <c r="H58" s="47">
        <f t="shared" si="13"/>
        <v>41.666666666666664</v>
      </c>
      <c r="I58" s="46">
        <v>7</v>
      </c>
      <c r="J58" s="47">
        <f t="shared" si="7"/>
        <v>14.583333333333334</v>
      </c>
      <c r="K58" s="48">
        <f t="shared" si="17"/>
        <v>56.25</v>
      </c>
      <c r="L58" s="266"/>
    </row>
    <row r="59" spans="1:12" ht="15" customHeight="1" x14ac:dyDescent="0.25">
      <c r="A59" s="16">
        <v>10</v>
      </c>
      <c r="B59" s="49">
        <v>40300</v>
      </c>
      <c r="C59" s="182" t="s">
        <v>96</v>
      </c>
      <c r="D59" s="46">
        <f t="shared" si="16"/>
        <v>34</v>
      </c>
      <c r="E59" s="46"/>
      <c r="F59" s="47">
        <f t="shared" si="15"/>
        <v>0</v>
      </c>
      <c r="G59" s="46">
        <v>12</v>
      </c>
      <c r="H59" s="47">
        <f t="shared" si="13"/>
        <v>35.294117647058826</v>
      </c>
      <c r="I59" s="46">
        <v>22</v>
      </c>
      <c r="J59" s="47">
        <f t="shared" si="7"/>
        <v>64.705882352941174</v>
      </c>
      <c r="K59" s="48">
        <f t="shared" si="17"/>
        <v>100</v>
      </c>
      <c r="L59" s="266"/>
    </row>
    <row r="60" spans="1:12" ht="15" customHeight="1" x14ac:dyDescent="0.25">
      <c r="A60" s="12">
        <v>11</v>
      </c>
      <c r="B60" s="49">
        <v>40360</v>
      </c>
      <c r="C60" s="7" t="s">
        <v>37</v>
      </c>
      <c r="D60" s="46">
        <f t="shared" si="16"/>
        <v>34</v>
      </c>
      <c r="E60" s="46">
        <v>3</v>
      </c>
      <c r="F60" s="47">
        <f t="shared" si="15"/>
        <v>8.8235294117647065</v>
      </c>
      <c r="G60" s="46">
        <v>25</v>
      </c>
      <c r="H60" s="47">
        <f t="shared" si="13"/>
        <v>73.529411764705884</v>
      </c>
      <c r="I60" s="46">
        <v>6</v>
      </c>
      <c r="J60" s="47">
        <f t="shared" si="7"/>
        <v>17.647058823529413</v>
      </c>
      <c r="K60" s="48">
        <f t="shared" si="17"/>
        <v>91.176470588235304</v>
      </c>
      <c r="L60" s="266"/>
    </row>
    <row r="61" spans="1:12" ht="15" customHeight="1" x14ac:dyDescent="0.25">
      <c r="A61" s="12">
        <v>12</v>
      </c>
      <c r="B61" s="49">
        <v>40390</v>
      </c>
      <c r="C61" s="182" t="s">
        <v>95</v>
      </c>
      <c r="D61" s="46">
        <f t="shared" si="16"/>
        <v>74</v>
      </c>
      <c r="E61" s="46"/>
      <c r="F61" s="47">
        <f t="shared" si="15"/>
        <v>0</v>
      </c>
      <c r="G61" s="46">
        <v>55</v>
      </c>
      <c r="H61" s="47">
        <f t="shared" si="13"/>
        <v>74.324324324324323</v>
      </c>
      <c r="I61" s="46">
        <v>19</v>
      </c>
      <c r="J61" s="47">
        <f t="shared" si="7"/>
        <v>25.675675675675677</v>
      </c>
      <c r="K61" s="48">
        <f t="shared" si="17"/>
        <v>100</v>
      </c>
      <c r="L61" s="266"/>
    </row>
    <row r="62" spans="1:12" ht="15" customHeight="1" x14ac:dyDescent="0.25">
      <c r="A62" s="12">
        <v>13</v>
      </c>
      <c r="B62" s="49">
        <v>40720</v>
      </c>
      <c r="C62" s="7" t="s">
        <v>121</v>
      </c>
      <c r="D62" s="46">
        <f t="shared" si="16"/>
        <v>97</v>
      </c>
      <c r="E62" s="46">
        <v>2</v>
      </c>
      <c r="F62" s="47">
        <f t="shared" si="15"/>
        <v>2.0618556701030926</v>
      </c>
      <c r="G62" s="46">
        <v>55</v>
      </c>
      <c r="H62" s="47">
        <f t="shared" si="13"/>
        <v>56.701030927835049</v>
      </c>
      <c r="I62" s="46">
        <v>40</v>
      </c>
      <c r="J62" s="47">
        <f t="shared" si="7"/>
        <v>41.237113402061858</v>
      </c>
      <c r="K62" s="48">
        <f t="shared" si="17"/>
        <v>97.938144329896915</v>
      </c>
      <c r="L62" s="266"/>
    </row>
    <row r="63" spans="1:12" ht="15" customHeight="1" x14ac:dyDescent="0.25">
      <c r="A63" s="12">
        <v>14</v>
      </c>
      <c r="B63" s="49">
        <v>40730</v>
      </c>
      <c r="C63" s="7" t="s">
        <v>93</v>
      </c>
      <c r="D63" s="46">
        <f t="shared" si="16"/>
        <v>16</v>
      </c>
      <c r="E63" s="46">
        <v>1</v>
      </c>
      <c r="F63" s="47">
        <f t="shared" si="15"/>
        <v>6.25</v>
      </c>
      <c r="G63" s="46">
        <v>13</v>
      </c>
      <c r="H63" s="47">
        <f t="shared" si="13"/>
        <v>81.25</v>
      </c>
      <c r="I63" s="46">
        <v>2</v>
      </c>
      <c r="J63" s="47">
        <f t="shared" si="7"/>
        <v>12.5</v>
      </c>
      <c r="K63" s="48">
        <f t="shared" si="17"/>
        <v>93.75</v>
      </c>
      <c r="L63" s="266"/>
    </row>
    <row r="64" spans="1:12" ht="15" customHeight="1" x14ac:dyDescent="0.25">
      <c r="A64" s="12">
        <v>15</v>
      </c>
      <c r="B64" s="49">
        <v>40820</v>
      </c>
      <c r="C64" s="7" t="s">
        <v>174</v>
      </c>
      <c r="D64" s="46">
        <f t="shared" si="16"/>
        <v>95</v>
      </c>
      <c r="E64" s="46">
        <v>4</v>
      </c>
      <c r="F64" s="47">
        <f t="shared" si="15"/>
        <v>4.2105263157894735</v>
      </c>
      <c r="G64" s="46">
        <v>45</v>
      </c>
      <c r="H64" s="47">
        <f t="shared" si="13"/>
        <v>47.368421052631582</v>
      </c>
      <c r="I64" s="46">
        <v>46</v>
      </c>
      <c r="J64" s="47">
        <f t="shared" si="7"/>
        <v>48.421052631578945</v>
      </c>
      <c r="K64" s="48">
        <f t="shared" si="17"/>
        <v>95.78947368421052</v>
      </c>
      <c r="L64" s="266"/>
    </row>
    <row r="65" spans="1:12" ht="15" customHeight="1" x14ac:dyDescent="0.25">
      <c r="A65" s="12">
        <v>16</v>
      </c>
      <c r="B65" s="49">
        <v>40840</v>
      </c>
      <c r="C65" s="182" t="s">
        <v>38</v>
      </c>
      <c r="D65" s="46">
        <f t="shared" si="16"/>
        <v>81</v>
      </c>
      <c r="E65" s="46"/>
      <c r="F65" s="47">
        <f t="shared" si="15"/>
        <v>0</v>
      </c>
      <c r="G65" s="46">
        <v>48</v>
      </c>
      <c r="H65" s="47">
        <f t="shared" si="13"/>
        <v>59.25925925925926</v>
      </c>
      <c r="I65" s="46">
        <v>33</v>
      </c>
      <c r="J65" s="47">
        <f t="shared" si="7"/>
        <v>40.74074074074074</v>
      </c>
      <c r="K65" s="48">
        <f t="shared" si="17"/>
        <v>100</v>
      </c>
      <c r="L65" s="266"/>
    </row>
    <row r="66" spans="1:12" ht="15" customHeight="1" x14ac:dyDescent="0.25">
      <c r="A66" s="16">
        <v>17</v>
      </c>
      <c r="B66" s="49">
        <v>40950</v>
      </c>
      <c r="C66" s="182" t="s">
        <v>39</v>
      </c>
      <c r="D66" s="46">
        <f t="shared" si="16"/>
        <v>83</v>
      </c>
      <c r="E66" s="46"/>
      <c r="F66" s="47">
        <f t="shared" si="15"/>
        <v>0</v>
      </c>
      <c r="G66" s="46">
        <v>45</v>
      </c>
      <c r="H66" s="47">
        <f t="shared" si="13"/>
        <v>54.216867469879517</v>
      </c>
      <c r="I66" s="46">
        <v>38</v>
      </c>
      <c r="J66" s="47">
        <f t="shared" si="7"/>
        <v>45.783132530120483</v>
      </c>
      <c r="K66" s="48">
        <f t="shared" si="17"/>
        <v>100</v>
      </c>
      <c r="L66" s="266"/>
    </row>
    <row r="67" spans="1:12" ht="15" customHeight="1" x14ac:dyDescent="0.25">
      <c r="A67" s="12">
        <v>18</v>
      </c>
      <c r="B67" s="49">
        <v>40990</v>
      </c>
      <c r="C67" s="7" t="s">
        <v>40</v>
      </c>
      <c r="D67" s="46">
        <f t="shared" si="16"/>
        <v>110</v>
      </c>
      <c r="E67" s="46">
        <v>3</v>
      </c>
      <c r="F67" s="47">
        <f t="shared" si="15"/>
        <v>2.7272727272727271</v>
      </c>
      <c r="G67" s="46">
        <v>46</v>
      </c>
      <c r="H67" s="47">
        <f t="shared" si="13"/>
        <v>41.81818181818182</v>
      </c>
      <c r="I67" s="46">
        <v>61</v>
      </c>
      <c r="J67" s="47">
        <f t="shared" si="7"/>
        <v>55.454545454545453</v>
      </c>
      <c r="K67" s="48">
        <f t="shared" si="17"/>
        <v>97.27272727272728</v>
      </c>
      <c r="L67" s="266"/>
    </row>
    <row r="68" spans="1:12" ht="15" customHeight="1" thickBot="1" x14ac:dyDescent="0.3">
      <c r="A68" s="13">
        <v>19</v>
      </c>
      <c r="B68" s="58">
        <v>40133</v>
      </c>
      <c r="C68" s="8" t="s">
        <v>35</v>
      </c>
      <c r="D68" s="59">
        <f t="shared" si="16"/>
        <v>102</v>
      </c>
      <c r="E68" s="59">
        <v>5</v>
      </c>
      <c r="F68" s="60">
        <f t="shared" si="15"/>
        <v>4.9019607843137258</v>
      </c>
      <c r="G68" s="59">
        <v>48</v>
      </c>
      <c r="H68" s="60">
        <f t="shared" si="13"/>
        <v>47.058823529411768</v>
      </c>
      <c r="I68" s="59">
        <v>49</v>
      </c>
      <c r="J68" s="60">
        <f t="shared" si="7"/>
        <v>48.03921568627451</v>
      </c>
      <c r="K68" s="61">
        <f t="shared" si="17"/>
        <v>95.098039215686271</v>
      </c>
      <c r="L68" s="266"/>
    </row>
    <row r="69" spans="1:12" ht="15" customHeight="1" thickBot="1" x14ac:dyDescent="0.3">
      <c r="A69" s="40"/>
      <c r="B69" s="41"/>
      <c r="C69" s="32" t="s">
        <v>118</v>
      </c>
      <c r="D69" s="42">
        <f>SUM(D70:D83)</f>
        <v>1495</v>
      </c>
      <c r="E69" s="42">
        <f>SUM(E70:E83)</f>
        <v>70</v>
      </c>
      <c r="F69" s="43">
        <f t="shared" si="15"/>
        <v>4.6822742474916392</v>
      </c>
      <c r="G69" s="42">
        <f>SUM(G70:G83)</f>
        <v>713</v>
      </c>
      <c r="H69" s="43">
        <f t="shared" si="13"/>
        <v>47.692307692307693</v>
      </c>
      <c r="I69" s="42">
        <f>SUM(I70:I83)</f>
        <v>712</v>
      </c>
      <c r="J69" s="43">
        <f t="shared" si="7"/>
        <v>47.625418060200666</v>
      </c>
      <c r="K69" s="44">
        <f>AVERAGE(K70:K83)</f>
        <v>94.266748470849024</v>
      </c>
      <c r="L69" s="266"/>
    </row>
    <row r="70" spans="1:12" ht="15" customHeight="1" x14ac:dyDescent="0.25">
      <c r="A70" s="12">
        <v>1</v>
      </c>
      <c r="B70" s="21">
        <v>50040</v>
      </c>
      <c r="C70" s="186" t="s">
        <v>90</v>
      </c>
      <c r="D70" s="46">
        <f t="shared" ref="D70:D82" si="18">E70+G70+I70</f>
        <v>92</v>
      </c>
      <c r="E70" s="46"/>
      <c r="F70" s="47">
        <f t="shared" si="15"/>
        <v>0</v>
      </c>
      <c r="G70" s="46">
        <v>19</v>
      </c>
      <c r="H70" s="47">
        <f t="shared" si="13"/>
        <v>20.652173913043477</v>
      </c>
      <c r="I70" s="46">
        <v>73</v>
      </c>
      <c r="J70" s="47">
        <f t="shared" ref="J70:J125" si="19">I70*100/D70</f>
        <v>79.347826086956516</v>
      </c>
      <c r="K70" s="48">
        <f t="shared" ref="K70:K82" si="20">H70+J70</f>
        <v>100</v>
      </c>
      <c r="L70" s="266"/>
    </row>
    <row r="71" spans="1:12" ht="15" customHeight="1" x14ac:dyDescent="0.25">
      <c r="A71" s="12">
        <v>2</v>
      </c>
      <c r="B71" s="21">
        <v>50003</v>
      </c>
      <c r="C71" s="187" t="s">
        <v>111</v>
      </c>
      <c r="D71" s="46">
        <f t="shared" si="18"/>
        <v>110</v>
      </c>
      <c r="E71" s="46"/>
      <c r="F71" s="47">
        <f t="shared" si="15"/>
        <v>0</v>
      </c>
      <c r="G71" s="46">
        <v>27</v>
      </c>
      <c r="H71" s="47">
        <f t="shared" si="13"/>
        <v>24.545454545454547</v>
      </c>
      <c r="I71" s="46">
        <v>83</v>
      </c>
      <c r="J71" s="47">
        <f t="shared" si="19"/>
        <v>75.454545454545453</v>
      </c>
      <c r="K71" s="48">
        <f t="shared" si="20"/>
        <v>100</v>
      </c>
      <c r="L71" s="266"/>
    </row>
    <row r="72" spans="1:12" ht="15" customHeight="1" x14ac:dyDescent="0.25">
      <c r="A72" s="12">
        <v>3</v>
      </c>
      <c r="B72" s="21">
        <v>50060</v>
      </c>
      <c r="C72" s="186" t="s">
        <v>175</v>
      </c>
      <c r="D72" s="46">
        <f t="shared" si="18"/>
        <v>165</v>
      </c>
      <c r="E72" s="46"/>
      <c r="F72" s="47">
        <f t="shared" si="15"/>
        <v>0</v>
      </c>
      <c r="G72" s="46">
        <v>93</v>
      </c>
      <c r="H72" s="47">
        <f t="shared" si="13"/>
        <v>56.363636363636367</v>
      </c>
      <c r="I72" s="46">
        <v>72</v>
      </c>
      <c r="J72" s="47">
        <f t="shared" si="19"/>
        <v>43.636363636363633</v>
      </c>
      <c r="K72" s="48">
        <f t="shared" si="20"/>
        <v>100</v>
      </c>
      <c r="L72" s="266"/>
    </row>
    <row r="73" spans="1:12" ht="15" customHeight="1" x14ac:dyDescent="0.25">
      <c r="A73" s="12">
        <v>4</v>
      </c>
      <c r="B73" s="24">
        <v>50170</v>
      </c>
      <c r="C73" s="2" t="s">
        <v>176</v>
      </c>
      <c r="D73" s="46">
        <f t="shared" si="18"/>
        <v>67</v>
      </c>
      <c r="E73" s="46">
        <v>30</v>
      </c>
      <c r="F73" s="47">
        <f t="shared" si="15"/>
        <v>44.776119402985074</v>
      </c>
      <c r="G73" s="46">
        <v>32</v>
      </c>
      <c r="H73" s="47">
        <f t="shared" si="13"/>
        <v>47.761194029850749</v>
      </c>
      <c r="I73" s="46">
        <v>5</v>
      </c>
      <c r="J73" s="47">
        <f t="shared" si="19"/>
        <v>7.4626865671641793</v>
      </c>
      <c r="K73" s="48">
        <f t="shared" si="20"/>
        <v>55.223880597014926</v>
      </c>
      <c r="L73" s="266"/>
    </row>
    <row r="74" spans="1:12" ht="15" customHeight="1" x14ac:dyDescent="0.25">
      <c r="A74" s="12">
        <v>5</v>
      </c>
      <c r="B74" s="49">
        <v>50230</v>
      </c>
      <c r="C74" s="186" t="s">
        <v>88</v>
      </c>
      <c r="D74" s="46">
        <f t="shared" si="18"/>
        <v>103</v>
      </c>
      <c r="E74" s="46"/>
      <c r="F74" s="47">
        <f t="shared" si="15"/>
        <v>0</v>
      </c>
      <c r="G74" s="46">
        <v>43</v>
      </c>
      <c r="H74" s="47">
        <f t="shared" si="13"/>
        <v>41.747572815533978</v>
      </c>
      <c r="I74" s="46">
        <v>60</v>
      </c>
      <c r="J74" s="47">
        <f t="shared" si="19"/>
        <v>58.252427184466022</v>
      </c>
      <c r="K74" s="48">
        <f t="shared" si="20"/>
        <v>100</v>
      </c>
      <c r="L74" s="266"/>
    </row>
    <row r="75" spans="1:12" ht="15" customHeight="1" x14ac:dyDescent="0.25">
      <c r="A75" s="16">
        <v>6</v>
      </c>
      <c r="B75" s="49">
        <v>50340</v>
      </c>
      <c r="C75" s="2" t="s">
        <v>177</v>
      </c>
      <c r="D75" s="46">
        <f t="shared" si="18"/>
        <v>80</v>
      </c>
      <c r="E75" s="46">
        <v>2</v>
      </c>
      <c r="F75" s="47">
        <f t="shared" si="15"/>
        <v>2.5</v>
      </c>
      <c r="G75" s="46">
        <v>33</v>
      </c>
      <c r="H75" s="47">
        <f t="shared" si="13"/>
        <v>41.25</v>
      </c>
      <c r="I75" s="46">
        <v>45</v>
      </c>
      <c r="J75" s="47">
        <f t="shared" si="19"/>
        <v>56.25</v>
      </c>
      <c r="K75" s="48">
        <f t="shared" si="20"/>
        <v>97.5</v>
      </c>
      <c r="L75" s="266"/>
    </row>
    <row r="76" spans="1:12" ht="15" customHeight="1" x14ac:dyDescent="0.25">
      <c r="A76" s="12">
        <v>7</v>
      </c>
      <c r="B76" s="49">
        <v>50420</v>
      </c>
      <c r="C76" s="2" t="s">
        <v>178</v>
      </c>
      <c r="D76" s="46">
        <f t="shared" si="18"/>
        <v>98</v>
      </c>
      <c r="E76" s="46">
        <v>1</v>
      </c>
      <c r="F76" s="47">
        <f t="shared" si="15"/>
        <v>1.0204081632653061</v>
      </c>
      <c r="G76" s="46">
        <v>49</v>
      </c>
      <c r="H76" s="47">
        <f t="shared" si="13"/>
        <v>50</v>
      </c>
      <c r="I76" s="46">
        <v>48</v>
      </c>
      <c r="J76" s="47">
        <f t="shared" si="19"/>
        <v>48.979591836734691</v>
      </c>
      <c r="K76" s="48">
        <f t="shared" si="20"/>
        <v>98.979591836734699</v>
      </c>
      <c r="L76" s="266"/>
    </row>
    <row r="77" spans="1:12" ht="15" customHeight="1" x14ac:dyDescent="0.25">
      <c r="A77" s="12">
        <v>8</v>
      </c>
      <c r="B77" s="49">
        <v>50450</v>
      </c>
      <c r="C77" s="2" t="s">
        <v>179</v>
      </c>
      <c r="D77" s="46">
        <f t="shared" si="18"/>
        <v>155</v>
      </c>
      <c r="E77" s="46">
        <v>13</v>
      </c>
      <c r="F77" s="47">
        <f t="shared" si="15"/>
        <v>8.387096774193548</v>
      </c>
      <c r="G77" s="46">
        <v>106</v>
      </c>
      <c r="H77" s="47">
        <f t="shared" si="13"/>
        <v>68.387096774193552</v>
      </c>
      <c r="I77" s="46">
        <v>36</v>
      </c>
      <c r="J77" s="47">
        <f t="shared" si="19"/>
        <v>23.225806451612904</v>
      </c>
      <c r="K77" s="48">
        <f t="shared" si="20"/>
        <v>91.612903225806463</v>
      </c>
      <c r="L77" s="266"/>
    </row>
    <row r="78" spans="1:12" ht="15" customHeight="1" x14ac:dyDescent="0.25">
      <c r="A78" s="12">
        <v>9</v>
      </c>
      <c r="B78" s="49">
        <v>50620</v>
      </c>
      <c r="C78" s="2" t="s">
        <v>83</v>
      </c>
      <c r="D78" s="46">
        <f t="shared" si="18"/>
        <v>74</v>
      </c>
      <c r="E78" s="46">
        <v>3</v>
      </c>
      <c r="F78" s="47">
        <f t="shared" si="15"/>
        <v>4.0540540540540544</v>
      </c>
      <c r="G78" s="46">
        <v>39</v>
      </c>
      <c r="H78" s="47">
        <f t="shared" si="13"/>
        <v>52.702702702702702</v>
      </c>
      <c r="I78" s="46">
        <v>32</v>
      </c>
      <c r="J78" s="47">
        <f t="shared" si="19"/>
        <v>43.243243243243242</v>
      </c>
      <c r="K78" s="48">
        <f t="shared" si="20"/>
        <v>95.945945945945937</v>
      </c>
      <c r="L78" s="266"/>
    </row>
    <row r="79" spans="1:12" ht="15" customHeight="1" x14ac:dyDescent="0.25">
      <c r="A79" s="12">
        <v>10</v>
      </c>
      <c r="B79" s="49">
        <v>50760</v>
      </c>
      <c r="C79" s="186" t="s">
        <v>180</v>
      </c>
      <c r="D79" s="46">
        <f t="shared" si="18"/>
        <v>213</v>
      </c>
      <c r="E79" s="46"/>
      <c r="F79" s="47">
        <f t="shared" si="15"/>
        <v>0</v>
      </c>
      <c r="G79" s="46">
        <v>115</v>
      </c>
      <c r="H79" s="47">
        <f t="shared" si="13"/>
        <v>53.990610328638496</v>
      </c>
      <c r="I79" s="46">
        <v>98</v>
      </c>
      <c r="J79" s="47">
        <f t="shared" si="19"/>
        <v>46.009389671361504</v>
      </c>
      <c r="K79" s="48">
        <f t="shared" si="20"/>
        <v>100</v>
      </c>
      <c r="L79" s="266"/>
    </row>
    <row r="80" spans="1:12" ht="15" customHeight="1" x14ac:dyDescent="0.25">
      <c r="A80" s="12">
        <v>11</v>
      </c>
      <c r="B80" s="49">
        <v>50780</v>
      </c>
      <c r="C80" s="2" t="s">
        <v>181</v>
      </c>
      <c r="D80" s="46">
        <f t="shared" si="18"/>
        <v>158</v>
      </c>
      <c r="E80" s="46">
        <v>20</v>
      </c>
      <c r="F80" s="47">
        <f t="shared" si="15"/>
        <v>12.658227848101266</v>
      </c>
      <c r="G80" s="46">
        <v>97</v>
      </c>
      <c r="H80" s="47">
        <f t="shared" si="13"/>
        <v>61.392405063291136</v>
      </c>
      <c r="I80" s="46">
        <v>41</v>
      </c>
      <c r="J80" s="47">
        <f t="shared" si="19"/>
        <v>25.949367088607595</v>
      </c>
      <c r="K80" s="48">
        <f t="shared" si="20"/>
        <v>87.341772151898738</v>
      </c>
      <c r="L80" s="266"/>
    </row>
    <row r="81" spans="1:12" ht="15" customHeight="1" x14ac:dyDescent="0.25">
      <c r="A81" s="12">
        <v>12</v>
      </c>
      <c r="B81" s="23">
        <v>50930</v>
      </c>
      <c r="C81" s="188" t="s">
        <v>182</v>
      </c>
      <c r="D81" s="55">
        <f t="shared" si="18"/>
        <v>92</v>
      </c>
      <c r="E81" s="55"/>
      <c r="F81" s="56">
        <f t="shared" si="15"/>
        <v>0</v>
      </c>
      <c r="G81" s="55">
        <v>25</v>
      </c>
      <c r="H81" s="56">
        <f t="shared" si="13"/>
        <v>27.173913043478262</v>
      </c>
      <c r="I81" s="55">
        <v>67</v>
      </c>
      <c r="J81" s="56">
        <f t="shared" si="19"/>
        <v>72.826086956521735</v>
      </c>
      <c r="K81" s="57">
        <f t="shared" si="20"/>
        <v>100</v>
      </c>
      <c r="L81" s="266"/>
    </row>
    <row r="82" spans="1:12" ht="15" customHeight="1" x14ac:dyDescent="0.25">
      <c r="A82" s="12">
        <v>13</v>
      </c>
      <c r="B82" s="49">
        <v>51370</v>
      </c>
      <c r="C82" s="2" t="s">
        <v>78</v>
      </c>
      <c r="D82" s="46">
        <f t="shared" si="18"/>
        <v>88</v>
      </c>
      <c r="E82" s="46">
        <v>1</v>
      </c>
      <c r="F82" s="47">
        <f t="shared" si="15"/>
        <v>1.1363636363636365</v>
      </c>
      <c r="G82" s="46">
        <v>35</v>
      </c>
      <c r="H82" s="47">
        <f t="shared" si="13"/>
        <v>39.772727272727273</v>
      </c>
      <c r="I82" s="46">
        <v>52</v>
      </c>
      <c r="J82" s="47">
        <f t="shared" si="19"/>
        <v>59.090909090909093</v>
      </c>
      <c r="K82" s="48">
        <f t="shared" si="20"/>
        <v>98.863636363636374</v>
      </c>
      <c r="L82" s="266"/>
    </row>
    <row r="83" spans="1:12" ht="15" customHeight="1" thickBot="1" x14ac:dyDescent="0.3">
      <c r="A83" s="12">
        <v>14</v>
      </c>
      <c r="B83" s="49">
        <v>51580</v>
      </c>
      <c r="C83" s="2" t="s">
        <v>183</v>
      </c>
      <c r="D83" s="46"/>
      <c r="E83" s="259"/>
      <c r="F83" s="260"/>
      <c r="G83" s="46"/>
      <c r="H83" s="47"/>
      <c r="I83" s="46"/>
      <c r="J83" s="47"/>
      <c r="K83" s="48"/>
      <c r="L83" s="266"/>
    </row>
    <row r="84" spans="1:12" ht="15" customHeight="1" thickBot="1" x14ac:dyDescent="0.3">
      <c r="A84" s="40"/>
      <c r="B84" s="41"/>
      <c r="C84" s="31" t="s">
        <v>119</v>
      </c>
      <c r="D84" s="42">
        <f>SUM(D85:D115)</f>
        <v>3835</v>
      </c>
      <c r="E84" s="42">
        <f>SUM(E85:E115)</f>
        <v>271</v>
      </c>
      <c r="F84" s="43">
        <f t="shared" si="15"/>
        <v>7.0664928292046936</v>
      </c>
      <c r="G84" s="42">
        <f>SUM(G85:G115)</f>
        <v>1950</v>
      </c>
      <c r="H84" s="43">
        <f>G84*100/D84</f>
        <v>50.847457627118644</v>
      </c>
      <c r="I84" s="42">
        <f>SUM(I85:I115)</f>
        <v>1614</v>
      </c>
      <c r="J84" s="43">
        <f t="shared" si="19"/>
        <v>42.086049543676666</v>
      </c>
      <c r="K84" s="44">
        <f>AVERAGE(K85:K115)</f>
        <v>92.647733116269478</v>
      </c>
      <c r="L84" s="266"/>
    </row>
    <row r="85" spans="1:12" ht="15" customHeight="1" x14ac:dyDescent="0.25">
      <c r="A85" s="12">
        <v>1</v>
      </c>
      <c r="B85" s="49">
        <v>60010</v>
      </c>
      <c r="C85" s="1" t="s">
        <v>184</v>
      </c>
      <c r="D85" s="46">
        <f t="shared" ref="D85:D125" si="21">E85+G85+I85</f>
        <v>93</v>
      </c>
      <c r="E85" s="46">
        <v>11</v>
      </c>
      <c r="F85" s="47">
        <f t="shared" si="15"/>
        <v>11.827956989247312</v>
      </c>
      <c r="G85" s="46">
        <v>35</v>
      </c>
      <c r="H85" s="47">
        <f t="shared" ref="H85:H115" si="22">G85*100/D85</f>
        <v>37.634408602150536</v>
      </c>
      <c r="I85" s="46">
        <v>47</v>
      </c>
      <c r="J85" s="47">
        <f t="shared" si="19"/>
        <v>50.537634408602152</v>
      </c>
      <c r="K85" s="48">
        <f t="shared" ref="K85:K115" si="23">H85+J85</f>
        <v>88.172043010752688</v>
      </c>
      <c r="L85" s="266"/>
    </row>
    <row r="86" spans="1:12" ht="15" customHeight="1" x14ac:dyDescent="0.25">
      <c r="A86" s="12">
        <v>2</v>
      </c>
      <c r="B86" s="49">
        <v>60020</v>
      </c>
      <c r="C86" s="1" t="s">
        <v>44</v>
      </c>
      <c r="D86" s="46">
        <f t="shared" si="21"/>
        <v>67</v>
      </c>
      <c r="E86" s="46">
        <v>11</v>
      </c>
      <c r="F86" s="47">
        <f t="shared" si="15"/>
        <v>16.417910447761194</v>
      </c>
      <c r="G86" s="46">
        <v>39</v>
      </c>
      <c r="H86" s="47">
        <f t="shared" si="22"/>
        <v>58.208955223880594</v>
      </c>
      <c r="I86" s="46">
        <v>17</v>
      </c>
      <c r="J86" s="47">
        <f t="shared" si="19"/>
        <v>25.373134328358208</v>
      </c>
      <c r="K86" s="48">
        <f t="shared" si="23"/>
        <v>83.582089552238799</v>
      </c>
      <c r="L86" s="266"/>
    </row>
    <row r="87" spans="1:12" ht="15" customHeight="1" x14ac:dyDescent="0.25">
      <c r="A87" s="12">
        <v>3</v>
      </c>
      <c r="B87" s="49">
        <v>60050</v>
      </c>
      <c r="C87" s="1" t="s">
        <v>185</v>
      </c>
      <c r="D87" s="46">
        <f t="shared" si="21"/>
        <v>101</v>
      </c>
      <c r="E87" s="46">
        <v>4</v>
      </c>
      <c r="F87" s="47">
        <f t="shared" si="15"/>
        <v>3.9603960396039604</v>
      </c>
      <c r="G87" s="46">
        <v>43</v>
      </c>
      <c r="H87" s="47">
        <f t="shared" si="22"/>
        <v>42.574257425742573</v>
      </c>
      <c r="I87" s="46">
        <v>54</v>
      </c>
      <c r="J87" s="47">
        <f t="shared" si="19"/>
        <v>53.465346534653463</v>
      </c>
      <c r="K87" s="48">
        <f t="shared" si="23"/>
        <v>96.039603960396036</v>
      </c>
      <c r="L87" s="266"/>
    </row>
    <row r="88" spans="1:12" ht="15" customHeight="1" x14ac:dyDescent="0.25">
      <c r="A88" s="12">
        <v>4</v>
      </c>
      <c r="B88" s="49">
        <v>60070</v>
      </c>
      <c r="C88" s="189" t="s">
        <v>186</v>
      </c>
      <c r="D88" s="46">
        <f t="shared" si="21"/>
        <v>106</v>
      </c>
      <c r="E88" s="46"/>
      <c r="F88" s="47">
        <f t="shared" si="15"/>
        <v>0</v>
      </c>
      <c r="G88" s="46">
        <v>53</v>
      </c>
      <c r="H88" s="47">
        <f t="shared" si="22"/>
        <v>50</v>
      </c>
      <c r="I88" s="46">
        <v>53</v>
      </c>
      <c r="J88" s="47">
        <f t="shared" si="19"/>
        <v>50</v>
      </c>
      <c r="K88" s="48">
        <f t="shared" si="23"/>
        <v>100</v>
      </c>
      <c r="L88" s="266"/>
    </row>
    <row r="89" spans="1:12" ht="15" customHeight="1" x14ac:dyDescent="0.25">
      <c r="A89" s="12">
        <v>5</v>
      </c>
      <c r="B89" s="49">
        <v>60180</v>
      </c>
      <c r="C89" s="1" t="s">
        <v>187</v>
      </c>
      <c r="D89" s="46">
        <f t="shared" si="21"/>
        <v>132</v>
      </c>
      <c r="E89" s="46">
        <v>3</v>
      </c>
      <c r="F89" s="47">
        <f t="shared" si="15"/>
        <v>2.2727272727272729</v>
      </c>
      <c r="G89" s="46">
        <v>79</v>
      </c>
      <c r="H89" s="47">
        <f t="shared" si="22"/>
        <v>59.848484848484851</v>
      </c>
      <c r="I89" s="46">
        <v>50</v>
      </c>
      <c r="J89" s="47">
        <f t="shared" si="19"/>
        <v>37.878787878787875</v>
      </c>
      <c r="K89" s="48">
        <f t="shared" si="23"/>
        <v>97.72727272727272</v>
      </c>
      <c r="L89" s="266"/>
    </row>
    <row r="90" spans="1:12" ht="15" customHeight="1" x14ac:dyDescent="0.25">
      <c r="A90" s="12">
        <v>6</v>
      </c>
      <c r="B90" s="49">
        <v>60240</v>
      </c>
      <c r="C90" s="1" t="s">
        <v>188</v>
      </c>
      <c r="D90" s="46">
        <f t="shared" si="21"/>
        <v>174</v>
      </c>
      <c r="E90" s="46">
        <v>9</v>
      </c>
      <c r="F90" s="47">
        <f t="shared" si="15"/>
        <v>5.1724137931034484</v>
      </c>
      <c r="G90" s="46">
        <v>83</v>
      </c>
      <c r="H90" s="47">
        <f t="shared" si="22"/>
        <v>47.701149425287355</v>
      </c>
      <c r="I90" s="46">
        <v>82</v>
      </c>
      <c r="J90" s="47">
        <f t="shared" si="19"/>
        <v>47.126436781609193</v>
      </c>
      <c r="K90" s="48">
        <f t="shared" si="23"/>
        <v>94.827586206896541</v>
      </c>
      <c r="L90" s="266"/>
    </row>
    <row r="91" spans="1:12" ht="15" customHeight="1" x14ac:dyDescent="0.25">
      <c r="A91" s="12">
        <v>7</v>
      </c>
      <c r="B91" s="49">
        <v>60560</v>
      </c>
      <c r="C91" s="189" t="s">
        <v>50</v>
      </c>
      <c r="D91" s="46">
        <f t="shared" si="21"/>
        <v>49</v>
      </c>
      <c r="E91" s="46"/>
      <c r="F91" s="47">
        <f t="shared" si="15"/>
        <v>0</v>
      </c>
      <c r="G91" s="46">
        <v>28</v>
      </c>
      <c r="H91" s="47">
        <f t="shared" si="22"/>
        <v>57.142857142857146</v>
      </c>
      <c r="I91" s="46">
        <v>21</v>
      </c>
      <c r="J91" s="47">
        <f t="shared" si="19"/>
        <v>42.857142857142854</v>
      </c>
      <c r="K91" s="48">
        <f t="shared" si="23"/>
        <v>100</v>
      </c>
      <c r="L91" s="266"/>
    </row>
    <row r="92" spans="1:12" ht="15" customHeight="1" x14ac:dyDescent="0.25">
      <c r="A92" s="12">
        <v>8</v>
      </c>
      <c r="B92" s="49">
        <v>60660</v>
      </c>
      <c r="C92" s="1" t="s">
        <v>189</v>
      </c>
      <c r="D92" s="46">
        <f t="shared" si="21"/>
        <v>70</v>
      </c>
      <c r="E92" s="46">
        <v>7</v>
      </c>
      <c r="F92" s="47">
        <f t="shared" si="15"/>
        <v>10</v>
      </c>
      <c r="G92" s="46">
        <v>35</v>
      </c>
      <c r="H92" s="47">
        <f t="shared" si="22"/>
        <v>50</v>
      </c>
      <c r="I92" s="46">
        <v>28</v>
      </c>
      <c r="J92" s="47">
        <f t="shared" si="19"/>
        <v>40</v>
      </c>
      <c r="K92" s="48">
        <f t="shared" si="23"/>
        <v>90</v>
      </c>
      <c r="L92" s="266"/>
    </row>
    <row r="93" spans="1:12" ht="15" customHeight="1" x14ac:dyDescent="0.25">
      <c r="A93" s="12">
        <v>9</v>
      </c>
      <c r="B93" s="49">
        <v>60001</v>
      </c>
      <c r="C93" s="1" t="s">
        <v>190</v>
      </c>
      <c r="D93" s="46">
        <f t="shared" si="21"/>
        <v>94</v>
      </c>
      <c r="E93" s="46">
        <v>26</v>
      </c>
      <c r="F93" s="47">
        <f t="shared" si="15"/>
        <v>27.659574468085108</v>
      </c>
      <c r="G93" s="46">
        <v>48</v>
      </c>
      <c r="H93" s="47">
        <f t="shared" si="22"/>
        <v>51.063829787234042</v>
      </c>
      <c r="I93" s="46">
        <v>20</v>
      </c>
      <c r="J93" s="47">
        <f t="shared" si="19"/>
        <v>21.276595744680851</v>
      </c>
      <c r="K93" s="48">
        <f t="shared" si="23"/>
        <v>72.340425531914889</v>
      </c>
      <c r="L93" s="266"/>
    </row>
    <row r="94" spans="1:12" ht="15" customHeight="1" x14ac:dyDescent="0.25">
      <c r="A94" s="261">
        <v>10</v>
      </c>
      <c r="B94" s="262">
        <v>60701</v>
      </c>
      <c r="C94" s="267" t="s">
        <v>52</v>
      </c>
      <c r="D94" s="263">
        <f t="shared" ref="D94" si="24">E94+G94+I94</f>
        <v>27</v>
      </c>
      <c r="E94" s="263"/>
      <c r="F94" s="264">
        <f t="shared" ref="F94" si="25">E94*100/D94</f>
        <v>0</v>
      </c>
      <c r="G94" s="263">
        <v>12</v>
      </c>
      <c r="H94" s="264">
        <f t="shared" ref="H94" si="26">G94*100/D94</f>
        <v>44.444444444444443</v>
      </c>
      <c r="I94" s="263">
        <v>15</v>
      </c>
      <c r="J94" s="264">
        <f t="shared" ref="J94" si="27">I94*100/D94</f>
        <v>55.555555555555557</v>
      </c>
      <c r="K94" s="265">
        <f t="shared" ref="K94" si="28">H94+J94</f>
        <v>100</v>
      </c>
      <c r="L94" s="266"/>
    </row>
    <row r="95" spans="1:12" ht="15" customHeight="1" x14ac:dyDescent="0.25">
      <c r="A95" s="12">
        <v>11</v>
      </c>
      <c r="B95" s="54">
        <v>60850</v>
      </c>
      <c r="C95" s="242" t="s">
        <v>191</v>
      </c>
      <c r="D95" s="55">
        <f t="shared" si="21"/>
        <v>108</v>
      </c>
      <c r="E95" s="55">
        <v>10</v>
      </c>
      <c r="F95" s="56">
        <f t="shared" si="15"/>
        <v>9.2592592592592595</v>
      </c>
      <c r="G95" s="55">
        <v>58</v>
      </c>
      <c r="H95" s="56">
        <f t="shared" si="22"/>
        <v>53.703703703703702</v>
      </c>
      <c r="I95" s="55">
        <v>40</v>
      </c>
      <c r="J95" s="56">
        <f t="shared" si="19"/>
        <v>37.037037037037038</v>
      </c>
      <c r="K95" s="57">
        <f t="shared" si="23"/>
        <v>90.740740740740733</v>
      </c>
      <c r="L95" s="266"/>
    </row>
    <row r="96" spans="1:12" ht="15" customHeight="1" x14ac:dyDescent="0.25">
      <c r="A96" s="16">
        <v>12</v>
      </c>
      <c r="B96" s="49">
        <v>60910</v>
      </c>
      <c r="C96" s="1" t="s">
        <v>54</v>
      </c>
      <c r="D96" s="46">
        <f t="shared" si="21"/>
        <v>50</v>
      </c>
      <c r="E96" s="46">
        <v>3</v>
      </c>
      <c r="F96" s="47">
        <f t="shared" si="15"/>
        <v>6</v>
      </c>
      <c r="G96" s="46">
        <v>27</v>
      </c>
      <c r="H96" s="47">
        <f t="shared" si="22"/>
        <v>54</v>
      </c>
      <c r="I96" s="46">
        <v>20</v>
      </c>
      <c r="J96" s="47">
        <f t="shared" si="19"/>
        <v>40</v>
      </c>
      <c r="K96" s="48">
        <f t="shared" si="23"/>
        <v>94</v>
      </c>
      <c r="L96" s="266"/>
    </row>
    <row r="97" spans="1:12" ht="15" customHeight="1" x14ac:dyDescent="0.25">
      <c r="A97" s="12">
        <v>13</v>
      </c>
      <c r="B97" s="49">
        <v>60980</v>
      </c>
      <c r="C97" s="1" t="s">
        <v>55</v>
      </c>
      <c r="D97" s="46">
        <f t="shared" si="21"/>
        <v>69</v>
      </c>
      <c r="E97" s="46">
        <v>5</v>
      </c>
      <c r="F97" s="47">
        <f t="shared" si="15"/>
        <v>7.2463768115942031</v>
      </c>
      <c r="G97" s="46">
        <v>36</v>
      </c>
      <c r="H97" s="47">
        <f t="shared" si="22"/>
        <v>52.173913043478258</v>
      </c>
      <c r="I97" s="46">
        <v>28</v>
      </c>
      <c r="J97" s="47">
        <f t="shared" si="19"/>
        <v>40.579710144927539</v>
      </c>
      <c r="K97" s="48">
        <f t="shared" si="23"/>
        <v>92.753623188405797</v>
      </c>
      <c r="L97" s="266"/>
    </row>
    <row r="98" spans="1:12" ht="15" customHeight="1" x14ac:dyDescent="0.25">
      <c r="A98" s="14">
        <v>14</v>
      </c>
      <c r="B98" s="49">
        <v>61080</v>
      </c>
      <c r="C98" s="1" t="s">
        <v>192</v>
      </c>
      <c r="D98" s="46">
        <f t="shared" si="21"/>
        <v>157</v>
      </c>
      <c r="E98" s="46">
        <v>18</v>
      </c>
      <c r="F98" s="47">
        <f t="shared" si="15"/>
        <v>11.464968152866241</v>
      </c>
      <c r="G98" s="46">
        <v>89</v>
      </c>
      <c r="H98" s="47">
        <f t="shared" si="22"/>
        <v>56.687898089171973</v>
      </c>
      <c r="I98" s="46">
        <v>50</v>
      </c>
      <c r="J98" s="47">
        <f t="shared" si="19"/>
        <v>31.847133757961782</v>
      </c>
      <c r="K98" s="48">
        <f t="shared" si="23"/>
        <v>88.535031847133752</v>
      </c>
      <c r="L98" s="266"/>
    </row>
    <row r="99" spans="1:12" ht="15" customHeight="1" x14ac:dyDescent="0.25">
      <c r="A99" s="15">
        <v>15</v>
      </c>
      <c r="B99" s="49">
        <v>61150</v>
      </c>
      <c r="C99" s="1" t="s">
        <v>193</v>
      </c>
      <c r="D99" s="46">
        <f t="shared" si="21"/>
        <v>150</v>
      </c>
      <c r="E99" s="46">
        <v>16</v>
      </c>
      <c r="F99" s="47">
        <f t="shared" si="15"/>
        <v>10.666666666666666</v>
      </c>
      <c r="G99" s="46">
        <v>86</v>
      </c>
      <c r="H99" s="47">
        <f t="shared" si="22"/>
        <v>57.333333333333336</v>
      </c>
      <c r="I99" s="46">
        <v>48</v>
      </c>
      <c r="J99" s="47">
        <f t="shared" si="19"/>
        <v>32</v>
      </c>
      <c r="K99" s="48">
        <f t="shared" si="23"/>
        <v>89.333333333333343</v>
      </c>
      <c r="L99" s="266"/>
    </row>
    <row r="100" spans="1:12" ht="15" customHeight="1" x14ac:dyDescent="0.25">
      <c r="A100" s="12">
        <v>16</v>
      </c>
      <c r="B100" s="49">
        <v>61210</v>
      </c>
      <c r="C100" s="1" t="s">
        <v>194</v>
      </c>
      <c r="D100" s="46">
        <f t="shared" si="21"/>
        <v>73</v>
      </c>
      <c r="E100" s="46">
        <v>1</v>
      </c>
      <c r="F100" s="47">
        <f t="shared" si="15"/>
        <v>1.3698630136986301</v>
      </c>
      <c r="G100" s="46">
        <v>29</v>
      </c>
      <c r="H100" s="47">
        <f t="shared" si="22"/>
        <v>39.726027397260275</v>
      </c>
      <c r="I100" s="46">
        <v>43</v>
      </c>
      <c r="J100" s="47">
        <f t="shared" si="19"/>
        <v>58.904109589041099</v>
      </c>
      <c r="K100" s="48">
        <f t="shared" si="23"/>
        <v>98.63013698630138</v>
      </c>
      <c r="L100" s="266"/>
    </row>
    <row r="101" spans="1:12" ht="15" customHeight="1" x14ac:dyDescent="0.25">
      <c r="A101" s="12">
        <v>17</v>
      </c>
      <c r="B101" s="49">
        <v>61290</v>
      </c>
      <c r="C101" s="1" t="s">
        <v>59</v>
      </c>
      <c r="D101" s="46">
        <f t="shared" si="21"/>
        <v>75</v>
      </c>
      <c r="E101" s="46">
        <v>5</v>
      </c>
      <c r="F101" s="47">
        <f t="shared" si="15"/>
        <v>6.666666666666667</v>
      </c>
      <c r="G101" s="46">
        <v>47</v>
      </c>
      <c r="H101" s="47">
        <f t="shared" si="22"/>
        <v>62.666666666666664</v>
      </c>
      <c r="I101" s="46">
        <v>23</v>
      </c>
      <c r="J101" s="47">
        <f t="shared" si="19"/>
        <v>30.666666666666668</v>
      </c>
      <c r="K101" s="48">
        <f t="shared" si="23"/>
        <v>93.333333333333329</v>
      </c>
      <c r="L101" s="266"/>
    </row>
    <row r="102" spans="1:12" ht="15" customHeight="1" x14ac:dyDescent="0.25">
      <c r="A102" s="12">
        <v>18</v>
      </c>
      <c r="B102" s="49">
        <v>61340</v>
      </c>
      <c r="C102" s="1" t="s">
        <v>195</v>
      </c>
      <c r="D102" s="46">
        <f t="shared" si="21"/>
        <v>74</v>
      </c>
      <c r="E102" s="46">
        <v>8</v>
      </c>
      <c r="F102" s="47">
        <f t="shared" si="15"/>
        <v>10.810810810810811</v>
      </c>
      <c r="G102" s="46">
        <v>34</v>
      </c>
      <c r="H102" s="47">
        <f t="shared" si="22"/>
        <v>45.945945945945944</v>
      </c>
      <c r="I102" s="46">
        <v>32</v>
      </c>
      <c r="J102" s="47">
        <f t="shared" si="19"/>
        <v>43.243243243243242</v>
      </c>
      <c r="K102" s="48">
        <f t="shared" si="23"/>
        <v>89.189189189189193</v>
      </c>
      <c r="L102" s="266"/>
    </row>
    <row r="103" spans="1:12" ht="15" customHeight="1" x14ac:dyDescent="0.25">
      <c r="A103" s="12">
        <v>19</v>
      </c>
      <c r="B103" s="49">
        <v>61390</v>
      </c>
      <c r="C103" s="1" t="s">
        <v>196</v>
      </c>
      <c r="D103" s="46">
        <f t="shared" si="21"/>
        <v>105</v>
      </c>
      <c r="E103" s="46">
        <v>9</v>
      </c>
      <c r="F103" s="47">
        <f t="shared" si="15"/>
        <v>8.5714285714285712</v>
      </c>
      <c r="G103" s="46">
        <v>85</v>
      </c>
      <c r="H103" s="47">
        <f t="shared" si="22"/>
        <v>80.952380952380949</v>
      </c>
      <c r="I103" s="46">
        <v>11</v>
      </c>
      <c r="J103" s="47">
        <f t="shared" si="19"/>
        <v>10.476190476190476</v>
      </c>
      <c r="K103" s="48">
        <f t="shared" si="23"/>
        <v>91.428571428571431</v>
      </c>
      <c r="L103" s="266"/>
    </row>
    <row r="104" spans="1:12" ht="15" customHeight="1" x14ac:dyDescent="0.25">
      <c r="A104" s="12">
        <v>20</v>
      </c>
      <c r="B104" s="49">
        <v>61410</v>
      </c>
      <c r="C104" s="189" t="s">
        <v>197</v>
      </c>
      <c r="D104" s="46">
        <f t="shared" si="21"/>
        <v>105</v>
      </c>
      <c r="E104" s="46"/>
      <c r="F104" s="47">
        <f t="shared" si="15"/>
        <v>0</v>
      </c>
      <c r="G104" s="46">
        <v>56</v>
      </c>
      <c r="H104" s="47">
        <f t="shared" si="22"/>
        <v>53.333333333333336</v>
      </c>
      <c r="I104" s="46">
        <v>49</v>
      </c>
      <c r="J104" s="47">
        <f t="shared" si="19"/>
        <v>46.666666666666664</v>
      </c>
      <c r="K104" s="48">
        <f t="shared" si="23"/>
        <v>100</v>
      </c>
      <c r="L104" s="266"/>
    </row>
    <row r="105" spans="1:12" ht="15" customHeight="1" x14ac:dyDescent="0.25">
      <c r="A105" s="12">
        <v>21</v>
      </c>
      <c r="B105" s="49">
        <v>61430</v>
      </c>
      <c r="C105" s="1" t="s">
        <v>128</v>
      </c>
      <c r="D105" s="46">
        <f t="shared" si="21"/>
        <v>259</v>
      </c>
      <c r="E105" s="46">
        <v>9</v>
      </c>
      <c r="F105" s="47">
        <f t="shared" si="15"/>
        <v>3.4749034749034751</v>
      </c>
      <c r="G105" s="46">
        <v>95</v>
      </c>
      <c r="H105" s="47">
        <f t="shared" si="22"/>
        <v>36.679536679536682</v>
      </c>
      <c r="I105" s="46">
        <v>155</v>
      </c>
      <c r="J105" s="47">
        <f t="shared" si="19"/>
        <v>59.845559845559848</v>
      </c>
      <c r="K105" s="48">
        <f t="shared" si="23"/>
        <v>96.525096525096529</v>
      </c>
      <c r="L105" s="266"/>
    </row>
    <row r="106" spans="1:12" ht="15" customHeight="1" x14ac:dyDescent="0.25">
      <c r="A106" s="16">
        <v>22</v>
      </c>
      <c r="B106" s="49">
        <v>61440</v>
      </c>
      <c r="C106" s="1" t="s">
        <v>198</v>
      </c>
      <c r="D106" s="46">
        <f t="shared" si="21"/>
        <v>264</v>
      </c>
      <c r="E106" s="46">
        <v>14</v>
      </c>
      <c r="F106" s="47">
        <f t="shared" si="15"/>
        <v>5.3030303030303028</v>
      </c>
      <c r="G106" s="46">
        <v>150</v>
      </c>
      <c r="H106" s="47">
        <f t="shared" si="22"/>
        <v>56.81818181818182</v>
      </c>
      <c r="I106" s="46">
        <v>100</v>
      </c>
      <c r="J106" s="47">
        <f t="shared" si="19"/>
        <v>37.878787878787875</v>
      </c>
      <c r="K106" s="48">
        <f t="shared" si="23"/>
        <v>94.696969696969688</v>
      </c>
      <c r="L106" s="266"/>
    </row>
    <row r="107" spans="1:12" ht="15" customHeight="1" x14ac:dyDescent="0.25">
      <c r="A107" s="12">
        <v>23</v>
      </c>
      <c r="B107" s="49">
        <v>61450</v>
      </c>
      <c r="C107" s="1" t="s">
        <v>129</v>
      </c>
      <c r="D107" s="46">
        <f t="shared" si="21"/>
        <v>124</v>
      </c>
      <c r="E107" s="46">
        <v>7</v>
      </c>
      <c r="F107" s="47">
        <f t="shared" si="15"/>
        <v>5.645161290322581</v>
      </c>
      <c r="G107" s="46">
        <v>63</v>
      </c>
      <c r="H107" s="47">
        <f t="shared" si="22"/>
        <v>50.806451612903224</v>
      </c>
      <c r="I107" s="46">
        <v>54</v>
      </c>
      <c r="J107" s="47">
        <f t="shared" si="19"/>
        <v>43.548387096774192</v>
      </c>
      <c r="K107" s="48">
        <f t="shared" si="23"/>
        <v>94.354838709677409</v>
      </c>
      <c r="L107" s="266"/>
    </row>
    <row r="108" spans="1:12" ht="15" customHeight="1" x14ac:dyDescent="0.25">
      <c r="A108" s="12">
        <v>24</v>
      </c>
      <c r="B108" s="49">
        <v>61470</v>
      </c>
      <c r="C108" s="1" t="s">
        <v>64</v>
      </c>
      <c r="D108" s="46">
        <f t="shared" si="21"/>
        <v>105</v>
      </c>
      <c r="E108" s="46">
        <v>12</v>
      </c>
      <c r="F108" s="47">
        <f t="shared" si="15"/>
        <v>11.428571428571429</v>
      </c>
      <c r="G108" s="46">
        <v>50</v>
      </c>
      <c r="H108" s="47">
        <f t="shared" si="22"/>
        <v>47.61904761904762</v>
      </c>
      <c r="I108" s="46">
        <v>43</v>
      </c>
      <c r="J108" s="47">
        <f t="shared" si="19"/>
        <v>40.952380952380949</v>
      </c>
      <c r="K108" s="48">
        <f t="shared" si="23"/>
        <v>88.571428571428569</v>
      </c>
      <c r="L108" s="266"/>
    </row>
    <row r="109" spans="1:12" ht="15" customHeight="1" x14ac:dyDescent="0.25">
      <c r="A109" s="12">
        <v>25</v>
      </c>
      <c r="B109" s="49">
        <v>61490</v>
      </c>
      <c r="C109" s="1" t="s">
        <v>130</v>
      </c>
      <c r="D109" s="46">
        <f t="shared" si="21"/>
        <v>267</v>
      </c>
      <c r="E109" s="46">
        <v>8</v>
      </c>
      <c r="F109" s="47">
        <f t="shared" si="15"/>
        <v>2.9962546816479403</v>
      </c>
      <c r="G109" s="46">
        <v>93</v>
      </c>
      <c r="H109" s="47">
        <f t="shared" si="22"/>
        <v>34.831460674157306</v>
      </c>
      <c r="I109" s="46">
        <v>166</v>
      </c>
      <c r="J109" s="47">
        <f t="shared" si="19"/>
        <v>62.172284644194754</v>
      </c>
      <c r="K109" s="48">
        <f t="shared" si="23"/>
        <v>97.00374531835206</v>
      </c>
      <c r="L109" s="266"/>
    </row>
    <row r="110" spans="1:12" ht="15" customHeight="1" x14ac:dyDescent="0.25">
      <c r="A110" s="12">
        <v>26</v>
      </c>
      <c r="B110" s="49">
        <v>61500</v>
      </c>
      <c r="C110" s="1" t="s">
        <v>131</v>
      </c>
      <c r="D110" s="46">
        <f t="shared" si="21"/>
        <v>244</v>
      </c>
      <c r="E110" s="46">
        <v>2</v>
      </c>
      <c r="F110" s="47">
        <f t="shared" si="15"/>
        <v>0.81967213114754101</v>
      </c>
      <c r="G110" s="46">
        <v>103</v>
      </c>
      <c r="H110" s="47">
        <f t="shared" si="22"/>
        <v>42.213114754098363</v>
      </c>
      <c r="I110" s="46">
        <v>139</v>
      </c>
      <c r="J110" s="47">
        <f t="shared" si="19"/>
        <v>56.967213114754095</v>
      </c>
      <c r="K110" s="48">
        <f t="shared" si="23"/>
        <v>99.180327868852459</v>
      </c>
      <c r="L110" s="266"/>
    </row>
    <row r="111" spans="1:12" x14ac:dyDescent="0.25">
      <c r="A111" s="12">
        <v>27</v>
      </c>
      <c r="B111" s="49">
        <v>61510</v>
      </c>
      <c r="C111" s="1" t="s">
        <v>65</v>
      </c>
      <c r="D111" s="46">
        <f t="shared" si="21"/>
        <v>114</v>
      </c>
      <c r="E111" s="46">
        <v>7</v>
      </c>
      <c r="F111" s="47">
        <f t="shared" si="15"/>
        <v>6.1403508771929829</v>
      </c>
      <c r="G111" s="46">
        <v>65</v>
      </c>
      <c r="H111" s="47">
        <f t="shared" si="22"/>
        <v>57.017543859649123</v>
      </c>
      <c r="I111" s="46">
        <v>42</v>
      </c>
      <c r="J111" s="47">
        <f t="shared" si="19"/>
        <v>36.842105263157897</v>
      </c>
      <c r="K111" s="48">
        <f t="shared" si="23"/>
        <v>93.859649122807014</v>
      </c>
      <c r="L111" s="266"/>
    </row>
    <row r="112" spans="1:12" x14ac:dyDescent="0.25">
      <c r="A112" s="12">
        <v>28</v>
      </c>
      <c r="B112" s="49">
        <v>61520</v>
      </c>
      <c r="C112" s="1" t="s">
        <v>199</v>
      </c>
      <c r="D112" s="46">
        <f t="shared" si="21"/>
        <v>231</v>
      </c>
      <c r="E112" s="46">
        <v>16</v>
      </c>
      <c r="F112" s="47">
        <f t="shared" si="15"/>
        <v>6.9264069264069263</v>
      </c>
      <c r="G112" s="46">
        <v>122</v>
      </c>
      <c r="H112" s="47">
        <f t="shared" si="22"/>
        <v>52.813852813852812</v>
      </c>
      <c r="I112" s="46">
        <v>93</v>
      </c>
      <c r="J112" s="47">
        <f t="shared" si="19"/>
        <v>40.259740259740262</v>
      </c>
      <c r="K112" s="48">
        <f t="shared" si="23"/>
        <v>93.073593073593074</v>
      </c>
      <c r="L112" s="266"/>
    </row>
    <row r="113" spans="1:12" x14ac:dyDescent="0.25">
      <c r="A113" s="12">
        <v>29</v>
      </c>
      <c r="B113" s="49">
        <v>61540</v>
      </c>
      <c r="C113" s="1" t="s">
        <v>141</v>
      </c>
      <c r="D113" s="46">
        <f t="shared" si="21"/>
        <v>120</v>
      </c>
      <c r="E113" s="46">
        <v>7</v>
      </c>
      <c r="F113" s="47">
        <f t="shared" ref="F113:F115" si="29">E113*100/D113</f>
        <v>5.833333333333333</v>
      </c>
      <c r="G113" s="46">
        <v>71</v>
      </c>
      <c r="H113" s="47">
        <f t="shared" si="22"/>
        <v>59.166666666666664</v>
      </c>
      <c r="I113" s="46">
        <v>42</v>
      </c>
      <c r="J113" s="47">
        <f t="shared" si="19"/>
        <v>35</v>
      </c>
      <c r="K113" s="48">
        <f t="shared" si="23"/>
        <v>94.166666666666657</v>
      </c>
      <c r="L113" s="266"/>
    </row>
    <row r="114" spans="1:12" x14ac:dyDescent="0.25">
      <c r="A114" s="16">
        <v>30</v>
      </c>
      <c r="B114" s="50">
        <v>61560</v>
      </c>
      <c r="C114" s="6" t="s">
        <v>150</v>
      </c>
      <c r="D114" s="51">
        <f t="shared" si="21"/>
        <v>165</v>
      </c>
      <c r="E114" s="51">
        <v>39</v>
      </c>
      <c r="F114" s="52">
        <f t="shared" si="29"/>
        <v>23.636363636363637</v>
      </c>
      <c r="G114" s="51">
        <v>92</v>
      </c>
      <c r="H114" s="52">
        <f t="shared" si="22"/>
        <v>55.757575757575758</v>
      </c>
      <c r="I114" s="51">
        <v>34</v>
      </c>
      <c r="J114" s="52">
        <f t="shared" si="19"/>
        <v>20.606060606060606</v>
      </c>
      <c r="K114" s="53">
        <f t="shared" si="23"/>
        <v>76.36363636363636</v>
      </c>
      <c r="L114" s="266"/>
    </row>
    <row r="115" spans="1:12" ht="15.75" thickBot="1" x14ac:dyDescent="0.3">
      <c r="A115" s="13">
        <v>31</v>
      </c>
      <c r="B115" s="58">
        <v>61570</v>
      </c>
      <c r="C115" s="243" t="s">
        <v>151</v>
      </c>
      <c r="D115" s="59">
        <f t="shared" si="21"/>
        <v>63</v>
      </c>
      <c r="E115" s="59">
        <v>4</v>
      </c>
      <c r="F115" s="60">
        <f t="shared" si="29"/>
        <v>6.3492063492063489</v>
      </c>
      <c r="G115" s="59">
        <v>44</v>
      </c>
      <c r="H115" s="60">
        <f t="shared" si="22"/>
        <v>69.841269841269835</v>
      </c>
      <c r="I115" s="59">
        <v>15</v>
      </c>
      <c r="J115" s="60">
        <f t="shared" si="19"/>
        <v>23.80952380952381</v>
      </c>
      <c r="K115" s="61">
        <f t="shared" si="23"/>
        <v>93.650793650793645</v>
      </c>
      <c r="L115" s="266"/>
    </row>
    <row r="116" spans="1:12" ht="15.75" thickBot="1" x14ac:dyDescent="0.3">
      <c r="A116" s="40"/>
      <c r="B116" s="41"/>
      <c r="C116" s="29" t="s">
        <v>120</v>
      </c>
      <c r="D116" s="42">
        <f>SUM(D117:D125)</f>
        <v>991</v>
      </c>
      <c r="E116" s="42">
        <f>SUM(E117:E125)</f>
        <v>61</v>
      </c>
      <c r="F116" s="43">
        <f t="shared" ref="F116:F125" si="30">E116*100/D116</f>
        <v>6.1553985872855703</v>
      </c>
      <c r="G116" s="42">
        <f>SUM(G117:G125)</f>
        <v>458</v>
      </c>
      <c r="H116" s="43">
        <f>G116*100/D116</f>
        <v>46.215943491422806</v>
      </c>
      <c r="I116" s="42">
        <f>SUM(I117:I125)</f>
        <v>472</v>
      </c>
      <c r="J116" s="43">
        <f t="shared" si="19"/>
        <v>47.628657921291627</v>
      </c>
      <c r="K116" s="44">
        <f>AVERAGE(K117:K125)</f>
        <v>94.997389932346678</v>
      </c>
      <c r="L116" s="266"/>
    </row>
    <row r="117" spans="1:12" x14ac:dyDescent="0.25">
      <c r="A117" s="11">
        <v>1</v>
      </c>
      <c r="B117" s="62">
        <v>70020</v>
      </c>
      <c r="C117" s="191" t="s">
        <v>66</v>
      </c>
      <c r="D117" s="63">
        <f t="shared" si="21"/>
        <v>93</v>
      </c>
      <c r="E117" s="63"/>
      <c r="F117" s="64">
        <f t="shared" si="30"/>
        <v>0</v>
      </c>
      <c r="G117" s="63">
        <v>11</v>
      </c>
      <c r="H117" s="64">
        <f t="shared" ref="H117:H125" si="31">G117*100/D117</f>
        <v>11.827956989247312</v>
      </c>
      <c r="I117" s="63">
        <v>82</v>
      </c>
      <c r="J117" s="64">
        <f t="shared" si="19"/>
        <v>88.172043010752688</v>
      </c>
      <c r="K117" s="65">
        <f t="shared" ref="K117:K125" si="32">H117+J117</f>
        <v>100</v>
      </c>
      <c r="L117" s="266"/>
    </row>
    <row r="118" spans="1:12" x14ac:dyDescent="0.25">
      <c r="A118" s="12">
        <v>2</v>
      </c>
      <c r="B118" s="49">
        <v>70110</v>
      </c>
      <c r="C118" s="189" t="s">
        <v>68</v>
      </c>
      <c r="D118" s="46">
        <f t="shared" si="21"/>
        <v>69</v>
      </c>
      <c r="E118" s="46"/>
      <c r="F118" s="47">
        <f t="shared" si="30"/>
        <v>0</v>
      </c>
      <c r="G118" s="46">
        <v>35</v>
      </c>
      <c r="H118" s="47">
        <f t="shared" si="31"/>
        <v>50.724637681159422</v>
      </c>
      <c r="I118" s="46">
        <v>34</v>
      </c>
      <c r="J118" s="47">
        <f t="shared" si="19"/>
        <v>49.275362318840578</v>
      </c>
      <c r="K118" s="48">
        <f t="shared" si="32"/>
        <v>100</v>
      </c>
      <c r="L118" s="266"/>
    </row>
    <row r="119" spans="1:12" x14ac:dyDescent="0.25">
      <c r="A119" s="12">
        <v>3</v>
      </c>
      <c r="B119" s="49">
        <v>70021</v>
      </c>
      <c r="C119" s="1" t="s">
        <v>67</v>
      </c>
      <c r="D119" s="46">
        <f t="shared" si="21"/>
        <v>67</v>
      </c>
      <c r="E119" s="46">
        <v>2</v>
      </c>
      <c r="F119" s="47">
        <f t="shared" si="30"/>
        <v>2.9850746268656718</v>
      </c>
      <c r="G119" s="46">
        <v>30</v>
      </c>
      <c r="H119" s="47">
        <f t="shared" si="31"/>
        <v>44.776119402985074</v>
      </c>
      <c r="I119" s="46">
        <v>35</v>
      </c>
      <c r="J119" s="47">
        <f t="shared" si="19"/>
        <v>52.238805970149251</v>
      </c>
      <c r="K119" s="48">
        <f t="shared" si="32"/>
        <v>97.014925373134332</v>
      </c>
      <c r="L119" s="266"/>
    </row>
    <row r="120" spans="1:12" x14ac:dyDescent="0.25">
      <c r="A120" s="16">
        <v>4</v>
      </c>
      <c r="B120" s="49">
        <v>70040</v>
      </c>
      <c r="C120" s="1" t="s">
        <v>75</v>
      </c>
      <c r="D120" s="46">
        <f t="shared" si="21"/>
        <v>78</v>
      </c>
      <c r="E120" s="46">
        <v>5</v>
      </c>
      <c r="F120" s="47">
        <f t="shared" si="30"/>
        <v>6.4102564102564106</v>
      </c>
      <c r="G120" s="46">
        <v>49</v>
      </c>
      <c r="H120" s="47">
        <f t="shared" si="31"/>
        <v>62.820512820512818</v>
      </c>
      <c r="I120" s="46">
        <v>24</v>
      </c>
      <c r="J120" s="47">
        <f t="shared" si="19"/>
        <v>30.76923076923077</v>
      </c>
      <c r="K120" s="48">
        <f t="shared" si="32"/>
        <v>93.589743589743591</v>
      </c>
      <c r="L120" s="266"/>
    </row>
    <row r="121" spans="1:12" ht="15" customHeight="1" x14ac:dyDescent="0.25">
      <c r="A121" s="66">
        <v>5</v>
      </c>
      <c r="B121" s="49">
        <v>70100</v>
      </c>
      <c r="C121" s="189" t="s">
        <v>200</v>
      </c>
      <c r="D121" s="46">
        <f t="shared" si="21"/>
        <v>74</v>
      </c>
      <c r="E121" s="46"/>
      <c r="F121" s="47">
        <f t="shared" si="30"/>
        <v>0</v>
      </c>
      <c r="G121" s="46">
        <v>27</v>
      </c>
      <c r="H121" s="47">
        <f t="shared" si="31"/>
        <v>36.486486486486484</v>
      </c>
      <c r="I121" s="46">
        <v>47</v>
      </c>
      <c r="J121" s="47">
        <f t="shared" si="19"/>
        <v>63.513513513513516</v>
      </c>
      <c r="K121" s="48">
        <f t="shared" si="32"/>
        <v>100</v>
      </c>
      <c r="L121" s="266"/>
    </row>
    <row r="122" spans="1:12" x14ac:dyDescent="0.25">
      <c r="A122" s="66">
        <v>6</v>
      </c>
      <c r="B122" s="49">
        <v>70270</v>
      </c>
      <c r="C122" s="189" t="s">
        <v>69</v>
      </c>
      <c r="D122" s="46">
        <f t="shared" si="21"/>
        <v>67</v>
      </c>
      <c r="E122" s="46"/>
      <c r="F122" s="47">
        <f t="shared" si="30"/>
        <v>0</v>
      </c>
      <c r="G122" s="46">
        <v>26</v>
      </c>
      <c r="H122" s="47">
        <f t="shared" si="31"/>
        <v>38.805970149253731</v>
      </c>
      <c r="I122" s="46">
        <v>41</v>
      </c>
      <c r="J122" s="47">
        <f t="shared" si="19"/>
        <v>61.194029850746269</v>
      </c>
      <c r="K122" s="48">
        <f t="shared" si="32"/>
        <v>100</v>
      </c>
      <c r="L122" s="266"/>
    </row>
    <row r="123" spans="1:12" x14ac:dyDescent="0.25">
      <c r="A123" s="67">
        <v>7</v>
      </c>
      <c r="B123" s="49">
        <v>70510</v>
      </c>
      <c r="C123" s="1" t="s">
        <v>70</v>
      </c>
      <c r="D123" s="46">
        <f t="shared" si="21"/>
        <v>39</v>
      </c>
      <c r="E123" s="46">
        <v>4</v>
      </c>
      <c r="F123" s="47">
        <f t="shared" si="30"/>
        <v>10.256410256410257</v>
      </c>
      <c r="G123" s="46">
        <v>27</v>
      </c>
      <c r="H123" s="47">
        <f t="shared" si="31"/>
        <v>69.230769230769226</v>
      </c>
      <c r="I123" s="46">
        <v>8</v>
      </c>
      <c r="J123" s="47">
        <f t="shared" si="19"/>
        <v>20.512820512820515</v>
      </c>
      <c r="K123" s="48">
        <f t="shared" si="32"/>
        <v>89.743589743589737</v>
      </c>
      <c r="L123" s="266"/>
    </row>
    <row r="124" spans="1:12" ht="15" customHeight="1" x14ac:dyDescent="0.25">
      <c r="A124" s="244">
        <v>8</v>
      </c>
      <c r="B124" s="245">
        <v>10880</v>
      </c>
      <c r="C124" s="246" t="s">
        <v>201</v>
      </c>
      <c r="D124" s="247">
        <f t="shared" si="21"/>
        <v>391</v>
      </c>
      <c r="E124" s="247">
        <v>30</v>
      </c>
      <c r="F124" s="248">
        <f t="shared" ref="F124" si="33">E124*100/D124</f>
        <v>7.6726342710997439</v>
      </c>
      <c r="G124" s="247">
        <v>190</v>
      </c>
      <c r="H124" s="248">
        <f t="shared" ref="H124" si="34">G124*100/D124</f>
        <v>48.593350383631716</v>
      </c>
      <c r="I124" s="247">
        <v>171</v>
      </c>
      <c r="J124" s="248">
        <f t="shared" ref="J124" si="35">I124*100/D124</f>
        <v>43.734015345268546</v>
      </c>
      <c r="K124" s="249">
        <f t="shared" ref="K124" si="36">H124+J124</f>
        <v>92.327365728900261</v>
      </c>
      <c r="L124" s="266"/>
    </row>
    <row r="125" spans="1:12" ht="15" customHeight="1" thickBot="1" x14ac:dyDescent="0.3">
      <c r="A125" s="68">
        <v>9</v>
      </c>
      <c r="B125" s="58">
        <v>10890</v>
      </c>
      <c r="C125" s="200" t="s">
        <v>202</v>
      </c>
      <c r="D125" s="59">
        <f t="shared" si="21"/>
        <v>113</v>
      </c>
      <c r="E125" s="59">
        <v>20</v>
      </c>
      <c r="F125" s="60">
        <f t="shared" si="30"/>
        <v>17.699115044247787</v>
      </c>
      <c r="G125" s="59">
        <v>63</v>
      </c>
      <c r="H125" s="60">
        <f t="shared" si="31"/>
        <v>55.752212389380531</v>
      </c>
      <c r="I125" s="59">
        <v>30</v>
      </c>
      <c r="J125" s="60">
        <f t="shared" si="19"/>
        <v>26.548672566371682</v>
      </c>
      <c r="K125" s="61">
        <f t="shared" si="32"/>
        <v>82.30088495575221</v>
      </c>
      <c r="L125" s="266"/>
    </row>
    <row r="126" spans="1:12" ht="15" customHeight="1" x14ac:dyDescent="0.25">
      <c r="B126" s="9"/>
      <c r="C126" s="18"/>
      <c r="E126" s="38"/>
      <c r="F126" s="38"/>
      <c r="G126" s="38"/>
      <c r="H126" s="38"/>
      <c r="I126" s="38"/>
      <c r="J126" s="39" t="s">
        <v>108</v>
      </c>
      <c r="K126" s="19">
        <f>AVERAGE(K7,K9:K17,K19:K30,K32:K48,K50:K68,K70:K83,K85:K115,K117:K125)</f>
        <v>93.299690670188298</v>
      </c>
    </row>
    <row r="127" spans="1:12" x14ac:dyDescent="0.25">
      <c r="K127" s="20"/>
    </row>
    <row r="128" spans="1:12" x14ac:dyDescent="0.25">
      <c r="J128" s="87"/>
    </row>
    <row r="130" spans="6:6" x14ac:dyDescent="0.25">
      <c r="F130" s="87"/>
    </row>
  </sheetData>
  <mergeCells count="6">
    <mergeCell ref="E4:K4"/>
    <mergeCell ref="C2:D2"/>
    <mergeCell ref="A4:A5"/>
    <mergeCell ref="B4:B5"/>
    <mergeCell ref="C4:C5"/>
    <mergeCell ref="D4:D5"/>
  </mergeCells>
  <conditionalFormatting sqref="K6:K126">
    <cfRule type="cellIs" dxfId="32" priority="208" stopIfTrue="1" operator="equal">
      <formula>$K$126</formula>
    </cfRule>
    <cfRule type="containsBlanks" dxfId="31" priority="209" stopIfTrue="1">
      <formula>LEN(TRIM(K6))=0</formula>
    </cfRule>
    <cfRule type="cellIs" dxfId="30" priority="210" stopIfTrue="1" operator="lessThan">
      <formula>75</formula>
    </cfRule>
    <cfRule type="cellIs" dxfId="29" priority="211" stopIfTrue="1" operator="between">
      <formula>75</formula>
      <formula>$K$126</formula>
    </cfRule>
    <cfRule type="cellIs" dxfId="28" priority="212" stopIfTrue="1" operator="between">
      <formula>$K$126</formula>
      <formula>98</formula>
    </cfRule>
    <cfRule type="cellIs" dxfId="27" priority="213" stopIfTrue="1" operator="between">
      <formula>98</formula>
      <formula>100</formula>
    </cfRule>
  </conditionalFormatting>
  <conditionalFormatting sqref="F6:F125">
    <cfRule type="containsBlanks" dxfId="26" priority="2">
      <formula>LEN(TRIM(F6))=0</formula>
    </cfRule>
    <cfRule type="cellIs" dxfId="25" priority="5" operator="equal">
      <formula>0</formula>
    </cfRule>
    <cfRule type="cellIs" dxfId="24" priority="6" operator="between">
      <formula>0.1</formula>
      <formula>10</formula>
    </cfRule>
    <cfRule type="cellIs" dxfId="23" priority="7" operator="greaterThanOrEqual">
      <formula>10</formula>
    </cfRule>
  </conditionalFormatting>
  <conditionalFormatting sqref="E7:E82 E84:E125">
    <cfRule type="cellIs" dxfId="22" priority="4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161" customWidth="1"/>
    <col min="2" max="2" width="9.7109375" style="161" customWidth="1"/>
    <col min="3" max="3" width="32.28515625" style="161" customWidth="1"/>
    <col min="4" max="4" width="7.7109375" style="161" customWidth="1"/>
    <col min="5" max="5" width="8.7109375" style="161" customWidth="1"/>
    <col min="6" max="6" width="7.7109375" style="161" customWidth="1"/>
    <col min="7" max="7" width="8.7109375" style="161" customWidth="1"/>
    <col min="8" max="8" width="8.5703125" style="161" customWidth="1"/>
    <col min="9" max="9" width="8.7109375" style="161" customWidth="1"/>
    <col min="10" max="10" width="7.7109375" style="161" customWidth="1"/>
    <col min="11" max="11" width="9.7109375" style="161" customWidth="1"/>
    <col min="12" max="12" width="7.7109375" style="161" customWidth="1"/>
    <col min="13" max="16384" width="9.140625" style="161"/>
  </cols>
  <sheetData>
    <row r="1" spans="1:14" ht="18" customHeight="1" x14ac:dyDescent="0.25">
      <c r="M1" s="192"/>
      <c r="N1" s="162" t="s">
        <v>137</v>
      </c>
    </row>
    <row r="2" spans="1:14" ht="18" customHeight="1" x14ac:dyDescent="0.25">
      <c r="C2" s="408" t="s">
        <v>109</v>
      </c>
      <c r="D2" s="408"/>
      <c r="E2" s="5"/>
      <c r="F2" s="73"/>
      <c r="G2" s="5"/>
      <c r="H2" s="5"/>
      <c r="I2" s="5"/>
      <c r="J2" s="5"/>
      <c r="K2" s="240">
        <v>2022</v>
      </c>
      <c r="L2" s="5"/>
      <c r="M2" s="164"/>
      <c r="N2" s="162" t="s">
        <v>138</v>
      </c>
    </row>
    <row r="3" spans="1:14" ht="18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3"/>
      <c r="N3" s="162" t="s">
        <v>139</v>
      </c>
    </row>
    <row r="4" spans="1:14" ht="18" customHeight="1" x14ac:dyDescent="0.25">
      <c r="A4" s="447" t="s">
        <v>0</v>
      </c>
      <c r="B4" s="445" t="s">
        <v>76</v>
      </c>
      <c r="C4" s="445" t="s">
        <v>77</v>
      </c>
      <c r="D4" s="445" t="s">
        <v>112</v>
      </c>
      <c r="E4" s="442" t="s">
        <v>105</v>
      </c>
      <c r="F4" s="443"/>
      <c r="G4" s="443"/>
      <c r="H4" s="443"/>
      <c r="I4" s="443"/>
      <c r="J4" s="443"/>
      <c r="K4" s="444"/>
      <c r="L4" s="5"/>
      <c r="M4" s="163"/>
      <c r="N4" s="162" t="s">
        <v>140</v>
      </c>
    </row>
    <row r="5" spans="1:14" ht="42.75" customHeight="1" thickBot="1" x14ac:dyDescent="0.3">
      <c r="A5" s="448"/>
      <c r="B5" s="446"/>
      <c r="C5" s="446"/>
      <c r="D5" s="446"/>
      <c r="E5" s="28" t="s">
        <v>106</v>
      </c>
      <c r="F5" s="28" t="s">
        <v>1</v>
      </c>
      <c r="G5" s="27" t="s">
        <v>2</v>
      </c>
      <c r="H5" s="27" t="s">
        <v>1</v>
      </c>
      <c r="I5" s="25" t="s">
        <v>3</v>
      </c>
      <c r="J5" s="27" t="s">
        <v>1</v>
      </c>
      <c r="K5" s="26" t="s">
        <v>107</v>
      </c>
    </row>
    <row r="6" spans="1:14" ht="15" customHeight="1" thickBot="1" x14ac:dyDescent="0.3">
      <c r="A6" s="33"/>
      <c r="B6" s="34"/>
      <c r="C6" s="34" t="s">
        <v>113</v>
      </c>
      <c r="D6" s="34">
        <f>D7+D17+D30+D48+D68+D82+D113</f>
        <v>11986</v>
      </c>
      <c r="E6" s="34">
        <f>E7+E17+E30+E48+E68+E82+E113</f>
        <v>800</v>
      </c>
      <c r="F6" s="76">
        <f t="shared" ref="F6:F68" si="0">E6*100/D6</f>
        <v>6.6744535291173035</v>
      </c>
      <c r="G6" s="69">
        <f>G7+G17+G30+G48+G68+G82+G113</f>
        <v>6042</v>
      </c>
      <c r="H6" s="77">
        <f>G6*100/D6</f>
        <v>50.408810278658436</v>
      </c>
      <c r="I6" s="70">
        <f>I7+I17+I30+I48+I68+I82+I113</f>
        <v>5144</v>
      </c>
      <c r="J6" s="77">
        <f t="shared" ref="J6" si="1">I6*100/D6</f>
        <v>42.916736192224263</v>
      </c>
      <c r="K6" s="78">
        <f t="shared" ref="K6" si="2">H6+J6</f>
        <v>93.325546470882699</v>
      </c>
    </row>
    <row r="7" spans="1:14" ht="15" customHeight="1" thickBot="1" x14ac:dyDescent="0.3">
      <c r="A7" s="35"/>
      <c r="B7" s="36"/>
      <c r="C7" s="36" t="s">
        <v>114</v>
      </c>
      <c r="D7" s="36">
        <f>SUM(D8:D16)</f>
        <v>904</v>
      </c>
      <c r="E7" s="36">
        <f>SUM(E8:E16)</f>
        <v>44</v>
      </c>
      <c r="F7" s="72">
        <f t="shared" si="0"/>
        <v>4.8672566371681416</v>
      </c>
      <c r="G7" s="32">
        <f>SUM(G8:G16)</f>
        <v>400</v>
      </c>
      <c r="H7" s="30">
        <f t="shared" ref="H7:H16" si="3">G7*100/D7</f>
        <v>44.247787610619469</v>
      </c>
      <c r="I7" s="29">
        <f>SUM(I8:I16)</f>
        <v>460</v>
      </c>
      <c r="J7" s="30">
        <f>I7*100/D7</f>
        <v>50.884955752212392</v>
      </c>
      <c r="K7" s="71">
        <f>AVERAGE(K8:K16)</f>
        <v>94.700977529811709</v>
      </c>
      <c r="L7" s="266"/>
    </row>
    <row r="8" spans="1:14" ht="15" customHeight="1" x14ac:dyDescent="0.25">
      <c r="A8" s="11">
        <v>1</v>
      </c>
      <c r="B8" s="49">
        <v>10003</v>
      </c>
      <c r="C8" s="7" t="s">
        <v>72</v>
      </c>
      <c r="D8" s="46">
        <f t="shared" ref="D8:D16" si="4">E8+G8+I8</f>
        <v>42</v>
      </c>
      <c r="E8" s="46">
        <v>3</v>
      </c>
      <c r="F8" s="47">
        <f t="shared" si="0"/>
        <v>7.1428571428571432</v>
      </c>
      <c r="G8" s="46">
        <v>24</v>
      </c>
      <c r="H8" s="47">
        <f t="shared" si="3"/>
        <v>57.142857142857146</v>
      </c>
      <c r="I8" s="46">
        <v>15</v>
      </c>
      <c r="J8" s="47">
        <f t="shared" ref="J8:J71" si="5">I8*100/D8</f>
        <v>35.714285714285715</v>
      </c>
      <c r="K8" s="48">
        <f t="shared" ref="K8:K16" si="6">H8+J8</f>
        <v>92.857142857142861</v>
      </c>
      <c r="L8" s="266"/>
    </row>
    <row r="9" spans="1:14" ht="15" customHeight="1" x14ac:dyDescent="0.25">
      <c r="A9" s="12">
        <v>2</v>
      </c>
      <c r="B9" s="49">
        <v>10002</v>
      </c>
      <c r="C9" s="7" t="s">
        <v>155</v>
      </c>
      <c r="D9" s="46">
        <f t="shared" si="4"/>
        <v>114</v>
      </c>
      <c r="E9" s="46">
        <v>1</v>
      </c>
      <c r="F9" s="47">
        <f t="shared" si="0"/>
        <v>0.8771929824561403</v>
      </c>
      <c r="G9" s="46">
        <v>48</v>
      </c>
      <c r="H9" s="47">
        <f t="shared" si="3"/>
        <v>42.10526315789474</v>
      </c>
      <c r="I9" s="46">
        <v>65</v>
      </c>
      <c r="J9" s="47">
        <f t="shared" si="5"/>
        <v>57.017543859649123</v>
      </c>
      <c r="K9" s="48">
        <f t="shared" si="6"/>
        <v>99.122807017543863</v>
      </c>
      <c r="L9" s="266"/>
    </row>
    <row r="10" spans="1:14" ht="15" customHeight="1" x14ac:dyDescent="0.25">
      <c r="A10" s="12">
        <v>3</v>
      </c>
      <c r="B10" s="49">
        <v>10090</v>
      </c>
      <c r="C10" s="7" t="s">
        <v>73</v>
      </c>
      <c r="D10" s="46">
        <f t="shared" si="4"/>
        <v>149</v>
      </c>
      <c r="E10" s="46">
        <v>6</v>
      </c>
      <c r="F10" s="47">
        <f t="shared" si="0"/>
        <v>4.026845637583893</v>
      </c>
      <c r="G10" s="46">
        <v>63</v>
      </c>
      <c r="H10" s="47">
        <f>G10*100/D10</f>
        <v>42.281879194630875</v>
      </c>
      <c r="I10" s="46">
        <v>80</v>
      </c>
      <c r="J10" s="47">
        <f t="shared" si="5"/>
        <v>53.691275167785236</v>
      </c>
      <c r="K10" s="48">
        <f t="shared" si="6"/>
        <v>95.973154362416111</v>
      </c>
      <c r="L10" s="266"/>
    </row>
    <row r="11" spans="1:14" ht="15" customHeight="1" x14ac:dyDescent="0.25">
      <c r="A11" s="12">
        <v>4</v>
      </c>
      <c r="B11" s="50">
        <v>10004</v>
      </c>
      <c r="C11" s="183" t="s">
        <v>5</v>
      </c>
      <c r="D11" s="51">
        <f t="shared" si="4"/>
        <v>118</v>
      </c>
      <c r="E11" s="51">
        <v>0</v>
      </c>
      <c r="F11" s="52">
        <f t="shared" si="0"/>
        <v>0</v>
      </c>
      <c r="G11" s="51">
        <v>10</v>
      </c>
      <c r="H11" s="52">
        <f t="shared" si="3"/>
        <v>8.4745762711864412</v>
      </c>
      <c r="I11" s="51">
        <v>108</v>
      </c>
      <c r="J11" s="52">
        <f t="shared" si="5"/>
        <v>91.525423728813564</v>
      </c>
      <c r="K11" s="53">
        <f t="shared" si="6"/>
        <v>100</v>
      </c>
      <c r="L11" s="266"/>
    </row>
    <row r="12" spans="1:14" ht="15" customHeight="1" x14ac:dyDescent="0.25">
      <c r="A12" s="12">
        <v>5</v>
      </c>
      <c r="B12" s="49">
        <v>10001</v>
      </c>
      <c r="C12" s="7" t="s">
        <v>156</v>
      </c>
      <c r="D12" s="46">
        <f t="shared" si="4"/>
        <v>70</v>
      </c>
      <c r="E12" s="46">
        <v>6</v>
      </c>
      <c r="F12" s="47">
        <f t="shared" si="0"/>
        <v>8.5714285714285712</v>
      </c>
      <c r="G12" s="46">
        <v>25</v>
      </c>
      <c r="H12" s="47">
        <f t="shared" si="3"/>
        <v>35.714285714285715</v>
      </c>
      <c r="I12" s="46">
        <v>39</v>
      </c>
      <c r="J12" s="47">
        <f t="shared" si="5"/>
        <v>55.714285714285715</v>
      </c>
      <c r="K12" s="48">
        <f t="shared" si="6"/>
        <v>91.428571428571431</v>
      </c>
      <c r="L12" s="266"/>
    </row>
    <row r="13" spans="1:14" ht="15" customHeight="1" x14ac:dyDescent="0.25">
      <c r="A13" s="12">
        <v>6</v>
      </c>
      <c r="B13" s="49">
        <v>10120</v>
      </c>
      <c r="C13" s="7" t="s">
        <v>157</v>
      </c>
      <c r="D13" s="46">
        <f t="shared" si="4"/>
        <v>101</v>
      </c>
      <c r="E13" s="46">
        <v>4</v>
      </c>
      <c r="F13" s="47">
        <f t="shared" si="0"/>
        <v>3.9603960396039604</v>
      </c>
      <c r="G13" s="46">
        <v>65</v>
      </c>
      <c r="H13" s="47">
        <f t="shared" si="3"/>
        <v>64.356435643564353</v>
      </c>
      <c r="I13" s="46">
        <v>32</v>
      </c>
      <c r="J13" s="47">
        <f t="shared" si="5"/>
        <v>31.683168316831683</v>
      </c>
      <c r="K13" s="48">
        <f t="shared" si="6"/>
        <v>96.039603960396036</v>
      </c>
      <c r="L13" s="266"/>
    </row>
    <row r="14" spans="1:14" ht="15" customHeight="1" x14ac:dyDescent="0.25">
      <c r="A14" s="12">
        <v>7</v>
      </c>
      <c r="B14" s="49">
        <v>10190</v>
      </c>
      <c r="C14" s="7" t="s">
        <v>158</v>
      </c>
      <c r="D14" s="46">
        <f t="shared" si="4"/>
        <v>104</v>
      </c>
      <c r="E14" s="46">
        <v>1</v>
      </c>
      <c r="F14" s="47">
        <f t="shared" si="0"/>
        <v>0.96153846153846156</v>
      </c>
      <c r="G14" s="46">
        <v>37</v>
      </c>
      <c r="H14" s="47">
        <f t="shared" si="3"/>
        <v>35.57692307692308</v>
      </c>
      <c r="I14" s="46">
        <v>66</v>
      </c>
      <c r="J14" s="47">
        <f t="shared" si="5"/>
        <v>63.46153846153846</v>
      </c>
      <c r="K14" s="48">
        <f t="shared" si="6"/>
        <v>99.038461538461547</v>
      </c>
      <c r="L14" s="266"/>
    </row>
    <row r="15" spans="1:14" ht="15" customHeight="1" x14ac:dyDescent="0.25">
      <c r="A15" s="12">
        <v>8</v>
      </c>
      <c r="B15" s="49">
        <v>10320</v>
      </c>
      <c r="C15" s="7" t="s">
        <v>7</v>
      </c>
      <c r="D15" s="46">
        <f t="shared" si="4"/>
        <v>106</v>
      </c>
      <c r="E15" s="46">
        <v>15</v>
      </c>
      <c r="F15" s="47">
        <f t="shared" si="0"/>
        <v>14.150943396226415</v>
      </c>
      <c r="G15" s="46">
        <v>60</v>
      </c>
      <c r="H15" s="47">
        <f t="shared" si="3"/>
        <v>56.60377358490566</v>
      </c>
      <c r="I15" s="46">
        <v>31</v>
      </c>
      <c r="J15" s="47">
        <f t="shared" si="5"/>
        <v>29.245283018867923</v>
      </c>
      <c r="K15" s="48">
        <f t="shared" si="6"/>
        <v>85.84905660377359</v>
      </c>
      <c r="L15" s="266"/>
    </row>
    <row r="16" spans="1:14" ht="15" customHeight="1" thickBot="1" x14ac:dyDescent="0.3">
      <c r="A16" s="14">
        <v>9</v>
      </c>
      <c r="B16" s="50">
        <v>10860</v>
      </c>
      <c r="C16" s="17" t="s">
        <v>123</v>
      </c>
      <c r="D16" s="51">
        <f t="shared" si="4"/>
        <v>100</v>
      </c>
      <c r="E16" s="51">
        <v>8</v>
      </c>
      <c r="F16" s="52">
        <f t="shared" si="0"/>
        <v>8</v>
      </c>
      <c r="G16" s="51">
        <v>68</v>
      </c>
      <c r="H16" s="52">
        <f t="shared" si="3"/>
        <v>68</v>
      </c>
      <c r="I16" s="51">
        <v>24</v>
      </c>
      <c r="J16" s="52">
        <f t="shared" si="5"/>
        <v>24</v>
      </c>
      <c r="K16" s="53">
        <f t="shared" si="6"/>
        <v>92</v>
      </c>
      <c r="L16" s="266"/>
    </row>
    <row r="17" spans="1:12" ht="15" customHeight="1" thickBot="1" x14ac:dyDescent="0.3">
      <c r="A17" s="45"/>
      <c r="B17" s="41"/>
      <c r="C17" s="389" t="s">
        <v>115</v>
      </c>
      <c r="D17" s="41">
        <f>SUM(D18:D29)</f>
        <v>1140</v>
      </c>
      <c r="E17" s="41">
        <f>SUM(E18:E29)</f>
        <v>78</v>
      </c>
      <c r="F17" s="43">
        <f t="shared" si="0"/>
        <v>6.8421052631578947</v>
      </c>
      <c r="G17" s="41">
        <f>SUM(G18:G29)</f>
        <v>544</v>
      </c>
      <c r="H17" s="43">
        <f>G17*100/D17</f>
        <v>47.719298245614034</v>
      </c>
      <c r="I17" s="41">
        <f>SUM(I18:I29)</f>
        <v>518</v>
      </c>
      <c r="J17" s="43">
        <f t="shared" si="5"/>
        <v>45.438596491228068</v>
      </c>
      <c r="K17" s="44">
        <f>AVERAGE(K18:K29)</f>
        <v>92.074647450693149</v>
      </c>
      <c r="L17" s="266"/>
    </row>
    <row r="18" spans="1:12" ht="15" customHeight="1" x14ac:dyDescent="0.25">
      <c r="A18" s="12">
        <v>1</v>
      </c>
      <c r="B18" s="54">
        <v>20040</v>
      </c>
      <c r="C18" s="241" t="s">
        <v>8</v>
      </c>
      <c r="D18" s="55">
        <f t="shared" ref="D18:D29" si="7">E18+G18+I18</f>
        <v>102</v>
      </c>
      <c r="E18" s="55">
        <v>7</v>
      </c>
      <c r="F18" s="56">
        <f t="shared" si="0"/>
        <v>6.8627450980392153</v>
      </c>
      <c r="G18" s="55">
        <v>51</v>
      </c>
      <c r="H18" s="56">
        <f t="shared" ref="H18:H29" si="8">G18*100/D18</f>
        <v>50</v>
      </c>
      <c r="I18" s="55">
        <v>44</v>
      </c>
      <c r="J18" s="56">
        <f t="shared" si="5"/>
        <v>43.137254901960787</v>
      </c>
      <c r="K18" s="57">
        <f t="shared" ref="K18:K29" si="9">H18+J18</f>
        <v>93.137254901960787</v>
      </c>
      <c r="L18" s="266"/>
    </row>
    <row r="19" spans="1:12" ht="15" customHeight="1" x14ac:dyDescent="0.25">
      <c r="A19" s="12">
        <v>2</v>
      </c>
      <c r="B19" s="49">
        <v>20061</v>
      </c>
      <c r="C19" s="7" t="s">
        <v>9</v>
      </c>
      <c r="D19" s="46">
        <f t="shared" si="7"/>
        <v>65</v>
      </c>
      <c r="E19" s="46">
        <v>1</v>
      </c>
      <c r="F19" s="47">
        <f t="shared" si="0"/>
        <v>1.5384615384615385</v>
      </c>
      <c r="G19" s="46">
        <v>20</v>
      </c>
      <c r="H19" s="47">
        <f t="shared" si="8"/>
        <v>30.76923076923077</v>
      </c>
      <c r="I19" s="46">
        <v>44</v>
      </c>
      <c r="J19" s="47">
        <f t="shared" si="5"/>
        <v>67.692307692307693</v>
      </c>
      <c r="K19" s="48">
        <f t="shared" si="9"/>
        <v>98.461538461538467</v>
      </c>
      <c r="L19" s="266"/>
    </row>
    <row r="20" spans="1:12" ht="15" customHeight="1" x14ac:dyDescent="0.25">
      <c r="A20" s="12">
        <v>3</v>
      </c>
      <c r="B20" s="49">
        <v>21020</v>
      </c>
      <c r="C20" s="7" t="s">
        <v>16</v>
      </c>
      <c r="D20" s="46">
        <f t="shared" si="7"/>
        <v>92</v>
      </c>
      <c r="E20" s="46">
        <v>4</v>
      </c>
      <c r="F20" s="47">
        <f t="shared" si="0"/>
        <v>4.3478260869565215</v>
      </c>
      <c r="G20" s="46">
        <v>51</v>
      </c>
      <c r="H20" s="47">
        <f t="shared" si="8"/>
        <v>55.434782608695649</v>
      </c>
      <c r="I20" s="46">
        <v>37</v>
      </c>
      <c r="J20" s="47">
        <f t="shared" si="5"/>
        <v>40.217391304347828</v>
      </c>
      <c r="K20" s="48">
        <f t="shared" si="9"/>
        <v>95.65217391304347</v>
      </c>
      <c r="L20" s="266"/>
    </row>
    <row r="21" spans="1:12" ht="15" customHeight="1" x14ac:dyDescent="0.25">
      <c r="A21" s="12">
        <v>4</v>
      </c>
      <c r="B21" s="49">
        <v>20060</v>
      </c>
      <c r="C21" s="182" t="s">
        <v>159</v>
      </c>
      <c r="D21" s="46">
        <f t="shared" si="7"/>
        <v>146</v>
      </c>
      <c r="E21" s="46">
        <v>0</v>
      </c>
      <c r="F21" s="47">
        <f t="shared" si="0"/>
        <v>0</v>
      </c>
      <c r="G21" s="46">
        <v>49</v>
      </c>
      <c r="H21" s="47">
        <f t="shared" si="8"/>
        <v>33.561643835616437</v>
      </c>
      <c r="I21" s="46">
        <v>97</v>
      </c>
      <c r="J21" s="47">
        <f t="shared" si="5"/>
        <v>66.438356164383563</v>
      </c>
      <c r="K21" s="48">
        <f t="shared" si="9"/>
        <v>100</v>
      </c>
      <c r="L21" s="266"/>
    </row>
    <row r="22" spans="1:12" ht="15" customHeight="1" x14ac:dyDescent="0.25">
      <c r="A22" s="12">
        <v>5</v>
      </c>
      <c r="B22" s="49">
        <v>20400</v>
      </c>
      <c r="C22" s="182" t="s">
        <v>102</v>
      </c>
      <c r="D22" s="46">
        <f t="shared" si="7"/>
        <v>137</v>
      </c>
      <c r="E22" s="46">
        <v>0</v>
      </c>
      <c r="F22" s="47">
        <f t="shared" si="0"/>
        <v>0</v>
      </c>
      <c r="G22" s="46">
        <v>49</v>
      </c>
      <c r="H22" s="47">
        <f t="shared" si="8"/>
        <v>35.76642335766423</v>
      </c>
      <c r="I22" s="46">
        <v>88</v>
      </c>
      <c r="J22" s="47">
        <f t="shared" si="5"/>
        <v>64.233576642335763</v>
      </c>
      <c r="K22" s="48">
        <f t="shared" si="9"/>
        <v>100</v>
      </c>
      <c r="L22" s="266"/>
    </row>
    <row r="23" spans="1:12" ht="15" customHeight="1" x14ac:dyDescent="0.25">
      <c r="A23" s="12">
        <v>6</v>
      </c>
      <c r="B23" s="49">
        <v>20080</v>
      </c>
      <c r="C23" s="7" t="s">
        <v>160</v>
      </c>
      <c r="D23" s="46">
        <f t="shared" si="7"/>
        <v>86</v>
      </c>
      <c r="E23" s="46">
        <v>11</v>
      </c>
      <c r="F23" s="47">
        <f t="shared" si="0"/>
        <v>12.790697674418604</v>
      </c>
      <c r="G23" s="46">
        <v>44</v>
      </c>
      <c r="H23" s="47">
        <f t="shared" si="8"/>
        <v>51.162790697674417</v>
      </c>
      <c r="I23" s="46">
        <v>31</v>
      </c>
      <c r="J23" s="47">
        <f t="shared" si="5"/>
        <v>36.046511627906973</v>
      </c>
      <c r="K23" s="48">
        <f t="shared" si="9"/>
        <v>87.20930232558139</v>
      </c>
      <c r="L23" s="266"/>
    </row>
    <row r="24" spans="1:12" ht="15" customHeight="1" x14ac:dyDescent="0.25">
      <c r="A24" s="12">
        <v>7</v>
      </c>
      <c r="B24" s="49">
        <v>20460</v>
      </c>
      <c r="C24" s="7" t="s">
        <v>161</v>
      </c>
      <c r="D24" s="46">
        <f t="shared" si="7"/>
        <v>109</v>
      </c>
      <c r="E24" s="46">
        <v>4</v>
      </c>
      <c r="F24" s="47">
        <f t="shared" si="0"/>
        <v>3.669724770642202</v>
      </c>
      <c r="G24" s="46">
        <v>45</v>
      </c>
      <c r="H24" s="47">
        <f t="shared" si="8"/>
        <v>41.284403669724767</v>
      </c>
      <c r="I24" s="46">
        <v>60</v>
      </c>
      <c r="J24" s="47">
        <f t="shared" si="5"/>
        <v>55.045871559633028</v>
      </c>
      <c r="K24" s="48">
        <f t="shared" si="9"/>
        <v>96.330275229357795</v>
      </c>
      <c r="L24" s="266"/>
    </row>
    <row r="25" spans="1:12" ht="15" customHeight="1" x14ac:dyDescent="0.25">
      <c r="A25" s="12">
        <v>8</v>
      </c>
      <c r="B25" s="49">
        <v>20550</v>
      </c>
      <c r="C25" s="7" t="s">
        <v>12</v>
      </c>
      <c r="D25" s="46">
        <f t="shared" si="7"/>
        <v>50</v>
      </c>
      <c r="E25" s="46">
        <v>1</v>
      </c>
      <c r="F25" s="47">
        <f t="shared" si="0"/>
        <v>2</v>
      </c>
      <c r="G25" s="46">
        <v>28</v>
      </c>
      <c r="H25" s="47">
        <f t="shared" si="8"/>
        <v>56</v>
      </c>
      <c r="I25" s="46">
        <v>21</v>
      </c>
      <c r="J25" s="47">
        <f t="shared" si="5"/>
        <v>42</v>
      </c>
      <c r="K25" s="48">
        <f t="shared" si="9"/>
        <v>98</v>
      </c>
      <c r="L25" s="266"/>
    </row>
    <row r="26" spans="1:12" ht="15" customHeight="1" x14ac:dyDescent="0.25">
      <c r="A26" s="12">
        <v>9</v>
      </c>
      <c r="B26" s="49">
        <v>20630</v>
      </c>
      <c r="C26" s="7" t="s">
        <v>13</v>
      </c>
      <c r="D26" s="46">
        <f t="shared" si="7"/>
        <v>61</v>
      </c>
      <c r="E26" s="46">
        <v>4</v>
      </c>
      <c r="F26" s="47">
        <f t="shared" si="0"/>
        <v>6.557377049180328</v>
      </c>
      <c r="G26" s="46">
        <v>32</v>
      </c>
      <c r="H26" s="47">
        <f t="shared" si="8"/>
        <v>52.459016393442624</v>
      </c>
      <c r="I26" s="46">
        <v>25</v>
      </c>
      <c r="J26" s="47">
        <f t="shared" si="5"/>
        <v>40.983606557377051</v>
      </c>
      <c r="K26" s="48">
        <f t="shared" si="9"/>
        <v>93.442622950819668</v>
      </c>
      <c r="L26" s="266"/>
    </row>
    <row r="27" spans="1:12" ht="15" customHeight="1" x14ac:dyDescent="0.25">
      <c r="A27" s="12">
        <v>10</v>
      </c>
      <c r="B27" s="49">
        <v>20810</v>
      </c>
      <c r="C27" s="7" t="s">
        <v>162</v>
      </c>
      <c r="D27" s="46">
        <f t="shared" si="7"/>
        <v>123</v>
      </c>
      <c r="E27" s="46">
        <v>8</v>
      </c>
      <c r="F27" s="47">
        <f t="shared" si="0"/>
        <v>6.5040650406504064</v>
      </c>
      <c r="G27" s="46">
        <v>73</v>
      </c>
      <c r="H27" s="47">
        <f t="shared" si="8"/>
        <v>59.349593495934961</v>
      </c>
      <c r="I27" s="46">
        <v>42</v>
      </c>
      <c r="J27" s="47">
        <f t="shared" si="5"/>
        <v>34.146341463414636</v>
      </c>
      <c r="K27" s="48">
        <f t="shared" si="9"/>
        <v>93.495934959349597</v>
      </c>
      <c r="L27" s="266"/>
    </row>
    <row r="28" spans="1:12" ht="15" customHeight="1" x14ac:dyDescent="0.25">
      <c r="A28" s="12">
        <v>11</v>
      </c>
      <c r="B28" s="49">
        <v>20900</v>
      </c>
      <c r="C28" s="7" t="s">
        <v>163</v>
      </c>
      <c r="D28" s="46">
        <f t="shared" si="7"/>
        <v>105</v>
      </c>
      <c r="E28" s="46">
        <v>14</v>
      </c>
      <c r="F28" s="47">
        <f t="shared" si="0"/>
        <v>13.333333333333334</v>
      </c>
      <c r="G28" s="46">
        <v>70</v>
      </c>
      <c r="H28" s="47">
        <f t="shared" si="8"/>
        <v>66.666666666666671</v>
      </c>
      <c r="I28" s="46">
        <v>21</v>
      </c>
      <c r="J28" s="47">
        <f t="shared" si="5"/>
        <v>20</v>
      </c>
      <c r="K28" s="48">
        <f t="shared" si="9"/>
        <v>86.666666666666671</v>
      </c>
      <c r="L28" s="266"/>
    </row>
    <row r="29" spans="1:12" ht="15" customHeight="1" thickBot="1" x14ac:dyDescent="0.3">
      <c r="A29" s="12">
        <v>12</v>
      </c>
      <c r="B29" s="49">
        <v>21350</v>
      </c>
      <c r="C29" s="7" t="s">
        <v>164</v>
      </c>
      <c r="D29" s="46">
        <f t="shared" si="7"/>
        <v>64</v>
      </c>
      <c r="E29" s="46">
        <v>24</v>
      </c>
      <c r="F29" s="47">
        <f t="shared" si="0"/>
        <v>37.5</v>
      </c>
      <c r="G29" s="46">
        <v>32</v>
      </c>
      <c r="H29" s="47">
        <f t="shared" si="8"/>
        <v>50</v>
      </c>
      <c r="I29" s="46">
        <v>8</v>
      </c>
      <c r="J29" s="47">
        <f t="shared" si="5"/>
        <v>12.5</v>
      </c>
      <c r="K29" s="48">
        <f t="shared" si="9"/>
        <v>62.5</v>
      </c>
      <c r="L29" s="266"/>
    </row>
    <row r="30" spans="1:12" ht="15" customHeight="1" thickBot="1" x14ac:dyDescent="0.3">
      <c r="A30" s="40"/>
      <c r="B30" s="41"/>
      <c r="C30" s="32" t="s">
        <v>116</v>
      </c>
      <c r="D30" s="42">
        <f>SUM(D31:D47)</f>
        <v>1575</v>
      </c>
      <c r="E30" s="42">
        <f>SUM(E31:E47)</f>
        <v>147</v>
      </c>
      <c r="F30" s="43">
        <f t="shared" si="0"/>
        <v>9.3333333333333339</v>
      </c>
      <c r="G30" s="42">
        <f>SUM(G31:G47)</f>
        <v>925</v>
      </c>
      <c r="H30" s="43">
        <f>G30*100/D30</f>
        <v>58.730158730158728</v>
      </c>
      <c r="I30" s="42">
        <f>SUM(I31:I47)</f>
        <v>503</v>
      </c>
      <c r="J30" s="43">
        <f t="shared" si="5"/>
        <v>31.936507936507937</v>
      </c>
      <c r="K30" s="44">
        <f>AVERAGE(K31:K47)</f>
        <v>89.752193855416152</v>
      </c>
      <c r="L30" s="266"/>
    </row>
    <row r="31" spans="1:12" ht="15" customHeight="1" x14ac:dyDescent="0.25">
      <c r="A31" s="12">
        <v>1</v>
      </c>
      <c r="B31" s="49">
        <v>30070</v>
      </c>
      <c r="C31" s="7" t="s">
        <v>100</v>
      </c>
      <c r="D31" s="63">
        <f t="shared" ref="D31:D47" si="10">E31+G31+I31</f>
        <v>137</v>
      </c>
      <c r="E31" s="74">
        <v>11</v>
      </c>
      <c r="F31" s="47">
        <f t="shared" si="0"/>
        <v>8.0291970802919703</v>
      </c>
      <c r="G31" s="46">
        <v>101</v>
      </c>
      <c r="H31" s="47">
        <f t="shared" ref="H31:H80" si="11">G31*100/D31</f>
        <v>73.722627737226276</v>
      </c>
      <c r="I31" s="46">
        <v>25</v>
      </c>
      <c r="J31" s="47">
        <f t="shared" si="5"/>
        <v>18.248175182481752</v>
      </c>
      <c r="K31" s="48">
        <f t="shared" ref="K31:K47" si="12">H31+J31</f>
        <v>91.970802919708035</v>
      </c>
      <c r="L31" s="266"/>
    </row>
    <row r="32" spans="1:12" ht="15" customHeight="1" x14ac:dyDescent="0.25">
      <c r="A32" s="12">
        <v>2</v>
      </c>
      <c r="B32" s="49">
        <v>30480</v>
      </c>
      <c r="C32" s="7" t="s">
        <v>165</v>
      </c>
      <c r="D32" s="75">
        <f t="shared" si="10"/>
        <v>130</v>
      </c>
      <c r="E32" s="75">
        <v>4</v>
      </c>
      <c r="F32" s="47">
        <f t="shared" si="0"/>
        <v>3.0769230769230771</v>
      </c>
      <c r="G32" s="46">
        <v>67</v>
      </c>
      <c r="H32" s="47">
        <f t="shared" si="11"/>
        <v>51.53846153846154</v>
      </c>
      <c r="I32" s="46">
        <v>59</v>
      </c>
      <c r="J32" s="47">
        <f t="shared" si="5"/>
        <v>45.384615384615387</v>
      </c>
      <c r="K32" s="48">
        <f t="shared" si="12"/>
        <v>96.923076923076934</v>
      </c>
      <c r="L32" s="266"/>
    </row>
    <row r="33" spans="1:12" ht="15" customHeight="1" x14ac:dyDescent="0.25">
      <c r="A33" s="12">
        <v>3</v>
      </c>
      <c r="B33" s="49">
        <v>30460</v>
      </c>
      <c r="C33" s="7" t="s">
        <v>99</v>
      </c>
      <c r="D33" s="75">
        <f t="shared" si="10"/>
        <v>135</v>
      </c>
      <c r="E33" s="75">
        <v>10</v>
      </c>
      <c r="F33" s="47">
        <f t="shared" si="0"/>
        <v>7.4074074074074074</v>
      </c>
      <c r="G33" s="46">
        <v>85</v>
      </c>
      <c r="H33" s="47">
        <f t="shared" si="11"/>
        <v>62.962962962962962</v>
      </c>
      <c r="I33" s="46">
        <v>40</v>
      </c>
      <c r="J33" s="47">
        <f t="shared" si="5"/>
        <v>29.62962962962963</v>
      </c>
      <c r="K33" s="48">
        <f t="shared" si="12"/>
        <v>92.592592592592595</v>
      </c>
      <c r="L33" s="266"/>
    </row>
    <row r="34" spans="1:12" ht="15" customHeight="1" x14ac:dyDescent="0.25">
      <c r="A34" s="12">
        <v>4</v>
      </c>
      <c r="B34" s="54">
        <v>30030</v>
      </c>
      <c r="C34" s="184" t="s">
        <v>166</v>
      </c>
      <c r="D34" s="46">
        <f t="shared" si="10"/>
        <v>88</v>
      </c>
      <c r="E34" s="46">
        <v>0</v>
      </c>
      <c r="F34" s="56">
        <f t="shared" si="0"/>
        <v>0</v>
      </c>
      <c r="G34" s="55">
        <v>34</v>
      </c>
      <c r="H34" s="56">
        <f t="shared" si="11"/>
        <v>38.636363636363633</v>
      </c>
      <c r="I34" s="55">
        <v>54</v>
      </c>
      <c r="J34" s="56">
        <f t="shared" si="5"/>
        <v>61.363636363636367</v>
      </c>
      <c r="K34" s="57">
        <f t="shared" si="12"/>
        <v>100</v>
      </c>
      <c r="L34" s="266"/>
    </row>
    <row r="35" spans="1:12" ht="15" customHeight="1" x14ac:dyDescent="0.25">
      <c r="A35" s="12">
        <v>5</v>
      </c>
      <c r="B35" s="49">
        <v>31000</v>
      </c>
      <c r="C35" s="7" t="s">
        <v>98</v>
      </c>
      <c r="D35" s="46">
        <f t="shared" si="10"/>
        <v>93</v>
      </c>
      <c r="E35" s="74">
        <v>17</v>
      </c>
      <c r="F35" s="47">
        <f t="shared" si="0"/>
        <v>18.27956989247312</v>
      </c>
      <c r="G35" s="46">
        <v>51</v>
      </c>
      <c r="H35" s="47">
        <f t="shared" si="11"/>
        <v>54.838709677419352</v>
      </c>
      <c r="I35" s="46">
        <v>25</v>
      </c>
      <c r="J35" s="47">
        <f t="shared" si="5"/>
        <v>26.881720430107528</v>
      </c>
      <c r="K35" s="48">
        <f t="shared" si="12"/>
        <v>81.72043010752688</v>
      </c>
      <c r="L35" s="266"/>
    </row>
    <row r="36" spans="1:12" ht="15" customHeight="1" x14ac:dyDescent="0.25">
      <c r="A36" s="12">
        <v>6</v>
      </c>
      <c r="B36" s="49">
        <v>30130</v>
      </c>
      <c r="C36" s="7" t="s">
        <v>18</v>
      </c>
      <c r="D36" s="46">
        <f t="shared" si="10"/>
        <v>54</v>
      </c>
      <c r="E36" s="74">
        <v>17</v>
      </c>
      <c r="F36" s="47">
        <f t="shared" si="0"/>
        <v>31.481481481481481</v>
      </c>
      <c r="G36" s="46">
        <v>31</v>
      </c>
      <c r="H36" s="47">
        <f t="shared" si="11"/>
        <v>57.407407407407405</v>
      </c>
      <c r="I36" s="46">
        <v>6</v>
      </c>
      <c r="J36" s="47">
        <f t="shared" si="5"/>
        <v>11.111111111111111</v>
      </c>
      <c r="K36" s="48">
        <f t="shared" si="12"/>
        <v>68.518518518518519</v>
      </c>
      <c r="L36" s="266"/>
    </row>
    <row r="37" spans="1:12" ht="15" customHeight="1" x14ac:dyDescent="0.25">
      <c r="A37" s="12">
        <v>7</v>
      </c>
      <c r="B37" s="49">
        <v>30160</v>
      </c>
      <c r="C37" s="7" t="s">
        <v>167</v>
      </c>
      <c r="D37" s="46">
        <f t="shared" si="10"/>
        <v>123</v>
      </c>
      <c r="E37" s="46">
        <v>13</v>
      </c>
      <c r="F37" s="47">
        <f t="shared" si="0"/>
        <v>10.56910569105691</v>
      </c>
      <c r="G37" s="46">
        <v>85</v>
      </c>
      <c r="H37" s="47">
        <f t="shared" si="11"/>
        <v>69.105691056910572</v>
      </c>
      <c r="I37" s="46">
        <v>25</v>
      </c>
      <c r="J37" s="47">
        <f t="shared" si="5"/>
        <v>20.325203252032519</v>
      </c>
      <c r="K37" s="48">
        <f t="shared" si="12"/>
        <v>89.430894308943095</v>
      </c>
      <c r="L37" s="266"/>
    </row>
    <row r="38" spans="1:12" ht="15" customHeight="1" x14ac:dyDescent="0.25">
      <c r="A38" s="12">
        <v>8</v>
      </c>
      <c r="B38" s="49">
        <v>30310</v>
      </c>
      <c r="C38" s="7" t="s">
        <v>20</v>
      </c>
      <c r="D38" s="46">
        <f t="shared" si="10"/>
        <v>65</v>
      </c>
      <c r="E38" s="46">
        <v>3</v>
      </c>
      <c r="F38" s="47">
        <f t="shared" si="0"/>
        <v>4.615384615384615</v>
      </c>
      <c r="G38" s="46">
        <v>45</v>
      </c>
      <c r="H38" s="47">
        <f t="shared" si="11"/>
        <v>69.230769230769226</v>
      </c>
      <c r="I38" s="46">
        <v>17</v>
      </c>
      <c r="J38" s="47">
        <f t="shared" si="5"/>
        <v>26.153846153846153</v>
      </c>
      <c r="K38" s="48">
        <f t="shared" si="12"/>
        <v>95.384615384615387</v>
      </c>
      <c r="L38" s="266"/>
    </row>
    <row r="39" spans="1:12" ht="15" customHeight="1" x14ac:dyDescent="0.25">
      <c r="A39" s="12">
        <v>9</v>
      </c>
      <c r="B39" s="49">
        <v>30440</v>
      </c>
      <c r="C39" s="7" t="s">
        <v>21</v>
      </c>
      <c r="D39" s="46">
        <f t="shared" si="10"/>
        <v>76</v>
      </c>
      <c r="E39" s="46">
        <v>25</v>
      </c>
      <c r="F39" s="47">
        <f t="shared" si="0"/>
        <v>32.89473684210526</v>
      </c>
      <c r="G39" s="46">
        <v>43</v>
      </c>
      <c r="H39" s="47">
        <f t="shared" si="11"/>
        <v>56.578947368421055</v>
      </c>
      <c r="I39" s="46">
        <v>8</v>
      </c>
      <c r="J39" s="47">
        <f t="shared" si="5"/>
        <v>10.526315789473685</v>
      </c>
      <c r="K39" s="48">
        <f t="shared" si="12"/>
        <v>67.10526315789474</v>
      </c>
      <c r="L39" s="266"/>
    </row>
    <row r="40" spans="1:12" ht="15" customHeight="1" x14ac:dyDescent="0.25">
      <c r="A40" s="16">
        <v>10</v>
      </c>
      <c r="B40" s="49">
        <v>30500</v>
      </c>
      <c r="C40" s="7" t="s">
        <v>168</v>
      </c>
      <c r="D40" s="46">
        <f t="shared" si="10"/>
        <v>29</v>
      </c>
      <c r="E40" s="46">
        <v>3</v>
      </c>
      <c r="F40" s="47">
        <f t="shared" si="0"/>
        <v>10.344827586206897</v>
      </c>
      <c r="G40" s="46">
        <v>15</v>
      </c>
      <c r="H40" s="47">
        <f t="shared" si="11"/>
        <v>51.724137931034484</v>
      </c>
      <c r="I40" s="46">
        <v>11</v>
      </c>
      <c r="J40" s="47">
        <f t="shared" si="5"/>
        <v>37.931034482758619</v>
      </c>
      <c r="K40" s="48">
        <f t="shared" si="12"/>
        <v>89.65517241379311</v>
      </c>
      <c r="L40" s="266"/>
    </row>
    <row r="41" spans="1:12" ht="15" customHeight="1" x14ac:dyDescent="0.25">
      <c r="A41" s="12">
        <v>11</v>
      </c>
      <c r="B41" s="49">
        <v>30530</v>
      </c>
      <c r="C41" s="7" t="s">
        <v>169</v>
      </c>
      <c r="D41" s="46">
        <f t="shared" si="10"/>
        <v>142</v>
      </c>
      <c r="E41" s="46">
        <v>16</v>
      </c>
      <c r="F41" s="47">
        <f t="shared" si="0"/>
        <v>11.267605633802816</v>
      </c>
      <c r="G41" s="46">
        <v>77</v>
      </c>
      <c r="H41" s="47">
        <f t="shared" si="11"/>
        <v>54.225352112676056</v>
      </c>
      <c r="I41" s="46">
        <v>49</v>
      </c>
      <c r="J41" s="47">
        <f t="shared" si="5"/>
        <v>34.507042253521128</v>
      </c>
      <c r="K41" s="48">
        <f t="shared" si="12"/>
        <v>88.732394366197184</v>
      </c>
      <c r="L41" s="266"/>
    </row>
    <row r="42" spans="1:12" ht="15" customHeight="1" x14ac:dyDescent="0.25">
      <c r="A42" s="12">
        <v>12</v>
      </c>
      <c r="B42" s="49">
        <v>30640</v>
      </c>
      <c r="C42" s="7" t="s">
        <v>25</v>
      </c>
      <c r="D42" s="46">
        <f t="shared" si="10"/>
        <v>93</v>
      </c>
      <c r="E42" s="46">
        <v>2</v>
      </c>
      <c r="F42" s="47">
        <f t="shared" si="0"/>
        <v>2.150537634408602</v>
      </c>
      <c r="G42" s="46">
        <v>44</v>
      </c>
      <c r="H42" s="47">
        <f t="shared" si="11"/>
        <v>47.311827956989248</v>
      </c>
      <c r="I42" s="46">
        <v>47</v>
      </c>
      <c r="J42" s="47">
        <f t="shared" si="5"/>
        <v>50.537634408602152</v>
      </c>
      <c r="K42" s="48">
        <f t="shared" si="12"/>
        <v>97.849462365591393</v>
      </c>
      <c r="L42" s="266"/>
    </row>
    <row r="43" spans="1:12" ht="15" customHeight="1" x14ac:dyDescent="0.25">
      <c r="A43" s="12">
        <v>13</v>
      </c>
      <c r="B43" s="49">
        <v>30650</v>
      </c>
      <c r="C43" s="7" t="s">
        <v>170</v>
      </c>
      <c r="D43" s="46">
        <f t="shared" si="10"/>
        <v>67</v>
      </c>
      <c r="E43" s="46">
        <v>3</v>
      </c>
      <c r="F43" s="47">
        <f t="shared" si="0"/>
        <v>4.4776119402985071</v>
      </c>
      <c r="G43" s="46">
        <v>37</v>
      </c>
      <c r="H43" s="47">
        <f t="shared" si="11"/>
        <v>55.223880597014926</v>
      </c>
      <c r="I43" s="46">
        <v>27</v>
      </c>
      <c r="J43" s="47">
        <f t="shared" si="5"/>
        <v>40.298507462686565</v>
      </c>
      <c r="K43" s="48">
        <f t="shared" si="12"/>
        <v>95.522388059701484</v>
      </c>
      <c r="L43" s="266"/>
    </row>
    <row r="44" spans="1:12" ht="15" customHeight="1" x14ac:dyDescent="0.25">
      <c r="A44" s="12">
        <v>14</v>
      </c>
      <c r="B44" s="49">
        <v>30790</v>
      </c>
      <c r="C44" s="7" t="s">
        <v>27</v>
      </c>
      <c r="D44" s="46">
        <f t="shared" si="10"/>
        <v>55</v>
      </c>
      <c r="E44" s="46">
        <v>2</v>
      </c>
      <c r="F44" s="47">
        <f t="shared" si="0"/>
        <v>3.6363636363636362</v>
      </c>
      <c r="G44" s="46">
        <v>27</v>
      </c>
      <c r="H44" s="47">
        <f t="shared" si="11"/>
        <v>49.090909090909093</v>
      </c>
      <c r="I44" s="46">
        <v>26</v>
      </c>
      <c r="J44" s="47">
        <f t="shared" si="5"/>
        <v>47.272727272727273</v>
      </c>
      <c r="K44" s="48">
        <f t="shared" si="12"/>
        <v>96.363636363636374</v>
      </c>
      <c r="L44" s="266"/>
    </row>
    <row r="45" spans="1:12" ht="15" customHeight="1" x14ac:dyDescent="0.25">
      <c r="A45" s="12">
        <v>15</v>
      </c>
      <c r="B45" s="49">
        <v>30890</v>
      </c>
      <c r="C45" s="7" t="s">
        <v>171</v>
      </c>
      <c r="D45" s="46">
        <f t="shared" si="10"/>
        <v>61</v>
      </c>
      <c r="E45" s="46">
        <v>10</v>
      </c>
      <c r="F45" s="47">
        <f t="shared" si="0"/>
        <v>16.393442622950818</v>
      </c>
      <c r="G45" s="46">
        <v>44</v>
      </c>
      <c r="H45" s="47">
        <f t="shared" si="11"/>
        <v>72.131147540983605</v>
      </c>
      <c r="I45" s="46">
        <v>7</v>
      </c>
      <c r="J45" s="47">
        <f t="shared" si="5"/>
        <v>11.475409836065573</v>
      </c>
      <c r="K45" s="48">
        <f t="shared" si="12"/>
        <v>83.606557377049171</v>
      </c>
      <c r="L45" s="266"/>
    </row>
    <row r="46" spans="1:12" ht="15" customHeight="1" x14ac:dyDescent="0.25">
      <c r="A46" s="12">
        <v>16</v>
      </c>
      <c r="B46" s="49">
        <v>30940</v>
      </c>
      <c r="C46" s="7" t="s">
        <v>30</v>
      </c>
      <c r="D46" s="46">
        <f t="shared" si="10"/>
        <v>115</v>
      </c>
      <c r="E46" s="46">
        <v>10</v>
      </c>
      <c r="F46" s="47">
        <f t="shared" si="0"/>
        <v>8.695652173913043</v>
      </c>
      <c r="G46" s="46">
        <v>84</v>
      </c>
      <c r="H46" s="47">
        <f t="shared" si="11"/>
        <v>73.043478260869563</v>
      </c>
      <c r="I46" s="46">
        <v>21</v>
      </c>
      <c r="J46" s="47">
        <f t="shared" si="5"/>
        <v>18.260869565217391</v>
      </c>
      <c r="K46" s="48">
        <f t="shared" si="12"/>
        <v>91.304347826086953</v>
      </c>
      <c r="L46" s="266"/>
    </row>
    <row r="47" spans="1:12" ht="15" customHeight="1" thickBot="1" x14ac:dyDescent="0.3">
      <c r="A47" s="12">
        <v>17</v>
      </c>
      <c r="B47" s="49">
        <v>31480</v>
      </c>
      <c r="C47" s="7" t="s">
        <v>31</v>
      </c>
      <c r="D47" s="46">
        <f t="shared" si="10"/>
        <v>112</v>
      </c>
      <c r="E47" s="46">
        <v>1</v>
      </c>
      <c r="F47" s="47">
        <f t="shared" si="0"/>
        <v>0.8928571428571429</v>
      </c>
      <c r="G47" s="46">
        <v>55</v>
      </c>
      <c r="H47" s="47">
        <f t="shared" si="11"/>
        <v>49.107142857142854</v>
      </c>
      <c r="I47" s="46">
        <v>56</v>
      </c>
      <c r="J47" s="47">
        <f t="shared" si="5"/>
        <v>50</v>
      </c>
      <c r="K47" s="48">
        <f t="shared" si="12"/>
        <v>99.107142857142861</v>
      </c>
      <c r="L47" s="266"/>
    </row>
    <row r="48" spans="1:12" ht="15" customHeight="1" thickBot="1" x14ac:dyDescent="0.3">
      <c r="A48" s="40"/>
      <c r="B48" s="41"/>
      <c r="C48" s="32" t="s">
        <v>117</v>
      </c>
      <c r="D48" s="42">
        <f>SUM(D49:D67)</f>
        <v>1786</v>
      </c>
      <c r="E48" s="42">
        <f>SUM(E49:E67)</f>
        <v>103</v>
      </c>
      <c r="F48" s="43">
        <f t="shared" si="0"/>
        <v>5.7670772676371778</v>
      </c>
      <c r="G48" s="42">
        <f>SUM(G49:G67)</f>
        <v>889</v>
      </c>
      <c r="H48" s="43">
        <f t="shared" si="11"/>
        <v>49.776035834266516</v>
      </c>
      <c r="I48" s="42">
        <f>SUM(I49:I67)</f>
        <v>794</v>
      </c>
      <c r="J48" s="43">
        <f t="shared" si="5"/>
        <v>44.456886898096307</v>
      </c>
      <c r="K48" s="44">
        <f>AVERAGE(K49:K67)</f>
        <v>92.532058776477328</v>
      </c>
      <c r="L48" s="266"/>
    </row>
    <row r="49" spans="1:12" ht="15" customHeight="1" x14ac:dyDescent="0.25">
      <c r="A49" s="11">
        <v>1</v>
      </c>
      <c r="B49" s="62">
        <v>40010</v>
      </c>
      <c r="C49" s="10" t="s">
        <v>32</v>
      </c>
      <c r="D49" s="63">
        <f t="shared" ref="D49:D67" si="13">E49+G49+I49</f>
        <v>211</v>
      </c>
      <c r="E49" s="63">
        <v>9</v>
      </c>
      <c r="F49" s="64">
        <f t="shared" si="0"/>
        <v>4.2654028436018958</v>
      </c>
      <c r="G49" s="63">
        <v>97</v>
      </c>
      <c r="H49" s="64">
        <f t="shared" si="11"/>
        <v>45.971563981042657</v>
      </c>
      <c r="I49" s="63">
        <v>105</v>
      </c>
      <c r="J49" s="64">
        <f t="shared" si="5"/>
        <v>49.763033175355453</v>
      </c>
      <c r="K49" s="65">
        <f t="shared" ref="K49:K67" si="14">H49+J49</f>
        <v>95.73459715639811</v>
      </c>
      <c r="L49" s="266"/>
    </row>
    <row r="50" spans="1:12" ht="15" customHeight="1" x14ac:dyDescent="0.25">
      <c r="A50" s="12">
        <v>2</v>
      </c>
      <c r="B50" s="49">
        <v>40030</v>
      </c>
      <c r="C50" s="182" t="s">
        <v>172</v>
      </c>
      <c r="D50" s="46">
        <f t="shared" si="13"/>
        <v>56</v>
      </c>
      <c r="E50" s="46">
        <v>0</v>
      </c>
      <c r="F50" s="47">
        <f t="shared" si="0"/>
        <v>0</v>
      </c>
      <c r="G50" s="46">
        <v>2</v>
      </c>
      <c r="H50" s="47">
        <f t="shared" si="11"/>
        <v>3.5714285714285716</v>
      </c>
      <c r="I50" s="46">
        <v>54</v>
      </c>
      <c r="J50" s="47">
        <f t="shared" si="5"/>
        <v>96.428571428571431</v>
      </c>
      <c r="K50" s="48">
        <f t="shared" si="14"/>
        <v>100</v>
      </c>
      <c r="L50" s="266"/>
    </row>
    <row r="51" spans="1:12" ht="15" customHeight="1" x14ac:dyDescent="0.25">
      <c r="A51" s="12">
        <v>3</v>
      </c>
      <c r="B51" s="49">
        <v>40410</v>
      </c>
      <c r="C51" s="7" t="s">
        <v>94</v>
      </c>
      <c r="D51" s="46">
        <f t="shared" si="13"/>
        <v>165</v>
      </c>
      <c r="E51" s="46">
        <v>7</v>
      </c>
      <c r="F51" s="47">
        <f t="shared" si="0"/>
        <v>4.2424242424242422</v>
      </c>
      <c r="G51" s="46">
        <v>86</v>
      </c>
      <c r="H51" s="47">
        <f t="shared" si="11"/>
        <v>52.121212121212125</v>
      </c>
      <c r="I51" s="46">
        <v>72</v>
      </c>
      <c r="J51" s="47">
        <f t="shared" si="5"/>
        <v>43.636363636363633</v>
      </c>
      <c r="K51" s="48">
        <f t="shared" si="14"/>
        <v>95.757575757575751</v>
      </c>
      <c r="L51" s="266"/>
    </row>
    <row r="52" spans="1:12" ht="15" customHeight="1" x14ac:dyDescent="0.25">
      <c r="A52" s="12">
        <v>4</v>
      </c>
      <c r="B52" s="49">
        <v>40011</v>
      </c>
      <c r="C52" s="7" t="s">
        <v>97</v>
      </c>
      <c r="D52" s="46">
        <f t="shared" si="13"/>
        <v>233</v>
      </c>
      <c r="E52" s="46">
        <v>11</v>
      </c>
      <c r="F52" s="47">
        <f t="shared" si="0"/>
        <v>4.7210300429184553</v>
      </c>
      <c r="G52" s="46">
        <v>119</v>
      </c>
      <c r="H52" s="47">
        <f t="shared" si="11"/>
        <v>51.072961373390555</v>
      </c>
      <c r="I52" s="46">
        <v>103</v>
      </c>
      <c r="J52" s="47">
        <f t="shared" si="5"/>
        <v>44.206008583690988</v>
      </c>
      <c r="K52" s="48">
        <f t="shared" si="14"/>
        <v>95.278969957081543</v>
      </c>
      <c r="L52" s="266"/>
    </row>
    <row r="53" spans="1:12" ht="15" customHeight="1" x14ac:dyDescent="0.25">
      <c r="A53" s="12">
        <v>5</v>
      </c>
      <c r="B53" s="49">
        <v>40080</v>
      </c>
      <c r="C53" s="7" t="s">
        <v>110</v>
      </c>
      <c r="D53" s="46">
        <f t="shared" si="13"/>
        <v>110</v>
      </c>
      <c r="E53" s="46">
        <v>5</v>
      </c>
      <c r="F53" s="47">
        <f t="shared" si="0"/>
        <v>4.5454545454545459</v>
      </c>
      <c r="G53" s="46">
        <v>50</v>
      </c>
      <c r="H53" s="47">
        <f t="shared" si="11"/>
        <v>45.454545454545453</v>
      </c>
      <c r="I53" s="46">
        <v>55</v>
      </c>
      <c r="J53" s="47">
        <f t="shared" si="5"/>
        <v>50</v>
      </c>
      <c r="K53" s="48">
        <f t="shared" si="14"/>
        <v>95.454545454545453</v>
      </c>
      <c r="L53" s="266"/>
    </row>
    <row r="54" spans="1:12" ht="15" customHeight="1" x14ac:dyDescent="0.25">
      <c r="A54" s="12">
        <v>6</v>
      </c>
      <c r="B54" s="49">
        <v>40100</v>
      </c>
      <c r="C54" s="7" t="s">
        <v>34</v>
      </c>
      <c r="D54" s="46">
        <f t="shared" si="13"/>
        <v>104</v>
      </c>
      <c r="E54" s="46">
        <v>12</v>
      </c>
      <c r="F54" s="47">
        <f t="shared" si="0"/>
        <v>11.538461538461538</v>
      </c>
      <c r="G54" s="46">
        <v>64</v>
      </c>
      <c r="H54" s="47">
        <f t="shared" si="11"/>
        <v>61.53846153846154</v>
      </c>
      <c r="I54" s="46">
        <v>28</v>
      </c>
      <c r="J54" s="47">
        <f t="shared" si="5"/>
        <v>26.923076923076923</v>
      </c>
      <c r="K54" s="48">
        <f t="shared" si="14"/>
        <v>88.461538461538467</v>
      </c>
      <c r="L54" s="266"/>
    </row>
    <row r="55" spans="1:12" ht="15" customHeight="1" x14ac:dyDescent="0.25">
      <c r="A55" s="12">
        <v>7</v>
      </c>
      <c r="B55" s="49">
        <v>40020</v>
      </c>
      <c r="C55" s="7" t="s">
        <v>173</v>
      </c>
      <c r="D55" s="46">
        <f t="shared" si="13"/>
        <v>30</v>
      </c>
      <c r="E55" s="46">
        <v>5</v>
      </c>
      <c r="F55" s="47">
        <f t="shared" si="0"/>
        <v>16.666666666666668</v>
      </c>
      <c r="G55" s="46">
        <v>16</v>
      </c>
      <c r="H55" s="47">
        <f t="shared" si="11"/>
        <v>53.333333333333336</v>
      </c>
      <c r="I55" s="46">
        <v>9</v>
      </c>
      <c r="J55" s="47">
        <f t="shared" si="5"/>
        <v>30</v>
      </c>
      <c r="K55" s="48">
        <f t="shared" si="14"/>
        <v>83.333333333333343</v>
      </c>
      <c r="L55" s="266"/>
    </row>
    <row r="56" spans="1:12" ht="15" customHeight="1" x14ac:dyDescent="0.25">
      <c r="A56" s="12">
        <v>8</v>
      </c>
      <c r="B56" s="49">
        <v>40031</v>
      </c>
      <c r="C56" s="7" t="s">
        <v>33</v>
      </c>
      <c r="D56" s="46">
        <f t="shared" si="13"/>
        <v>110</v>
      </c>
      <c r="E56" s="46">
        <v>5</v>
      </c>
      <c r="F56" s="47">
        <f t="shared" si="0"/>
        <v>4.5454545454545459</v>
      </c>
      <c r="G56" s="46">
        <v>67</v>
      </c>
      <c r="H56" s="47">
        <f t="shared" si="11"/>
        <v>60.909090909090907</v>
      </c>
      <c r="I56" s="46">
        <v>38</v>
      </c>
      <c r="J56" s="47">
        <f t="shared" si="5"/>
        <v>34.545454545454547</v>
      </c>
      <c r="K56" s="48">
        <f t="shared" si="14"/>
        <v>95.454545454545453</v>
      </c>
      <c r="L56" s="266"/>
    </row>
    <row r="57" spans="1:12" ht="15" customHeight="1" x14ac:dyDescent="0.25">
      <c r="A57" s="12">
        <v>9</v>
      </c>
      <c r="B57" s="49">
        <v>40210</v>
      </c>
      <c r="C57" s="7" t="s">
        <v>36</v>
      </c>
      <c r="D57" s="46">
        <f t="shared" si="13"/>
        <v>30</v>
      </c>
      <c r="E57" s="46">
        <v>7</v>
      </c>
      <c r="F57" s="47">
        <f t="shared" si="0"/>
        <v>23.333333333333332</v>
      </c>
      <c r="G57" s="46">
        <v>16</v>
      </c>
      <c r="H57" s="47">
        <f t="shared" si="11"/>
        <v>53.333333333333336</v>
      </c>
      <c r="I57" s="46">
        <v>7</v>
      </c>
      <c r="J57" s="47">
        <f t="shared" si="5"/>
        <v>23.333333333333332</v>
      </c>
      <c r="K57" s="48">
        <f t="shared" si="14"/>
        <v>76.666666666666671</v>
      </c>
      <c r="L57" s="266"/>
    </row>
    <row r="58" spans="1:12" ht="15" customHeight="1" x14ac:dyDescent="0.25">
      <c r="A58" s="16">
        <v>10</v>
      </c>
      <c r="B58" s="49">
        <v>40300</v>
      </c>
      <c r="C58" s="7" t="s">
        <v>96</v>
      </c>
      <c r="D58" s="46">
        <f t="shared" si="13"/>
        <v>21</v>
      </c>
      <c r="E58" s="46">
        <v>3</v>
      </c>
      <c r="F58" s="47">
        <f t="shared" si="0"/>
        <v>14.285714285714286</v>
      </c>
      <c r="G58" s="46">
        <v>13</v>
      </c>
      <c r="H58" s="47">
        <f t="shared" si="11"/>
        <v>61.904761904761905</v>
      </c>
      <c r="I58" s="46">
        <v>5</v>
      </c>
      <c r="J58" s="47">
        <f t="shared" si="5"/>
        <v>23.80952380952381</v>
      </c>
      <c r="K58" s="48">
        <f t="shared" si="14"/>
        <v>85.714285714285722</v>
      </c>
      <c r="L58" s="266"/>
    </row>
    <row r="59" spans="1:12" ht="15" customHeight="1" x14ac:dyDescent="0.25">
      <c r="A59" s="12">
        <v>11</v>
      </c>
      <c r="B59" s="49">
        <v>40360</v>
      </c>
      <c r="C59" s="7" t="s">
        <v>37</v>
      </c>
      <c r="D59" s="46">
        <f t="shared" si="13"/>
        <v>38</v>
      </c>
      <c r="E59" s="46">
        <v>1</v>
      </c>
      <c r="F59" s="47">
        <f t="shared" si="0"/>
        <v>2.6315789473684212</v>
      </c>
      <c r="G59" s="46">
        <v>17</v>
      </c>
      <c r="H59" s="47">
        <f t="shared" si="11"/>
        <v>44.736842105263158</v>
      </c>
      <c r="I59" s="46">
        <v>20</v>
      </c>
      <c r="J59" s="47">
        <f t="shared" si="5"/>
        <v>52.631578947368418</v>
      </c>
      <c r="K59" s="48">
        <f t="shared" si="14"/>
        <v>97.368421052631575</v>
      </c>
      <c r="L59" s="266"/>
    </row>
    <row r="60" spans="1:12" ht="15" customHeight="1" x14ac:dyDescent="0.25">
      <c r="A60" s="12">
        <v>12</v>
      </c>
      <c r="B60" s="49">
        <v>40390</v>
      </c>
      <c r="C60" s="182" t="s">
        <v>95</v>
      </c>
      <c r="D60" s="46">
        <f t="shared" si="13"/>
        <v>91</v>
      </c>
      <c r="E60" s="46">
        <v>0</v>
      </c>
      <c r="F60" s="47">
        <f t="shared" si="0"/>
        <v>0</v>
      </c>
      <c r="G60" s="46">
        <v>50</v>
      </c>
      <c r="H60" s="47">
        <f t="shared" si="11"/>
        <v>54.945054945054942</v>
      </c>
      <c r="I60" s="46">
        <v>41</v>
      </c>
      <c r="J60" s="47">
        <f t="shared" si="5"/>
        <v>45.054945054945058</v>
      </c>
      <c r="K60" s="48">
        <f t="shared" si="14"/>
        <v>100</v>
      </c>
      <c r="L60" s="266"/>
    </row>
    <row r="61" spans="1:12" ht="15" customHeight="1" x14ac:dyDescent="0.25">
      <c r="A61" s="12">
        <v>13</v>
      </c>
      <c r="B61" s="49">
        <v>40720</v>
      </c>
      <c r="C61" s="7" t="s">
        <v>121</v>
      </c>
      <c r="D61" s="46">
        <f t="shared" si="13"/>
        <v>110</v>
      </c>
      <c r="E61" s="46">
        <v>23</v>
      </c>
      <c r="F61" s="47">
        <f t="shared" si="0"/>
        <v>20.90909090909091</v>
      </c>
      <c r="G61" s="46">
        <v>63</v>
      </c>
      <c r="H61" s="47">
        <f t="shared" si="11"/>
        <v>57.272727272727273</v>
      </c>
      <c r="I61" s="46">
        <v>24</v>
      </c>
      <c r="J61" s="47">
        <f t="shared" si="5"/>
        <v>21.818181818181817</v>
      </c>
      <c r="K61" s="48">
        <f t="shared" si="14"/>
        <v>79.090909090909093</v>
      </c>
      <c r="L61" s="266"/>
    </row>
    <row r="62" spans="1:12" ht="15" customHeight="1" x14ac:dyDescent="0.25">
      <c r="A62" s="12">
        <v>14</v>
      </c>
      <c r="B62" s="49">
        <v>40730</v>
      </c>
      <c r="C62" s="7" t="s">
        <v>93</v>
      </c>
      <c r="D62" s="46">
        <f t="shared" si="13"/>
        <v>13</v>
      </c>
      <c r="E62" s="46">
        <v>2</v>
      </c>
      <c r="F62" s="47">
        <f t="shared" si="0"/>
        <v>15.384615384615385</v>
      </c>
      <c r="G62" s="46">
        <v>11</v>
      </c>
      <c r="H62" s="47">
        <f t="shared" si="11"/>
        <v>84.615384615384613</v>
      </c>
      <c r="I62" s="46">
        <v>0</v>
      </c>
      <c r="J62" s="47">
        <f t="shared" si="5"/>
        <v>0</v>
      </c>
      <c r="K62" s="48">
        <f t="shared" si="14"/>
        <v>84.615384615384613</v>
      </c>
      <c r="L62" s="266"/>
    </row>
    <row r="63" spans="1:12" ht="15" customHeight="1" x14ac:dyDescent="0.25">
      <c r="A63" s="12">
        <v>15</v>
      </c>
      <c r="B63" s="49">
        <v>40820</v>
      </c>
      <c r="C63" s="7" t="s">
        <v>174</v>
      </c>
      <c r="D63" s="46">
        <f t="shared" si="13"/>
        <v>84</v>
      </c>
      <c r="E63" s="46">
        <v>4</v>
      </c>
      <c r="F63" s="47">
        <f t="shared" si="0"/>
        <v>4.7619047619047619</v>
      </c>
      <c r="G63" s="46">
        <v>55</v>
      </c>
      <c r="H63" s="47">
        <f t="shared" si="11"/>
        <v>65.476190476190482</v>
      </c>
      <c r="I63" s="46">
        <v>25</v>
      </c>
      <c r="J63" s="47">
        <f t="shared" si="5"/>
        <v>29.761904761904763</v>
      </c>
      <c r="K63" s="48">
        <f t="shared" si="14"/>
        <v>95.238095238095241</v>
      </c>
      <c r="L63" s="266"/>
    </row>
    <row r="64" spans="1:12" ht="15" customHeight="1" x14ac:dyDescent="0.25">
      <c r="A64" s="12">
        <v>16</v>
      </c>
      <c r="B64" s="49">
        <v>40840</v>
      </c>
      <c r="C64" s="182" t="s">
        <v>38</v>
      </c>
      <c r="D64" s="46">
        <f t="shared" si="13"/>
        <v>80</v>
      </c>
      <c r="E64" s="46">
        <v>0</v>
      </c>
      <c r="F64" s="47">
        <f t="shared" si="0"/>
        <v>0</v>
      </c>
      <c r="G64" s="46">
        <v>47</v>
      </c>
      <c r="H64" s="47">
        <f t="shared" si="11"/>
        <v>58.75</v>
      </c>
      <c r="I64" s="46">
        <v>33</v>
      </c>
      <c r="J64" s="47">
        <f t="shared" si="5"/>
        <v>41.25</v>
      </c>
      <c r="K64" s="48">
        <f t="shared" si="14"/>
        <v>100</v>
      </c>
      <c r="L64" s="266"/>
    </row>
    <row r="65" spans="1:12" ht="15" customHeight="1" x14ac:dyDescent="0.25">
      <c r="A65" s="16">
        <v>17</v>
      </c>
      <c r="B65" s="49">
        <v>40950</v>
      </c>
      <c r="C65" s="182" t="s">
        <v>39</v>
      </c>
      <c r="D65" s="46">
        <f t="shared" si="13"/>
        <v>94</v>
      </c>
      <c r="E65" s="46">
        <v>0</v>
      </c>
      <c r="F65" s="47">
        <f t="shared" si="0"/>
        <v>0</v>
      </c>
      <c r="G65" s="46">
        <v>20</v>
      </c>
      <c r="H65" s="47">
        <f t="shared" si="11"/>
        <v>21.276595744680851</v>
      </c>
      <c r="I65" s="46">
        <v>74</v>
      </c>
      <c r="J65" s="47">
        <f t="shared" si="5"/>
        <v>78.723404255319153</v>
      </c>
      <c r="K65" s="48">
        <f t="shared" si="14"/>
        <v>100</v>
      </c>
      <c r="L65" s="266"/>
    </row>
    <row r="66" spans="1:12" ht="15" customHeight="1" x14ac:dyDescent="0.25">
      <c r="A66" s="12">
        <v>18</v>
      </c>
      <c r="B66" s="49">
        <v>40990</v>
      </c>
      <c r="C66" s="7" t="s">
        <v>40</v>
      </c>
      <c r="D66" s="46">
        <f t="shared" si="13"/>
        <v>123</v>
      </c>
      <c r="E66" s="46">
        <v>2</v>
      </c>
      <c r="F66" s="47">
        <f t="shared" si="0"/>
        <v>1.6260162601626016</v>
      </c>
      <c r="G66" s="46">
        <v>55</v>
      </c>
      <c r="H66" s="47">
        <f t="shared" si="11"/>
        <v>44.715447154471548</v>
      </c>
      <c r="I66" s="46">
        <v>66</v>
      </c>
      <c r="J66" s="47">
        <f t="shared" si="5"/>
        <v>53.658536585365852</v>
      </c>
      <c r="K66" s="48">
        <f t="shared" si="14"/>
        <v>98.373983739837399</v>
      </c>
      <c r="L66" s="266"/>
    </row>
    <row r="67" spans="1:12" ht="15" customHeight="1" thickBot="1" x14ac:dyDescent="0.3">
      <c r="A67" s="13">
        <v>19</v>
      </c>
      <c r="B67" s="58">
        <v>40133</v>
      </c>
      <c r="C67" s="8" t="s">
        <v>35</v>
      </c>
      <c r="D67" s="59">
        <f t="shared" si="13"/>
        <v>83</v>
      </c>
      <c r="E67" s="59">
        <v>7</v>
      </c>
      <c r="F67" s="60">
        <f t="shared" si="0"/>
        <v>8.4337349397590362</v>
      </c>
      <c r="G67" s="59">
        <v>41</v>
      </c>
      <c r="H67" s="60">
        <f t="shared" si="11"/>
        <v>49.397590361445786</v>
      </c>
      <c r="I67" s="59">
        <v>35</v>
      </c>
      <c r="J67" s="60">
        <f t="shared" si="5"/>
        <v>42.168674698795179</v>
      </c>
      <c r="K67" s="61">
        <f t="shared" si="14"/>
        <v>91.566265060240966</v>
      </c>
      <c r="L67" s="266"/>
    </row>
    <row r="68" spans="1:12" ht="15" customHeight="1" thickBot="1" x14ac:dyDescent="0.3">
      <c r="A68" s="40"/>
      <c r="B68" s="41"/>
      <c r="C68" s="32" t="s">
        <v>118</v>
      </c>
      <c r="D68" s="42">
        <f>SUM(D69:D81)</f>
        <v>1411</v>
      </c>
      <c r="E68" s="42">
        <f>SUM(E69:E81)</f>
        <v>50</v>
      </c>
      <c r="F68" s="43">
        <f t="shared" si="0"/>
        <v>3.5435861091424523</v>
      </c>
      <c r="G68" s="42">
        <f>SUM(G69:G81)</f>
        <v>698</v>
      </c>
      <c r="H68" s="43">
        <f t="shared" si="11"/>
        <v>49.46846208362863</v>
      </c>
      <c r="I68" s="42">
        <f>SUM(I69:I81)</f>
        <v>663</v>
      </c>
      <c r="J68" s="43">
        <f t="shared" si="5"/>
        <v>46.987951807228917</v>
      </c>
      <c r="K68" s="44">
        <f>AVERAGE(K69:K81)</f>
        <v>96.954702428602133</v>
      </c>
      <c r="L68" s="266"/>
    </row>
    <row r="69" spans="1:12" ht="15" customHeight="1" x14ac:dyDescent="0.25">
      <c r="A69" s="12">
        <v>1</v>
      </c>
      <c r="B69" s="21">
        <v>50040</v>
      </c>
      <c r="C69" s="186" t="s">
        <v>90</v>
      </c>
      <c r="D69" s="46">
        <f t="shared" ref="D69:D81" si="15">E69+G69+I69</f>
        <v>95</v>
      </c>
      <c r="E69" s="46">
        <v>0</v>
      </c>
      <c r="F69" s="47">
        <f t="shared" ref="F69:F122" si="16">E69*100/D69</f>
        <v>0</v>
      </c>
      <c r="G69" s="46">
        <v>32</v>
      </c>
      <c r="H69" s="47">
        <f t="shared" si="11"/>
        <v>33.684210526315788</v>
      </c>
      <c r="I69" s="46">
        <v>63</v>
      </c>
      <c r="J69" s="47">
        <f t="shared" si="5"/>
        <v>66.315789473684205</v>
      </c>
      <c r="K69" s="48">
        <f t="shared" ref="K69:K80" si="17">H69+J69</f>
        <v>100</v>
      </c>
      <c r="L69" s="266"/>
    </row>
    <row r="70" spans="1:12" ht="15" customHeight="1" x14ac:dyDescent="0.25">
      <c r="A70" s="12">
        <v>2</v>
      </c>
      <c r="B70" s="21">
        <v>50003</v>
      </c>
      <c r="C70" s="390" t="s">
        <v>111</v>
      </c>
      <c r="D70" s="46">
        <f t="shared" si="15"/>
        <v>114</v>
      </c>
      <c r="E70" s="46">
        <v>4</v>
      </c>
      <c r="F70" s="47">
        <f t="shared" si="16"/>
        <v>3.5087719298245612</v>
      </c>
      <c r="G70" s="46">
        <v>49</v>
      </c>
      <c r="H70" s="47">
        <f t="shared" si="11"/>
        <v>42.982456140350877</v>
      </c>
      <c r="I70" s="46">
        <v>61</v>
      </c>
      <c r="J70" s="47">
        <f t="shared" si="5"/>
        <v>53.508771929824562</v>
      </c>
      <c r="K70" s="48">
        <f t="shared" si="17"/>
        <v>96.491228070175438</v>
      </c>
      <c r="L70" s="266"/>
    </row>
    <row r="71" spans="1:12" ht="15" customHeight="1" x14ac:dyDescent="0.25">
      <c r="A71" s="12">
        <v>3</v>
      </c>
      <c r="B71" s="21">
        <v>50060</v>
      </c>
      <c r="C71" s="2" t="s">
        <v>175</v>
      </c>
      <c r="D71" s="46">
        <f t="shared" si="15"/>
        <v>154</v>
      </c>
      <c r="E71" s="46">
        <v>2</v>
      </c>
      <c r="F71" s="47">
        <f t="shared" si="16"/>
        <v>1.2987012987012987</v>
      </c>
      <c r="G71" s="46">
        <v>101</v>
      </c>
      <c r="H71" s="47">
        <f t="shared" si="11"/>
        <v>65.584415584415581</v>
      </c>
      <c r="I71" s="46">
        <v>51</v>
      </c>
      <c r="J71" s="47">
        <f t="shared" si="5"/>
        <v>33.116883116883116</v>
      </c>
      <c r="K71" s="48">
        <f t="shared" si="17"/>
        <v>98.701298701298697</v>
      </c>
      <c r="L71" s="266"/>
    </row>
    <row r="72" spans="1:12" ht="15" customHeight="1" x14ac:dyDescent="0.25">
      <c r="A72" s="12">
        <v>4</v>
      </c>
      <c r="B72" s="24">
        <v>50170</v>
      </c>
      <c r="C72" s="2" t="s">
        <v>176</v>
      </c>
      <c r="D72" s="46">
        <f t="shared" si="15"/>
        <v>74</v>
      </c>
      <c r="E72" s="46">
        <v>4</v>
      </c>
      <c r="F72" s="47">
        <f t="shared" si="16"/>
        <v>5.4054054054054053</v>
      </c>
      <c r="G72" s="46">
        <v>37</v>
      </c>
      <c r="H72" s="47">
        <f t="shared" si="11"/>
        <v>50</v>
      </c>
      <c r="I72" s="46">
        <v>33</v>
      </c>
      <c r="J72" s="47">
        <f t="shared" ref="J72:J122" si="18">I72*100/D72</f>
        <v>44.594594594594597</v>
      </c>
      <c r="K72" s="48">
        <f t="shared" si="17"/>
        <v>94.594594594594597</v>
      </c>
      <c r="L72" s="266"/>
    </row>
    <row r="73" spans="1:12" ht="15" customHeight="1" x14ac:dyDescent="0.25">
      <c r="A73" s="12">
        <v>5</v>
      </c>
      <c r="B73" s="49">
        <v>50230</v>
      </c>
      <c r="C73" s="186" t="s">
        <v>88</v>
      </c>
      <c r="D73" s="46">
        <f t="shared" si="15"/>
        <v>81</v>
      </c>
      <c r="E73" s="46">
        <v>0</v>
      </c>
      <c r="F73" s="47">
        <f t="shared" si="16"/>
        <v>0</v>
      </c>
      <c r="G73" s="46">
        <v>18</v>
      </c>
      <c r="H73" s="47">
        <f t="shared" si="11"/>
        <v>22.222222222222221</v>
      </c>
      <c r="I73" s="46">
        <v>63</v>
      </c>
      <c r="J73" s="47">
        <f t="shared" si="18"/>
        <v>77.777777777777771</v>
      </c>
      <c r="K73" s="48">
        <f t="shared" si="17"/>
        <v>100</v>
      </c>
      <c r="L73" s="266"/>
    </row>
    <row r="74" spans="1:12" ht="15" customHeight="1" x14ac:dyDescent="0.25">
      <c r="A74" s="16">
        <v>6</v>
      </c>
      <c r="B74" s="49">
        <v>50340</v>
      </c>
      <c r="C74" s="2" t="s">
        <v>177</v>
      </c>
      <c r="D74" s="46">
        <f t="shared" si="15"/>
        <v>83</v>
      </c>
      <c r="E74" s="46">
        <v>2</v>
      </c>
      <c r="F74" s="47">
        <f t="shared" si="16"/>
        <v>2.4096385542168677</v>
      </c>
      <c r="G74" s="46">
        <v>31</v>
      </c>
      <c r="H74" s="47">
        <f t="shared" si="11"/>
        <v>37.349397590361448</v>
      </c>
      <c r="I74" s="46">
        <v>50</v>
      </c>
      <c r="J74" s="47">
        <f t="shared" si="18"/>
        <v>60.24096385542169</v>
      </c>
      <c r="K74" s="48">
        <f t="shared" si="17"/>
        <v>97.590361445783145</v>
      </c>
      <c r="L74" s="266"/>
    </row>
    <row r="75" spans="1:12" ht="15" customHeight="1" x14ac:dyDescent="0.25">
      <c r="A75" s="12">
        <v>7</v>
      </c>
      <c r="B75" s="49">
        <v>50420</v>
      </c>
      <c r="C75" s="186" t="s">
        <v>178</v>
      </c>
      <c r="D75" s="46">
        <f t="shared" si="15"/>
        <v>81</v>
      </c>
      <c r="E75" s="46">
        <v>0</v>
      </c>
      <c r="F75" s="47">
        <f t="shared" si="16"/>
        <v>0</v>
      </c>
      <c r="G75" s="46">
        <v>48</v>
      </c>
      <c r="H75" s="47">
        <f t="shared" si="11"/>
        <v>59.25925925925926</v>
      </c>
      <c r="I75" s="46">
        <v>33</v>
      </c>
      <c r="J75" s="47">
        <f t="shared" si="18"/>
        <v>40.74074074074074</v>
      </c>
      <c r="K75" s="48">
        <f t="shared" si="17"/>
        <v>100</v>
      </c>
      <c r="L75" s="266"/>
    </row>
    <row r="76" spans="1:12" ht="15" customHeight="1" x14ac:dyDescent="0.25">
      <c r="A76" s="12">
        <v>8</v>
      </c>
      <c r="B76" s="49">
        <v>50450</v>
      </c>
      <c r="C76" s="2" t="s">
        <v>179</v>
      </c>
      <c r="D76" s="46">
        <f t="shared" si="15"/>
        <v>164</v>
      </c>
      <c r="E76" s="46">
        <v>27</v>
      </c>
      <c r="F76" s="47">
        <f t="shared" si="16"/>
        <v>16.463414634146343</v>
      </c>
      <c r="G76" s="46">
        <v>104</v>
      </c>
      <c r="H76" s="47">
        <f t="shared" si="11"/>
        <v>63.414634146341463</v>
      </c>
      <c r="I76" s="46">
        <v>33</v>
      </c>
      <c r="J76" s="47">
        <f t="shared" si="18"/>
        <v>20.121951219512194</v>
      </c>
      <c r="K76" s="48">
        <f t="shared" si="17"/>
        <v>83.536585365853654</v>
      </c>
      <c r="L76" s="266"/>
    </row>
    <row r="77" spans="1:12" ht="15" customHeight="1" x14ac:dyDescent="0.25">
      <c r="A77" s="12">
        <v>9</v>
      </c>
      <c r="B77" s="49">
        <v>50620</v>
      </c>
      <c r="C77" s="2" t="s">
        <v>83</v>
      </c>
      <c r="D77" s="46">
        <f t="shared" si="15"/>
        <v>88</v>
      </c>
      <c r="E77" s="46">
        <v>2</v>
      </c>
      <c r="F77" s="47">
        <f t="shared" si="16"/>
        <v>2.2727272727272729</v>
      </c>
      <c r="G77" s="46">
        <v>39</v>
      </c>
      <c r="H77" s="47">
        <f t="shared" si="11"/>
        <v>44.31818181818182</v>
      </c>
      <c r="I77" s="46">
        <v>47</v>
      </c>
      <c r="J77" s="47">
        <f t="shared" si="18"/>
        <v>53.409090909090907</v>
      </c>
      <c r="K77" s="48">
        <f t="shared" si="17"/>
        <v>97.72727272727272</v>
      </c>
      <c r="L77" s="266"/>
    </row>
    <row r="78" spans="1:12" ht="15" customHeight="1" x14ac:dyDescent="0.25">
      <c r="A78" s="12">
        <v>10</v>
      </c>
      <c r="B78" s="49">
        <v>50780</v>
      </c>
      <c r="C78" s="2" t="s">
        <v>181</v>
      </c>
      <c r="D78" s="46">
        <f t="shared" si="15"/>
        <v>144</v>
      </c>
      <c r="E78" s="46">
        <v>5</v>
      </c>
      <c r="F78" s="47">
        <f t="shared" si="16"/>
        <v>3.4722222222222223</v>
      </c>
      <c r="G78" s="46">
        <v>63</v>
      </c>
      <c r="H78" s="47">
        <f t="shared" si="11"/>
        <v>43.75</v>
      </c>
      <c r="I78" s="46">
        <v>76</v>
      </c>
      <c r="J78" s="47">
        <f t="shared" si="18"/>
        <v>52.777777777777779</v>
      </c>
      <c r="K78" s="48">
        <f t="shared" si="17"/>
        <v>96.527777777777771</v>
      </c>
      <c r="L78" s="266"/>
    </row>
    <row r="79" spans="1:12" ht="15" customHeight="1" x14ac:dyDescent="0.25">
      <c r="A79" s="12">
        <v>11</v>
      </c>
      <c r="B79" s="23">
        <v>50930</v>
      </c>
      <c r="C79" s="391" t="s">
        <v>182</v>
      </c>
      <c r="D79" s="55">
        <f t="shared" si="15"/>
        <v>68</v>
      </c>
      <c r="E79" s="55">
        <v>2</v>
      </c>
      <c r="F79" s="56">
        <f t="shared" si="16"/>
        <v>2.9411764705882355</v>
      </c>
      <c r="G79" s="55">
        <v>43</v>
      </c>
      <c r="H79" s="56">
        <f t="shared" si="11"/>
        <v>63.235294117647058</v>
      </c>
      <c r="I79" s="55">
        <v>23</v>
      </c>
      <c r="J79" s="56">
        <f t="shared" si="18"/>
        <v>33.823529411764703</v>
      </c>
      <c r="K79" s="57">
        <f t="shared" si="17"/>
        <v>97.058823529411768</v>
      </c>
      <c r="L79" s="266"/>
    </row>
    <row r="80" spans="1:12" ht="15" customHeight="1" x14ac:dyDescent="0.25">
      <c r="A80" s="12">
        <v>12</v>
      </c>
      <c r="B80" s="49">
        <v>51370</v>
      </c>
      <c r="C80" s="2" t="s">
        <v>78</v>
      </c>
      <c r="D80" s="46">
        <f t="shared" si="15"/>
        <v>78</v>
      </c>
      <c r="E80" s="46">
        <v>1</v>
      </c>
      <c r="F80" s="47">
        <f t="shared" si="16"/>
        <v>1.2820512820512822</v>
      </c>
      <c r="G80" s="46">
        <v>37</v>
      </c>
      <c r="H80" s="47">
        <f t="shared" si="11"/>
        <v>47.435897435897438</v>
      </c>
      <c r="I80" s="46">
        <v>40</v>
      </c>
      <c r="J80" s="47">
        <f t="shared" si="18"/>
        <v>51.282051282051285</v>
      </c>
      <c r="K80" s="48">
        <f t="shared" si="17"/>
        <v>98.71794871794873</v>
      </c>
      <c r="L80" s="266"/>
    </row>
    <row r="81" spans="1:12" ht="15" customHeight="1" thickBot="1" x14ac:dyDescent="0.3">
      <c r="A81" s="12">
        <v>13</v>
      </c>
      <c r="B81" s="49">
        <v>51580</v>
      </c>
      <c r="C81" s="2" t="s">
        <v>183</v>
      </c>
      <c r="D81" s="46">
        <f t="shared" si="15"/>
        <v>187</v>
      </c>
      <c r="E81" s="259">
        <v>1</v>
      </c>
      <c r="F81" s="260">
        <f t="shared" ref="F81" si="19">E81*100/D81</f>
        <v>0.53475935828877008</v>
      </c>
      <c r="G81" s="46">
        <v>96</v>
      </c>
      <c r="H81" s="47">
        <f t="shared" ref="H81" si="20">G81*100/D81</f>
        <v>51.336898395721924</v>
      </c>
      <c r="I81" s="46">
        <v>90</v>
      </c>
      <c r="J81" s="47">
        <f t="shared" ref="J81" si="21">I81*100/D81</f>
        <v>48.128342245989302</v>
      </c>
      <c r="K81" s="48">
        <f t="shared" ref="K81" si="22">H81+J81</f>
        <v>99.465240641711233</v>
      </c>
      <c r="L81" s="266"/>
    </row>
    <row r="82" spans="1:12" ht="15" customHeight="1" thickBot="1" x14ac:dyDescent="0.3">
      <c r="A82" s="40"/>
      <c r="B82" s="41"/>
      <c r="C82" s="31" t="s">
        <v>119</v>
      </c>
      <c r="D82" s="42">
        <f>SUM(D83:D112)</f>
        <v>4118</v>
      </c>
      <c r="E82" s="42">
        <f>SUM(E83:E112)</f>
        <v>310</v>
      </c>
      <c r="F82" s="43">
        <f t="shared" si="16"/>
        <v>7.5279261777561919</v>
      </c>
      <c r="G82" s="42">
        <f>SUM(G83:G112)</f>
        <v>2073</v>
      </c>
      <c r="H82" s="43">
        <f>G82*100/D82</f>
        <v>50.339970859640601</v>
      </c>
      <c r="I82" s="42">
        <f>SUM(I83:I112)</f>
        <v>1735</v>
      </c>
      <c r="J82" s="43">
        <f t="shared" si="18"/>
        <v>42.132102962603206</v>
      </c>
      <c r="K82" s="44">
        <f>AVERAGE(K83:K112)</f>
        <v>91.738588028899599</v>
      </c>
      <c r="L82" s="266"/>
    </row>
    <row r="83" spans="1:12" ht="15" customHeight="1" x14ac:dyDescent="0.25">
      <c r="A83" s="12">
        <v>1</v>
      </c>
      <c r="B83" s="49">
        <v>60010</v>
      </c>
      <c r="C83" s="189" t="s">
        <v>184</v>
      </c>
      <c r="D83" s="46">
        <f t="shared" ref="D83:D96" si="23">E83+G83+I83</f>
        <v>80</v>
      </c>
      <c r="E83" s="46">
        <v>0</v>
      </c>
      <c r="F83" s="47">
        <f t="shared" si="16"/>
        <v>0</v>
      </c>
      <c r="G83" s="46">
        <v>22</v>
      </c>
      <c r="H83" s="47">
        <f t="shared" ref="H83:H91" si="24">G83*100/D83</f>
        <v>27.5</v>
      </c>
      <c r="I83" s="46">
        <v>58</v>
      </c>
      <c r="J83" s="47">
        <f t="shared" si="18"/>
        <v>72.5</v>
      </c>
      <c r="K83" s="48">
        <f t="shared" ref="K83:K91" si="25">H83+J83</f>
        <v>100</v>
      </c>
      <c r="L83" s="266"/>
    </row>
    <row r="84" spans="1:12" ht="15" customHeight="1" x14ac:dyDescent="0.25">
      <c r="A84" s="12">
        <v>2</v>
      </c>
      <c r="B84" s="49">
        <v>60020</v>
      </c>
      <c r="C84" s="1" t="s">
        <v>44</v>
      </c>
      <c r="D84" s="46">
        <f t="shared" si="23"/>
        <v>46</v>
      </c>
      <c r="E84" s="46">
        <v>8</v>
      </c>
      <c r="F84" s="47">
        <f t="shared" si="16"/>
        <v>17.391304347826086</v>
      </c>
      <c r="G84" s="46">
        <v>29</v>
      </c>
      <c r="H84" s="47">
        <f t="shared" si="24"/>
        <v>63.043478260869563</v>
      </c>
      <c r="I84" s="46">
        <v>9</v>
      </c>
      <c r="J84" s="47">
        <f t="shared" si="18"/>
        <v>19.565217391304348</v>
      </c>
      <c r="K84" s="48">
        <f t="shared" si="25"/>
        <v>82.608695652173907</v>
      </c>
      <c r="L84" s="266"/>
    </row>
    <row r="85" spans="1:12" ht="15" customHeight="1" x14ac:dyDescent="0.25">
      <c r="A85" s="12">
        <v>3</v>
      </c>
      <c r="B85" s="49">
        <v>60050</v>
      </c>
      <c r="C85" s="1" t="s">
        <v>185</v>
      </c>
      <c r="D85" s="46">
        <f t="shared" si="23"/>
        <v>105</v>
      </c>
      <c r="E85" s="46">
        <v>3</v>
      </c>
      <c r="F85" s="47">
        <f t="shared" si="16"/>
        <v>2.8571428571428572</v>
      </c>
      <c r="G85" s="46">
        <v>70</v>
      </c>
      <c r="H85" s="47">
        <f t="shared" si="24"/>
        <v>66.666666666666671</v>
      </c>
      <c r="I85" s="46">
        <v>32</v>
      </c>
      <c r="J85" s="47">
        <f t="shared" si="18"/>
        <v>30.476190476190474</v>
      </c>
      <c r="K85" s="48">
        <f t="shared" si="25"/>
        <v>97.142857142857139</v>
      </c>
      <c r="L85" s="266"/>
    </row>
    <row r="86" spans="1:12" ht="15" customHeight="1" x14ac:dyDescent="0.25">
      <c r="A86" s="12">
        <v>4</v>
      </c>
      <c r="B86" s="49">
        <v>60070</v>
      </c>
      <c r="C86" s="189" t="s">
        <v>186</v>
      </c>
      <c r="D86" s="46">
        <f t="shared" si="23"/>
        <v>100</v>
      </c>
      <c r="E86" s="46">
        <v>0</v>
      </c>
      <c r="F86" s="47">
        <f t="shared" si="16"/>
        <v>0</v>
      </c>
      <c r="G86" s="46">
        <v>37</v>
      </c>
      <c r="H86" s="47">
        <f t="shared" si="24"/>
        <v>37</v>
      </c>
      <c r="I86" s="46">
        <v>63</v>
      </c>
      <c r="J86" s="47">
        <f t="shared" si="18"/>
        <v>63</v>
      </c>
      <c r="K86" s="48">
        <f t="shared" si="25"/>
        <v>100</v>
      </c>
      <c r="L86" s="266"/>
    </row>
    <row r="87" spans="1:12" ht="15" customHeight="1" x14ac:dyDescent="0.25">
      <c r="A87" s="12">
        <v>5</v>
      </c>
      <c r="B87" s="49">
        <v>60180</v>
      </c>
      <c r="C87" s="1" t="s">
        <v>187</v>
      </c>
      <c r="D87" s="46">
        <f t="shared" si="23"/>
        <v>155</v>
      </c>
      <c r="E87" s="46">
        <v>43</v>
      </c>
      <c r="F87" s="47">
        <f t="shared" si="16"/>
        <v>27.741935483870968</v>
      </c>
      <c r="G87" s="46">
        <v>83</v>
      </c>
      <c r="H87" s="47">
        <f t="shared" si="24"/>
        <v>53.548387096774192</v>
      </c>
      <c r="I87" s="46">
        <v>29</v>
      </c>
      <c r="J87" s="47">
        <f t="shared" si="18"/>
        <v>18.70967741935484</v>
      </c>
      <c r="K87" s="48">
        <f t="shared" si="25"/>
        <v>72.258064516129025</v>
      </c>
      <c r="L87" s="266"/>
    </row>
    <row r="88" spans="1:12" ht="15" customHeight="1" x14ac:dyDescent="0.25">
      <c r="A88" s="12">
        <v>6</v>
      </c>
      <c r="B88" s="49">
        <v>60240</v>
      </c>
      <c r="C88" s="1" t="s">
        <v>188</v>
      </c>
      <c r="D88" s="46">
        <f t="shared" si="23"/>
        <v>182</v>
      </c>
      <c r="E88" s="46">
        <v>5</v>
      </c>
      <c r="F88" s="47">
        <f t="shared" si="16"/>
        <v>2.7472527472527473</v>
      </c>
      <c r="G88" s="46">
        <v>80</v>
      </c>
      <c r="H88" s="47">
        <f t="shared" si="24"/>
        <v>43.956043956043956</v>
      </c>
      <c r="I88" s="46">
        <v>97</v>
      </c>
      <c r="J88" s="47">
        <f t="shared" si="18"/>
        <v>53.296703296703299</v>
      </c>
      <c r="K88" s="48">
        <f t="shared" si="25"/>
        <v>97.252747252747255</v>
      </c>
      <c r="L88" s="266"/>
    </row>
    <row r="89" spans="1:12" ht="15" customHeight="1" x14ac:dyDescent="0.25">
      <c r="A89" s="12">
        <v>7</v>
      </c>
      <c r="B89" s="49">
        <v>60560</v>
      </c>
      <c r="C89" s="1" t="s">
        <v>50</v>
      </c>
      <c r="D89" s="46">
        <f t="shared" si="23"/>
        <v>41</v>
      </c>
      <c r="E89" s="46">
        <v>10</v>
      </c>
      <c r="F89" s="47">
        <f t="shared" si="16"/>
        <v>24.390243902439025</v>
      </c>
      <c r="G89" s="46">
        <v>22</v>
      </c>
      <c r="H89" s="47">
        <f t="shared" si="24"/>
        <v>53.658536585365852</v>
      </c>
      <c r="I89" s="46">
        <v>9</v>
      </c>
      <c r="J89" s="47">
        <f t="shared" si="18"/>
        <v>21.951219512195124</v>
      </c>
      <c r="K89" s="48">
        <f t="shared" si="25"/>
        <v>75.609756097560975</v>
      </c>
      <c r="L89" s="266"/>
    </row>
    <row r="90" spans="1:12" ht="15" customHeight="1" x14ac:dyDescent="0.25">
      <c r="A90" s="12">
        <v>8</v>
      </c>
      <c r="B90" s="49">
        <v>60660</v>
      </c>
      <c r="C90" s="1" t="s">
        <v>189</v>
      </c>
      <c r="D90" s="46">
        <f t="shared" si="23"/>
        <v>61</v>
      </c>
      <c r="E90" s="46">
        <v>6</v>
      </c>
      <c r="F90" s="47">
        <f t="shared" si="16"/>
        <v>9.8360655737704921</v>
      </c>
      <c r="G90" s="46">
        <v>38</v>
      </c>
      <c r="H90" s="47">
        <f t="shared" si="24"/>
        <v>62.295081967213115</v>
      </c>
      <c r="I90" s="46">
        <v>17</v>
      </c>
      <c r="J90" s="47">
        <f t="shared" si="18"/>
        <v>27.868852459016395</v>
      </c>
      <c r="K90" s="48">
        <f t="shared" si="25"/>
        <v>90.163934426229503</v>
      </c>
      <c r="L90" s="266"/>
    </row>
    <row r="91" spans="1:12" ht="15" customHeight="1" x14ac:dyDescent="0.25">
      <c r="A91" s="12">
        <v>9</v>
      </c>
      <c r="B91" s="49">
        <v>60001</v>
      </c>
      <c r="C91" s="1" t="s">
        <v>190</v>
      </c>
      <c r="D91" s="46">
        <f t="shared" si="23"/>
        <v>107</v>
      </c>
      <c r="E91" s="46">
        <v>11</v>
      </c>
      <c r="F91" s="47">
        <f t="shared" si="16"/>
        <v>10.280373831775702</v>
      </c>
      <c r="G91" s="46">
        <v>69</v>
      </c>
      <c r="H91" s="47">
        <f t="shared" si="24"/>
        <v>64.485981308411212</v>
      </c>
      <c r="I91" s="46">
        <v>27</v>
      </c>
      <c r="J91" s="47">
        <f t="shared" si="18"/>
        <v>25.233644859813083</v>
      </c>
      <c r="K91" s="48">
        <f t="shared" si="25"/>
        <v>89.719626168224295</v>
      </c>
      <c r="L91" s="266"/>
    </row>
    <row r="92" spans="1:12" ht="15" customHeight="1" x14ac:dyDescent="0.25">
      <c r="A92" s="261">
        <v>10</v>
      </c>
      <c r="B92" s="262">
        <v>60850</v>
      </c>
      <c r="C92" s="267" t="s">
        <v>191</v>
      </c>
      <c r="D92" s="263">
        <f>E92+G92+I92</f>
        <v>181</v>
      </c>
      <c r="E92" s="263">
        <v>0</v>
      </c>
      <c r="F92" s="264">
        <f t="shared" ref="F92:F112" si="26">E92*100/D92</f>
        <v>0</v>
      </c>
      <c r="G92" s="263">
        <v>37</v>
      </c>
      <c r="H92" s="264">
        <f t="shared" ref="H92:H112" si="27">G92*100/D92</f>
        <v>20.441988950276244</v>
      </c>
      <c r="I92" s="263">
        <v>144</v>
      </c>
      <c r="J92" s="264">
        <f t="shared" ref="J92:J112" si="28">I92*100/D92</f>
        <v>79.55801104972376</v>
      </c>
      <c r="K92" s="265">
        <f t="shared" ref="K92:K112" si="29">H92+J92</f>
        <v>100</v>
      </c>
      <c r="L92" s="266"/>
    </row>
    <row r="93" spans="1:12" ht="15" customHeight="1" x14ac:dyDescent="0.25">
      <c r="A93" s="12">
        <v>11</v>
      </c>
      <c r="B93" s="54">
        <v>60910</v>
      </c>
      <c r="C93" s="242" t="s">
        <v>54</v>
      </c>
      <c r="D93" s="55">
        <f t="shared" si="23"/>
        <v>75</v>
      </c>
      <c r="E93" s="55">
        <v>8</v>
      </c>
      <c r="F93" s="56">
        <f t="shared" si="26"/>
        <v>10.666666666666666</v>
      </c>
      <c r="G93" s="55">
        <v>49</v>
      </c>
      <c r="H93" s="56">
        <f t="shared" si="27"/>
        <v>65.333333333333329</v>
      </c>
      <c r="I93" s="55">
        <v>18</v>
      </c>
      <c r="J93" s="56">
        <f t="shared" si="28"/>
        <v>24</v>
      </c>
      <c r="K93" s="57">
        <f t="shared" si="29"/>
        <v>89.333333333333329</v>
      </c>
      <c r="L93" s="266"/>
    </row>
    <row r="94" spans="1:12" ht="15" customHeight="1" x14ac:dyDescent="0.25">
      <c r="A94" s="16">
        <v>12</v>
      </c>
      <c r="B94" s="49">
        <v>60980</v>
      </c>
      <c r="C94" s="1" t="s">
        <v>55</v>
      </c>
      <c r="D94" s="46">
        <f t="shared" si="23"/>
        <v>59</v>
      </c>
      <c r="E94" s="46">
        <v>4</v>
      </c>
      <c r="F94" s="47">
        <f t="shared" si="26"/>
        <v>6.7796610169491522</v>
      </c>
      <c r="G94" s="46">
        <v>36</v>
      </c>
      <c r="H94" s="47">
        <f t="shared" si="27"/>
        <v>61.016949152542374</v>
      </c>
      <c r="I94" s="46">
        <v>19</v>
      </c>
      <c r="J94" s="47">
        <f t="shared" si="28"/>
        <v>32.203389830508478</v>
      </c>
      <c r="K94" s="48">
        <f t="shared" si="29"/>
        <v>93.220338983050851</v>
      </c>
      <c r="L94" s="266"/>
    </row>
    <row r="95" spans="1:12" ht="15" customHeight="1" x14ac:dyDescent="0.25">
      <c r="A95" s="12">
        <v>13</v>
      </c>
      <c r="B95" s="49">
        <v>61080</v>
      </c>
      <c r="C95" s="1" t="s">
        <v>192</v>
      </c>
      <c r="D95" s="46">
        <f t="shared" si="23"/>
        <v>129</v>
      </c>
      <c r="E95" s="46">
        <v>13</v>
      </c>
      <c r="F95" s="47">
        <f t="shared" si="26"/>
        <v>10.077519379844961</v>
      </c>
      <c r="G95" s="46">
        <v>62</v>
      </c>
      <c r="H95" s="47">
        <f t="shared" si="27"/>
        <v>48.062015503875969</v>
      </c>
      <c r="I95" s="46">
        <v>54</v>
      </c>
      <c r="J95" s="47">
        <f t="shared" si="28"/>
        <v>41.860465116279073</v>
      </c>
      <c r="K95" s="48">
        <f t="shared" si="29"/>
        <v>89.922480620155042</v>
      </c>
      <c r="L95" s="266"/>
    </row>
    <row r="96" spans="1:12" ht="15" customHeight="1" x14ac:dyDescent="0.25">
      <c r="A96" s="14">
        <v>14</v>
      </c>
      <c r="B96" s="49">
        <v>61150</v>
      </c>
      <c r="C96" s="1" t="s">
        <v>193</v>
      </c>
      <c r="D96" s="46">
        <f t="shared" si="23"/>
        <v>91</v>
      </c>
      <c r="E96" s="46">
        <v>1</v>
      </c>
      <c r="F96" s="47">
        <f t="shared" si="26"/>
        <v>1.098901098901099</v>
      </c>
      <c r="G96" s="46">
        <v>58</v>
      </c>
      <c r="H96" s="47">
        <f t="shared" si="27"/>
        <v>63.736263736263737</v>
      </c>
      <c r="I96" s="46">
        <v>32</v>
      </c>
      <c r="J96" s="47">
        <f t="shared" si="28"/>
        <v>35.164835164835168</v>
      </c>
      <c r="K96" s="48">
        <f t="shared" si="29"/>
        <v>98.901098901098905</v>
      </c>
      <c r="L96" s="266"/>
    </row>
    <row r="97" spans="1:12" ht="15" customHeight="1" x14ac:dyDescent="0.25">
      <c r="A97" s="15">
        <v>15</v>
      </c>
      <c r="B97" s="49">
        <v>61210</v>
      </c>
      <c r="C97" s="1" t="s">
        <v>194</v>
      </c>
      <c r="D97" s="46">
        <f t="shared" ref="D97:D112" si="30">E97+G97+I97</f>
        <v>72</v>
      </c>
      <c r="E97" s="46">
        <v>7</v>
      </c>
      <c r="F97" s="47">
        <f t="shared" si="26"/>
        <v>9.7222222222222214</v>
      </c>
      <c r="G97" s="46">
        <v>38</v>
      </c>
      <c r="H97" s="47">
        <f t="shared" si="27"/>
        <v>52.777777777777779</v>
      </c>
      <c r="I97" s="46">
        <v>27</v>
      </c>
      <c r="J97" s="47">
        <f t="shared" si="28"/>
        <v>37.5</v>
      </c>
      <c r="K97" s="48">
        <f t="shared" si="29"/>
        <v>90.277777777777771</v>
      </c>
      <c r="L97" s="266"/>
    </row>
    <row r="98" spans="1:12" ht="15" customHeight="1" x14ac:dyDescent="0.25">
      <c r="A98" s="12">
        <v>16</v>
      </c>
      <c r="B98" s="49">
        <v>61290</v>
      </c>
      <c r="C98" s="1" t="s">
        <v>59</v>
      </c>
      <c r="D98" s="46">
        <f t="shared" si="30"/>
        <v>77</v>
      </c>
      <c r="E98" s="46">
        <v>1</v>
      </c>
      <c r="F98" s="47">
        <f t="shared" si="26"/>
        <v>1.2987012987012987</v>
      </c>
      <c r="G98" s="46">
        <v>30</v>
      </c>
      <c r="H98" s="47">
        <f t="shared" si="27"/>
        <v>38.961038961038959</v>
      </c>
      <c r="I98" s="46">
        <v>46</v>
      </c>
      <c r="J98" s="47">
        <f t="shared" si="28"/>
        <v>59.740259740259738</v>
      </c>
      <c r="K98" s="48">
        <f t="shared" si="29"/>
        <v>98.701298701298697</v>
      </c>
      <c r="L98" s="266"/>
    </row>
    <row r="99" spans="1:12" ht="15" customHeight="1" x14ac:dyDescent="0.25">
      <c r="A99" s="12">
        <v>17</v>
      </c>
      <c r="B99" s="49">
        <v>61340</v>
      </c>
      <c r="C99" s="1" t="s">
        <v>195</v>
      </c>
      <c r="D99" s="46">
        <f t="shared" si="30"/>
        <v>123</v>
      </c>
      <c r="E99" s="46">
        <v>3</v>
      </c>
      <c r="F99" s="47">
        <f t="shared" si="26"/>
        <v>2.4390243902439024</v>
      </c>
      <c r="G99" s="46">
        <v>56</v>
      </c>
      <c r="H99" s="47">
        <f t="shared" si="27"/>
        <v>45.528455284552848</v>
      </c>
      <c r="I99" s="46">
        <v>64</v>
      </c>
      <c r="J99" s="47">
        <f t="shared" si="28"/>
        <v>52.032520325203251</v>
      </c>
      <c r="K99" s="48">
        <f t="shared" si="29"/>
        <v>97.560975609756099</v>
      </c>
      <c r="L99" s="266"/>
    </row>
    <row r="100" spans="1:12" ht="15" customHeight="1" x14ac:dyDescent="0.25">
      <c r="A100" s="12">
        <v>18</v>
      </c>
      <c r="B100" s="49">
        <v>61390</v>
      </c>
      <c r="C100" s="1" t="s">
        <v>196</v>
      </c>
      <c r="D100" s="46">
        <f t="shared" si="30"/>
        <v>105</v>
      </c>
      <c r="E100" s="46">
        <v>19</v>
      </c>
      <c r="F100" s="47">
        <f t="shared" si="26"/>
        <v>18.095238095238095</v>
      </c>
      <c r="G100" s="46">
        <v>41</v>
      </c>
      <c r="H100" s="47">
        <f t="shared" si="27"/>
        <v>39.047619047619051</v>
      </c>
      <c r="I100" s="46">
        <v>45</v>
      </c>
      <c r="J100" s="47">
        <f t="shared" si="28"/>
        <v>42.857142857142854</v>
      </c>
      <c r="K100" s="48">
        <f t="shared" si="29"/>
        <v>81.904761904761898</v>
      </c>
      <c r="L100" s="266"/>
    </row>
    <row r="101" spans="1:12" ht="15" customHeight="1" x14ac:dyDescent="0.25">
      <c r="A101" s="12">
        <v>19</v>
      </c>
      <c r="B101" s="49">
        <v>61410</v>
      </c>
      <c r="C101" s="1" t="s">
        <v>197</v>
      </c>
      <c r="D101" s="46">
        <f t="shared" si="30"/>
        <v>94</v>
      </c>
      <c r="E101" s="46">
        <v>6</v>
      </c>
      <c r="F101" s="47">
        <f t="shared" si="26"/>
        <v>6.3829787234042552</v>
      </c>
      <c r="G101" s="46">
        <v>33</v>
      </c>
      <c r="H101" s="47">
        <f t="shared" si="27"/>
        <v>35.106382978723403</v>
      </c>
      <c r="I101" s="46">
        <v>55</v>
      </c>
      <c r="J101" s="47">
        <f t="shared" si="28"/>
        <v>58.51063829787234</v>
      </c>
      <c r="K101" s="48">
        <f t="shared" si="29"/>
        <v>93.61702127659575</v>
      </c>
      <c r="L101" s="266"/>
    </row>
    <row r="102" spans="1:12" ht="15" customHeight="1" x14ac:dyDescent="0.25">
      <c r="A102" s="12">
        <v>20</v>
      </c>
      <c r="B102" s="49">
        <v>61430</v>
      </c>
      <c r="C102" s="1" t="s">
        <v>128</v>
      </c>
      <c r="D102" s="46">
        <f t="shared" si="30"/>
        <v>228</v>
      </c>
      <c r="E102" s="46">
        <v>9</v>
      </c>
      <c r="F102" s="47">
        <f t="shared" si="26"/>
        <v>3.9473684210526314</v>
      </c>
      <c r="G102" s="46">
        <v>93</v>
      </c>
      <c r="H102" s="47">
        <f t="shared" si="27"/>
        <v>40.789473684210527</v>
      </c>
      <c r="I102" s="46">
        <v>126</v>
      </c>
      <c r="J102" s="47">
        <f t="shared" si="28"/>
        <v>55.263157894736842</v>
      </c>
      <c r="K102" s="48">
        <f t="shared" si="29"/>
        <v>96.05263157894737</v>
      </c>
      <c r="L102" s="266"/>
    </row>
    <row r="103" spans="1:12" ht="15" customHeight="1" x14ac:dyDescent="0.25">
      <c r="A103" s="12">
        <v>21</v>
      </c>
      <c r="B103" s="49">
        <v>61440</v>
      </c>
      <c r="C103" s="1" t="s">
        <v>198</v>
      </c>
      <c r="D103" s="46">
        <f t="shared" si="30"/>
        <v>277</v>
      </c>
      <c r="E103" s="46">
        <v>21</v>
      </c>
      <c r="F103" s="47">
        <f t="shared" si="26"/>
        <v>7.581227436823105</v>
      </c>
      <c r="G103" s="46">
        <v>162</v>
      </c>
      <c r="H103" s="47">
        <f t="shared" si="27"/>
        <v>58.483754512635379</v>
      </c>
      <c r="I103" s="46">
        <v>94</v>
      </c>
      <c r="J103" s="47">
        <f t="shared" si="28"/>
        <v>33.935018050541515</v>
      </c>
      <c r="K103" s="48">
        <f t="shared" si="29"/>
        <v>92.418772563176901</v>
      </c>
      <c r="L103" s="266"/>
    </row>
    <row r="104" spans="1:12" ht="15" customHeight="1" x14ac:dyDescent="0.25">
      <c r="A104" s="16">
        <v>22</v>
      </c>
      <c r="B104" s="49">
        <v>61450</v>
      </c>
      <c r="C104" s="1" t="s">
        <v>129</v>
      </c>
      <c r="D104" s="46">
        <f t="shared" si="30"/>
        <v>158</v>
      </c>
      <c r="E104" s="46">
        <v>8</v>
      </c>
      <c r="F104" s="47">
        <f t="shared" si="26"/>
        <v>5.0632911392405067</v>
      </c>
      <c r="G104" s="46">
        <v>69</v>
      </c>
      <c r="H104" s="47">
        <f t="shared" si="27"/>
        <v>43.670886075949369</v>
      </c>
      <c r="I104" s="46">
        <v>81</v>
      </c>
      <c r="J104" s="47">
        <f t="shared" si="28"/>
        <v>51.265822784810126</v>
      </c>
      <c r="K104" s="48">
        <f t="shared" si="29"/>
        <v>94.936708860759495</v>
      </c>
      <c r="L104" s="266"/>
    </row>
    <row r="105" spans="1:12" ht="15" customHeight="1" x14ac:dyDescent="0.25">
      <c r="A105" s="12">
        <v>23</v>
      </c>
      <c r="B105" s="49">
        <v>61470</v>
      </c>
      <c r="C105" s="1" t="s">
        <v>64</v>
      </c>
      <c r="D105" s="46">
        <f t="shared" si="30"/>
        <v>116</v>
      </c>
      <c r="E105" s="46">
        <v>20</v>
      </c>
      <c r="F105" s="47">
        <f t="shared" si="26"/>
        <v>17.241379310344829</v>
      </c>
      <c r="G105" s="46">
        <v>67</v>
      </c>
      <c r="H105" s="47">
        <f t="shared" si="27"/>
        <v>57.758620689655174</v>
      </c>
      <c r="I105" s="46">
        <v>29</v>
      </c>
      <c r="J105" s="47">
        <f t="shared" si="28"/>
        <v>25</v>
      </c>
      <c r="K105" s="48">
        <f t="shared" si="29"/>
        <v>82.758620689655174</v>
      </c>
      <c r="L105" s="266"/>
    </row>
    <row r="106" spans="1:12" ht="15" customHeight="1" x14ac:dyDescent="0.25">
      <c r="A106" s="12">
        <v>24</v>
      </c>
      <c r="B106" s="49">
        <v>61490</v>
      </c>
      <c r="C106" s="1" t="s">
        <v>130</v>
      </c>
      <c r="D106" s="46">
        <f t="shared" si="30"/>
        <v>251</v>
      </c>
      <c r="E106" s="46">
        <v>10</v>
      </c>
      <c r="F106" s="47">
        <f t="shared" si="26"/>
        <v>3.9840637450199203</v>
      </c>
      <c r="G106" s="46">
        <v>123</v>
      </c>
      <c r="H106" s="47">
        <f t="shared" si="27"/>
        <v>49.003984063745023</v>
      </c>
      <c r="I106" s="46">
        <v>118</v>
      </c>
      <c r="J106" s="47">
        <f t="shared" si="28"/>
        <v>47.011952191235061</v>
      </c>
      <c r="K106" s="48">
        <f t="shared" si="29"/>
        <v>96.01593625498009</v>
      </c>
      <c r="L106" s="266"/>
    </row>
    <row r="107" spans="1:12" ht="15" customHeight="1" x14ac:dyDescent="0.25">
      <c r="A107" s="12">
        <v>25</v>
      </c>
      <c r="B107" s="49">
        <v>61500</v>
      </c>
      <c r="C107" s="1" t="s">
        <v>131</v>
      </c>
      <c r="D107" s="46">
        <f t="shared" si="30"/>
        <v>265</v>
      </c>
      <c r="E107" s="46">
        <v>21</v>
      </c>
      <c r="F107" s="47">
        <f t="shared" si="26"/>
        <v>7.9245283018867925</v>
      </c>
      <c r="G107" s="46">
        <v>128</v>
      </c>
      <c r="H107" s="47">
        <f t="shared" si="27"/>
        <v>48.301886792452834</v>
      </c>
      <c r="I107" s="46">
        <v>116</v>
      </c>
      <c r="J107" s="47">
        <f t="shared" si="28"/>
        <v>43.773584905660378</v>
      </c>
      <c r="K107" s="48">
        <f t="shared" si="29"/>
        <v>92.075471698113205</v>
      </c>
      <c r="L107" s="266"/>
    </row>
    <row r="108" spans="1:12" ht="15" customHeight="1" x14ac:dyDescent="0.25">
      <c r="A108" s="12">
        <v>26</v>
      </c>
      <c r="B108" s="49">
        <v>61510</v>
      </c>
      <c r="C108" s="1" t="s">
        <v>65</v>
      </c>
      <c r="D108" s="46">
        <f t="shared" si="30"/>
        <v>131</v>
      </c>
      <c r="E108" s="46">
        <v>8</v>
      </c>
      <c r="F108" s="47">
        <f t="shared" si="26"/>
        <v>6.106870229007634</v>
      </c>
      <c r="G108" s="46">
        <v>77</v>
      </c>
      <c r="H108" s="47">
        <f t="shared" si="27"/>
        <v>58.778625954198475</v>
      </c>
      <c r="I108" s="46">
        <v>46</v>
      </c>
      <c r="J108" s="47">
        <f t="shared" si="28"/>
        <v>35.114503816793892</v>
      </c>
      <c r="K108" s="48">
        <f t="shared" si="29"/>
        <v>93.893129770992374</v>
      </c>
      <c r="L108" s="266"/>
    </row>
    <row r="109" spans="1:12" x14ac:dyDescent="0.25">
      <c r="A109" s="12">
        <v>27</v>
      </c>
      <c r="B109" s="49">
        <v>61520</v>
      </c>
      <c r="C109" s="1" t="s">
        <v>199</v>
      </c>
      <c r="D109" s="46">
        <f t="shared" si="30"/>
        <v>240</v>
      </c>
      <c r="E109" s="46">
        <v>10</v>
      </c>
      <c r="F109" s="47">
        <f t="shared" si="26"/>
        <v>4.166666666666667</v>
      </c>
      <c r="G109" s="46">
        <v>121</v>
      </c>
      <c r="H109" s="47">
        <f t="shared" si="27"/>
        <v>50.416666666666664</v>
      </c>
      <c r="I109" s="46">
        <v>109</v>
      </c>
      <c r="J109" s="47">
        <f t="shared" si="28"/>
        <v>45.416666666666664</v>
      </c>
      <c r="K109" s="48">
        <f t="shared" si="29"/>
        <v>95.833333333333329</v>
      </c>
      <c r="L109" s="266"/>
    </row>
    <row r="110" spans="1:12" x14ac:dyDescent="0.25">
      <c r="A110" s="12">
        <v>28</v>
      </c>
      <c r="B110" s="49">
        <v>61540</v>
      </c>
      <c r="C110" s="1" t="s">
        <v>141</v>
      </c>
      <c r="D110" s="46">
        <f t="shared" si="30"/>
        <v>226</v>
      </c>
      <c r="E110" s="46">
        <v>33</v>
      </c>
      <c r="F110" s="47">
        <f t="shared" si="26"/>
        <v>14.601769911504425</v>
      </c>
      <c r="G110" s="46">
        <v>123</v>
      </c>
      <c r="H110" s="47">
        <f t="shared" si="27"/>
        <v>54.424778761061944</v>
      </c>
      <c r="I110" s="46">
        <v>70</v>
      </c>
      <c r="J110" s="47">
        <f t="shared" si="28"/>
        <v>30.973451327433629</v>
      </c>
      <c r="K110" s="48">
        <f t="shared" si="29"/>
        <v>85.398230088495581</v>
      </c>
      <c r="L110" s="266"/>
    </row>
    <row r="111" spans="1:12" x14ac:dyDescent="0.25">
      <c r="A111" s="12">
        <v>29</v>
      </c>
      <c r="B111" s="49">
        <v>61560</v>
      </c>
      <c r="C111" s="1" t="s">
        <v>150</v>
      </c>
      <c r="D111" s="46">
        <f t="shared" si="30"/>
        <v>225</v>
      </c>
      <c r="E111" s="46">
        <v>8</v>
      </c>
      <c r="F111" s="47">
        <f t="shared" si="26"/>
        <v>3.5555555555555554</v>
      </c>
      <c r="G111" s="46">
        <v>164</v>
      </c>
      <c r="H111" s="47">
        <f t="shared" si="27"/>
        <v>72.888888888888886</v>
      </c>
      <c r="I111" s="46">
        <v>53</v>
      </c>
      <c r="J111" s="47">
        <f t="shared" si="28"/>
        <v>23.555555555555557</v>
      </c>
      <c r="K111" s="48">
        <f t="shared" si="29"/>
        <v>96.444444444444443</v>
      </c>
      <c r="L111" s="266"/>
    </row>
    <row r="112" spans="1:12" ht="15.75" thickBot="1" x14ac:dyDescent="0.3">
      <c r="A112" s="16">
        <v>30</v>
      </c>
      <c r="B112" s="50">
        <v>61570</v>
      </c>
      <c r="C112" s="6" t="s">
        <v>151</v>
      </c>
      <c r="D112" s="51">
        <f t="shared" si="30"/>
        <v>118</v>
      </c>
      <c r="E112" s="51">
        <v>14</v>
      </c>
      <c r="F112" s="52">
        <f t="shared" si="26"/>
        <v>11.864406779661017</v>
      </c>
      <c r="G112" s="51">
        <v>56</v>
      </c>
      <c r="H112" s="52">
        <f t="shared" si="27"/>
        <v>47.457627118644069</v>
      </c>
      <c r="I112" s="51">
        <v>48</v>
      </c>
      <c r="J112" s="52">
        <f t="shared" si="28"/>
        <v>40.677966101694913</v>
      </c>
      <c r="K112" s="53">
        <f t="shared" si="29"/>
        <v>88.13559322033899</v>
      </c>
      <c r="L112" s="266"/>
    </row>
    <row r="113" spans="1:12" ht="15.75" thickBot="1" x14ac:dyDescent="0.3">
      <c r="A113" s="40"/>
      <c r="B113" s="41"/>
      <c r="C113" s="29" t="s">
        <v>120</v>
      </c>
      <c r="D113" s="42">
        <f>SUM(D114:D122)</f>
        <v>1052</v>
      </c>
      <c r="E113" s="42">
        <f>SUM(E114:E122)</f>
        <v>68</v>
      </c>
      <c r="F113" s="43">
        <f t="shared" si="16"/>
        <v>6.4638783269961975</v>
      </c>
      <c r="G113" s="42">
        <f>SUM(G114:G122)</f>
        <v>513</v>
      </c>
      <c r="H113" s="43">
        <f>G113*100/D113</f>
        <v>48.764258555133082</v>
      </c>
      <c r="I113" s="42">
        <f>SUM(I114:I122)</f>
        <v>471</v>
      </c>
      <c r="J113" s="43">
        <f t="shared" si="18"/>
        <v>44.771863117870723</v>
      </c>
      <c r="K113" s="44">
        <f>AVERAGE(K114:K122)</f>
        <v>95.634671755806295</v>
      </c>
      <c r="L113" s="266"/>
    </row>
    <row r="114" spans="1:12" x14ac:dyDescent="0.25">
      <c r="A114" s="11">
        <v>1</v>
      </c>
      <c r="B114" s="62">
        <v>70020</v>
      </c>
      <c r="C114" s="191" t="s">
        <v>66</v>
      </c>
      <c r="D114" s="63">
        <f t="shared" ref="D114:D122" si="31">E114+G114+I114</f>
        <v>97</v>
      </c>
      <c r="E114" s="63">
        <v>0</v>
      </c>
      <c r="F114" s="64">
        <f t="shared" si="16"/>
        <v>0</v>
      </c>
      <c r="G114" s="63">
        <v>15</v>
      </c>
      <c r="H114" s="64">
        <f t="shared" ref="H114:H122" si="32">G114*100/D114</f>
        <v>15.463917525773196</v>
      </c>
      <c r="I114" s="63">
        <v>82</v>
      </c>
      <c r="J114" s="64">
        <f t="shared" si="18"/>
        <v>84.536082474226802</v>
      </c>
      <c r="K114" s="65">
        <f t="shared" ref="K114:K122" si="33">H114+J114</f>
        <v>100</v>
      </c>
      <c r="L114" s="266"/>
    </row>
    <row r="115" spans="1:12" x14ac:dyDescent="0.25">
      <c r="A115" s="12">
        <v>2</v>
      </c>
      <c r="B115" s="49">
        <v>70110</v>
      </c>
      <c r="C115" s="1" t="s">
        <v>68</v>
      </c>
      <c r="D115" s="46">
        <f t="shared" si="31"/>
        <v>63</v>
      </c>
      <c r="E115" s="46">
        <v>3</v>
      </c>
      <c r="F115" s="47">
        <f t="shared" si="16"/>
        <v>4.7619047619047619</v>
      </c>
      <c r="G115" s="46">
        <v>29</v>
      </c>
      <c r="H115" s="47">
        <f t="shared" si="32"/>
        <v>46.031746031746032</v>
      </c>
      <c r="I115" s="46">
        <v>31</v>
      </c>
      <c r="J115" s="47">
        <f t="shared" si="18"/>
        <v>49.206349206349209</v>
      </c>
      <c r="K115" s="48">
        <f t="shared" si="33"/>
        <v>95.238095238095241</v>
      </c>
      <c r="L115" s="266"/>
    </row>
    <row r="116" spans="1:12" x14ac:dyDescent="0.25">
      <c r="A116" s="12">
        <v>3</v>
      </c>
      <c r="B116" s="49">
        <v>70021</v>
      </c>
      <c r="C116" s="1" t="s">
        <v>67</v>
      </c>
      <c r="D116" s="46">
        <f t="shared" si="31"/>
        <v>64</v>
      </c>
      <c r="E116" s="46">
        <v>1</v>
      </c>
      <c r="F116" s="47">
        <f t="shared" si="16"/>
        <v>1.5625</v>
      </c>
      <c r="G116" s="46">
        <v>4</v>
      </c>
      <c r="H116" s="47">
        <f t="shared" si="32"/>
        <v>6.25</v>
      </c>
      <c r="I116" s="46">
        <v>59</v>
      </c>
      <c r="J116" s="47">
        <f t="shared" si="18"/>
        <v>92.1875</v>
      </c>
      <c r="K116" s="48">
        <f t="shared" si="33"/>
        <v>98.4375</v>
      </c>
      <c r="L116" s="266"/>
    </row>
    <row r="117" spans="1:12" x14ac:dyDescent="0.25">
      <c r="A117" s="16">
        <v>4</v>
      </c>
      <c r="B117" s="49">
        <v>70040</v>
      </c>
      <c r="C117" s="189" t="s">
        <v>75</v>
      </c>
      <c r="D117" s="46">
        <f t="shared" si="31"/>
        <v>77</v>
      </c>
      <c r="E117" s="46"/>
      <c r="F117" s="47">
        <f t="shared" si="16"/>
        <v>0</v>
      </c>
      <c r="G117" s="46">
        <v>41</v>
      </c>
      <c r="H117" s="47">
        <f t="shared" si="32"/>
        <v>53.246753246753244</v>
      </c>
      <c r="I117" s="46">
        <v>36</v>
      </c>
      <c r="J117" s="47">
        <f t="shared" si="18"/>
        <v>46.753246753246756</v>
      </c>
      <c r="K117" s="48">
        <f t="shared" si="33"/>
        <v>100</v>
      </c>
      <c r="L117" s="266"/>
    </row>
    <row r="118" spans="1:12" ht="15" customHeight="1" x14ac:dyDescent="0.25">
      <c r="A118" s="66">
        <v>5</v>
      </c>
      <c r="B118" s="49">
        <v>70100</v>
      </c>
      <c r="C118" s="1" t="s">
        <v>200</v>
      </c>
      <c r="D118" s="46">
        <f t="shared" si="31"/>
        <v>83</v>
      </c>
      <c r="E118" s="46">
        <v>1</v>
      </c>
      <c r="F118" s="47">
        <f t="shared" si="16"/>
        <v>1.2048192771084338</v>
      </c>
      <c r="G118" s="46">
        <v>43</v>
      </c>
      <c r="H118" s="47">
        <f t="shared" si="32"/>
        <v>51.807228915662648</v>
      </c>
      <c r="I118" s="46">
        <v>39</v>
      </c>
      <c r="J118" s="47">
        <f t="shared" si="18"/>
        <v>46.987951807228917</v>
      </c>
      <c r="K118" s="48">
        <f t="shared" si="33"/>
        <v>98.795180722891558</v>
      </c>
      <c r="L118" s="266"/>
    </row>
    <row r="119" spans="1:12" x14ac:dyDescent="0.25">
      <c r="A119" s="66">
        <v>6</v>
      </c>
      <c r="B119" s="49">
        <v>70270</v>
      </c>
      <c r="C119" s="189" t="s">
        <v>69</v>
      </c>
      <c r="D119" s="46">
        <f t="shared" si="31"/>
        <v>73</v>
      </c>
      <c r="E119" s="46">
        <v>0</v>
      </c>
      <c r="F119" s="47">
        <f t="shared" si="16"/>
        <v>0</v>
      </c>
      <c r="G119" s="46">
        <v>47</v>
      </c>
      <c r="H119" s="47">
        <f t="shared" si="32"/>
        <v>64.38356164383562</v>
      </c>
      <c r="I119" s="46">
        <v>26</v>
      </c>
      <c r="J119" s="47">
        <f t="shared" si="18"/>
        <v>35.61643835616438</v>
      </c>
      <c r="K119" s="48">
        <f t="shared" si="33"/>
        <v>100</v>
      </c>
      <c r="L119" s="266"/>
    </row>
    <row r="120" spans="1:12" x14ac:dyDescent="0.25">
      <c r="A120" s="67">
        <v>7</v>
      </c>
      <c r="B120" s="49">
        <v>70510</v>
      </c>
      <c r="C120" s="1" t="s">
        <v>70</v>
      </c>
      <c r="D120" s="46">
        <f t="shared" si="31"/>
        <v>45</v>
      </c>
      <c r="E120" s="46">
        <v>5</v>
      </c>
      <c r="F120" s="47">
        <f t="shared" si="16"/>
        <v>11.111111111111111</v>
      </c>
      <c r="G120" s="46">
        <v>29</v>
      </c>
      <c r="H120" s="47">
        <f t="shared" si="32"/>
        <v>64.444444444444443</v>
      </c>
      <c r="I120" s="46">
        <v>11</v>
      </c>
      <c r="J120" s="47">
        <f t="shared" si="18"/>
        <v>24.444444444444443</v>
      </c>
      <c r="K120" s="48">
        <f t="shared" si="33"/>
        <v>88.888888888888886</v>
      </c>
      <c r="L120" s="266"/>
    </row>
    <row r="121" spans="1:12" ht="15" customHeight="1" x14ac:dyDescent="0.25">
      <c r="A121" s="244">
        <v>8</v>
      </c>
      <c r="B121" s="245">
        <v>10880</v>
      </c>
      <c r="C121" s="246" t="s">
        <v>201</v>
      </c>
      <c r="D121" s="247">
        <f t="shared" si="31"/>
        <v>375</v>
      </c>
      <c r="E121" s="247">
        <v>41</v>
      </c>
      <c r="F121" s="248">
        <f t="shared" si="16"/>
        <v>10.933333333333334</v>
      </c>
      <c r="G121" s="247">
        <v>210</v>
      </c>
      <c r="H121" s="248">
        <f t="shared" si="32"/>
        <v>56</v>
      </c>
      <c r="I121" s="247">
        <v>124</v>
      </c>
      <c r="J121" s="248">
        <f t="shared" si="18"/>
        <v>33.06666666666667</v>
      </c>
      <c r="K121" s="249">
        <f t="shared" si="33"/>
        <v>89.066666666666663</v>
      </c>
      <c r="L121" s="266"/>
    </row>
    <row r="122" spans="1:12" ht="15" customHeight="1" thickBot="1" x14ac:dyDescent="0.3">
      <c r="A122" s="68">
        <v>9</v>
      </c>
      <c r="B122" s="58">
        <v>10890</v>
      </c>
      <c r="C122" s="8" t="s">
        <v>202</v>
      </c>
      <c r="D122" s="59">
        <f t="shared" si="31"/>
        <v>175</v>
      </c>
      <c r="E122" s="59">
        <v>17</v>
      </c>
      <c r="F122" s="60">
        <f t="shared" si="16"/>
        <v>9.7142857142857135</v>
      </c>
      <c r="G122" s="59">
        <v>95</v>
      </c>
      <c r="H122" s="60">
        <f t="shared" si="32"/>
        <v>54.285714285714285</v>
      </c>
      <c r="I122" s="59">
        <v>63</v>
      </c>
      <c r="J122" s="60">
        <f t="shared" si="18"/>
        <v>36</v>
      </c>
      <c r="K122" s="61">
        <f t="shared" si="33"/>
        <v>90.285714285714278</v>
      </c>
      <c r="L122" s="266"/>
    </row>
    <row r="123" spans="1:12" ht="15" customHeight="1" x14ac:dyDescent="0.25">
      <c r="B123" s="9"/>
      <c r="C123" s="393"/>
      <c r="E123" s="38"/>
      <c r="F123" s="38"/>
      <c r="G123" s="38"/>
      <c r="H123" s="38"/>
      <c r="I123" s="38"/>
      <c r="J123" s="39" t="s">
        <v>108</v>
      </c>
      <c r="K123" s="19">
        <f>AVERAGE(K8:K16,K18:K29,K31:K47,K49:K67,K69:K81,K83:K112,K114:K122)</f>
        <v>92.792493556998537</v>
      </c>
    </row>
    <row r="124" spans="1:12" x14ac:dyDescent="0.25">
      <c r="K124" s="20"/>
    </row>
    <row r="125" spans="1:12" x14ac:dyDescent="0.25">
      <c r="J125" s="87"/>
    </row>
    <row r="127" spans="1:12" x14ac:dyDescent="0.25">
      <c r="F127" s="87"/>
    </row>
  </sheetData>
  <mergeCells count="6">
    <mergeCell ref="E4:K4"/>
    <mergeCell ref="C2:D2"/>
    <mergeCell ref="A4:A5"/>
    <mergeCell ref="B4:B5"/>
    <mergeCell ref="C4:C5"/>
    <mergeCell ref="D4:D5"/>
  </mergeCells>
  <conditionalFormatting sqref="F6:F122">
    <cfRule type="containsBlanks" dxfId="21" priority="1">
      <formula>LEN(TRIM(F6))=0</formula>
    </cfRule>
    <cfRule type="cellIs" dxfId="20" priority="3" operator="equal">
      <formula>0</formula>
    </cfRule>
    <cfRule type="cellIs" dxfId="19" priority="4" operator="between">
      <formula>0.1</formula>
      <formula>10</formula>
    </cfRule>
    <cfRule type="cellIs" dxfId="18" priority="5" operator="greaterThanOrEqual">
      <formula>10</formula>
    </cfRule>
  </conditionalFormatting>
  <conditionalFormatting sqref="E7:E80 E82:E122">
    <cfRule type="cellIs" dxfId="17" priority="2" operator="equal">
      <formula>0</formula>
    </cfRule>
  </conditionalFormatting>
  <conditionalFormatting sqref="K6:K123">
    <cfRule type="cellIs" dxfId="16" priority="246" stopIfTrue="1" operator="equal">
      <formula>$K$123</formula>
    </cfRule>
    <cfRule type="containsBlanks" dxfId="15" priority="247" stopIfTrue="1">
      <formula>LEN(TRIM(K6))=0</formula>
    </cfRule>
    <cfRule type="cellIs" dxfId="14" priority="248" stopIfTrue="1" operator="lessThan">
      <formula>75</formula>
    </cfRule>
    <cfRule type="cellIs" dxfId="13" priority="249" stopIfTrue="1" operator="between">
      <formula>75</formula>
      <formula>$K$123</formula>
    </cfRule>
    <cfRule type="cellIs" dxfId="12" priority="250" stopIfTrue="1" operator="between">
      <formula>$K$123</formula>
      <formula>98</formula>
    </cfRule>
    <cfRule type="cellIs" dxfId="11" priority="251" stopIfTrue="1" operator="between">
      <formula>98</formula>
      <formula>100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161" customWidth="1"/>
    <col min="2" max="2" width="9.7109375" style="161" customWidth="1"/>
    <col min="3" max="3" width="32.28515625" style="161" customWidth="1"/>
    <col min="4" max="4" width="7.7109375" style="161" customWidth="1"/>
    <col min="5" max="5" width="8.7109375" style="161" customWidth="1"/>
    <col min="6" max="6" width="7.7109375" style="161" customWidth="1"/>
    <col min="7" max="7" width="8.7109375" style="161" customWidth="1"/>
    <col min="8" max="8" width="8.5703125" style="161" customWidth="1"/>
    <col min="9" max="9" width="8.7109375" style="161" customWidth="1"/>
    <col min="10" max="10" width="7.7109375" style="161" customWidth="1"/>
    <col min="11" max="11" width="9.7109375" style="161" customWidth="1"/>
    <col min="12" max="12" width="7.7109375" style="161" customWidth="1"/>
    <col min="13" max="16384" width="9.140625" style="161"/>
  </cols>
  <sheetData>
    <row r="1" spans="1:14" ht="18" customHeight="1" x14ac:dyDescent="0.25">
      <c r="M1" s="192"/>
      <c r="N1" s="162" t="s">
        <v>137</v>
      </c>
    </row>
    <row r="2" spans="1:14" ht="18" customHeight="1" x14ac:dyDescent="0.25">
      <c r="C2" s="408" t="s">
        <v>109</v>
      </c>
      <c r="D2" s="408"/>
      <c r="E2" s="5"/>
      <c r="F2" s="73"/>
      <c r="G2" s="5"/>
      <c r="H2" s="5"/>
      <c r="I2" s="5"/>
      <c r="J2" s="5"/>
      <c r="K2" s="268">
        <v>2023</v>
      </c>
      <c r="L2" s="5"/>
      <c r="M2" s="164"/>
      <c r="N2" s="162" t="s">
        <v>138</v>
      </c>
    </row>
    <row r="3" spans="1:14" ht="18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3"/>
      <c r="N3" s="162" t="s">
        <v>139</v>
      </c>
    </row>
    <row r="4" spans="1:14" ht="18" customHeight="1" x14ac:dyDescent="0.25">
      <c r="A4" s="447" t="s">
        <v>0</v>
      </c>
      <c r="B4" s="445" t="s">
        <v>76</v>
      </c>
      <c r="C4" s="445" t="s">
        <v>77</v>
      </c>
      <c r="D4" s="445" t="s">
        <v>112</v>
      </c>
      <c r="E4" s="442" t="s">
        <v>105</v>
      </c>
      <c r="F4" s="443"/>
      <c r="G4" s="443"/>
      <c r="H4" s="443"/>
      <c r="I4" s="443"/>
      <c r="J4" s="443"/>
      <c r="K4" s="444"/>
      <c r="L4" s="5"/>
      <c r="M4" s="163"/>
      <c r="N4" s="162" t="s">
        <v>140</v>
      </c>
    </row>
    <row r="5" spans="1:14" ht="42.75" customHeight="1" thickBot="1" x14ac:dyDescent="0.3">
      <c r="A5" s="448"/>
      <c r="B5" s="446"/>
      <c r="C5" s="446"/>
      <c r="D5" s="446"/>
      <c r="E5" s="28" t="s">
        <v>106</v>
      </c>
      <c r="F5" s="28" t="s">
        <v>1</v>
      </c>
      <c r="G5" s="27" t="s">
        <v>2</v>
      </c>
      <c r="H5" s="27" t="s">
        <v>1</v>
      </c>
      <c r="I5" s="25" t="s">
        <v>3</v>
      </c>
      <c r="J5" s="27" t="s">
        <v>1</v>
      </c>
      <c r="K5" s="26" t="s">
        <v>107</v>
      </c>
    </row>
    <row r="6" spans="1:14" ht="15" customHeight="1" thickBot="1" x14ac:dyDescent="0.3">
      <c r="A6" s="33"/>
      <c r="B6" s="34"/>
      <c r="C6" s="34" t="s">
        <v>113</v>
      </c>
      <c r="D6" s="34">
        <f>D7+D17+D30+D48+D69+D84+D115</f>
        <v>12901</v>
      </c>
      <c r="E6" s="34">
        <f>E7+E17+E30+E48+E69+E84+E115</f>
        <v>1264</v>
      </c>
      <c r="F6" s="76">
        <f t="shared" ref="F6:F70" si="0">E6*100/D6</f>
        <v>9.797690101542516</v>
      </c>
      <c r="G6" s="69">
        <f>G7+G17+G30+G48+G69+G84+G115</f>
        <v>6142</v>
      </c>
      <c r="H6" s="77">
        <f>G6*100/D6</f>
        <v>47.608712502906748</v>
      </c>
      <c r="I6" s="70">
        <f>I7+I17+I30+I48+I69+I84+I115</f>
        <v>5495</v>
      </c>
      <c r="J6" s="77">
        <f t="shared" ref="J6" si="1">I6*100/D6</f>
        <v>42.593597395550731</v>
      </c>
      <c r="K6" s="78">
        <f t="shared" ref="K6" si="2">H6+J6</f>
        <v>90.202309898457486</v>
      </c>
    </row>
    <row r="7" spans="1:14" ht="15" customHeight="1" thickBot="1" x14ac:dyDescent="0.3">
      <c r="A7" s="35"/>
      <c r="B7" s="36"/>
      <c r="C7" s="36" t="s">
        <v>114</v>
      </c>
      <c r="D7" s="36">
        <f>SUM(D8:D16)</f>
        <v>871</v>
      </c>
      <c r="E7" s="36">
        <f>SUM(E8:E16)</f>
        <v>96</v>
      </c>
      <c r="F7" s="72">
        <f t="shared" si="0"/>
        <v>11.021814006888635</v>
      </c>
      <c r="G7" s="32">
        <f>SUM(G8:G16)</f>
        <v>361</v>
      </c>
      <c r="H7" s="30">
        <f t="shared" ref="H7:H16" si="3">G7*100/D7</f>
        <v>41.446613088404135</v>
      </c>
      <c r="I7" s="29">
        <f>SUM(I8:I16)</f>
        <v>414</v>
      </c>
      <c r="J7" s="30">
        <f>I7*100/D7</f>
        <v>47.531572904707232</v>
      </c>
      <c r="K7" s="71">
        <f>AVERAGE(K8:K16)</f>
        <v>90.462564002894737</v>
      </c>
      <c r="L7" s="266"/>
    </row>
    <row r="8" spans="1:14" ht="15" customHeight="1" x14ac:dyDescent="0.25">
      <c r="A8" s="11">
        <v>1</v>
      </c>
      <c r="B8" s="49">
        <v>10003</v>
      </c>
      <c r="C8" s="182" t="s">
        <v>72</v>
      </c>
      <c r="D8" s="46">
        <f t="shared" ref="D8:D16" si="4">E8+G8+I8</f>
        <v>47</v>
      </c>
      <c r="E8" s="46">
        <v>0</v>
      </c>
      <c r="F8" s="47">
        <f t="shared" si="0"/>
        <v>0</v>
      </c>
      <c r="G8" s="46">
        <v>13</v>
      </c>
      <c r="H8" s="47">
        <f t="shared" si="3"/>
        <v>27.659574468085108</v>
      </c>
      <c r="I8" s="46">
        <v>34</v>
      </c>
      <c r="J8" s="47">
        <f t="shared" ref="J8:J72" si="5">I8*100/D8</f>
        <v>72.340425531914889</v>
      </c>
      <c r="K8" s="48">
        <f t="shared" ref="K8:K16" si="6">H8+J8</f>
        <v>100</v>
      </c>
      <c r="L8" s="266"/>
    </row>
    <row r="9" spans="1:14" ht="15" customHeight="1" x14ac:dyDescent="0.25">
      <c r="A9" s="12">
        <v>2</v>
      </c>
      <c r="B9" s="49">
        <v>10002</v>
      </c>
      <c r="C9" s="182" t="s">
        <v>155</v>
      </c>
      <c r="D9" s="46">
        <f t="shared" si="4"/>
        <v>97</v>
      </c>
      <c r="E9" s="46">
        <v>0</v>
      </c>
      <c r="F9" s="47">
        <f t="shared" si="0"/>
        <v>0</v>
      </c>
      <c r="G9" s="46">
        <v>38</v>
      </c>
      <c r="H9" s="47">
        <f t="shared" si="3"/>
        <v>39.175257731958766</v>
      </c>
      <c r="I9" s="46">
        <v>59</v>
      </c>
      <c r="J9" s="47">
        <f t="shared" si="5"/>
        <v>60.824742268041234</v>
      </c>
      <c r="K9" s="48">
        <f t="shared" si="6"/>
        <v>100</v>
      </c>
      <c r="L9" s="266"/>
    </row>
    <row r="10" spans="1:14" ht="15" customHeight="1" x14ac:dyDescent="0.25">
      <c r="A10" s="12">
        <v>3</v>
      </c>
      <c r="B10" s="49">
        <v>10090</v>
      </c>
      <c r="C10" s="7" t="s">
        <v>73</v>
      </c>
      <c r="D10" s="46">
        <f t="shared" si="4"/>
        <v>159</v>
      </c>
      <c r="E10" s="46">
        <v>41</v>
      </c>
      <c r="F10" s="47">
        <f t="shared" si="0"/>
        <v>25.786163522012579</v>
      </c>
      <c r="G10" s="46">
        <v>59</v>
      </c>
      <c r="H10" s="47">
        <f>G10*100/D10</f>
        <v>37.106918238993714</v>
      </c>
      <c r="I10" s="46">
        <v>59</v>
      </c>
      <c r="J10" s="47">
        <f t="shared" si="5"/>
        <v>37.106918238993714</v>
      </c>
      <c r="K10" s="48">
        <f t="shared" si="6"/>
        <v>74.213836477987428</v>
      </c>
      <c r="L10" s="266"/>
    </row>
    <row r="11" spans="1:14" ht="15" customHeight="1" x14ac:dyDescent="0.25">
      <c r="A11" s="12">
        <v>4</v>
      </c>
      <c r="B11" s="50">
        <v>10004</v>
      </c>
      <c r="C11" s="17" t="s">
        <v>5</v>
      </c>
      <c r="D11" s="51">
        <f t="shared" si="4"/>
        <v>102</v>
      </c>
      <c r="E11" s="51">
        <v>15</v>
      </c>
      <c r="F11" s="52">
        <f t="shared" si="0"/>
        <v>14.705882352941176</v>
      </c>
      <c r="G11" s="51">
        <v>42</v>
      </c>
      <c r="H11" s="52">
        <f t="shared" si="3"/>
        <v>41.176470588235297</v>
      </c>
      <c r="I11" s="51">
        <v>45</v>
      </c>
      <c r="J11" s="52">
        <f t="shared" si="5"/>
        <v>44.117647058823529</v>
      </c>
      <c r="K11" s="53">
        <f t="shared" si="6"/>
        <v>85.294117647058826</v>
      </c>
      <c r="L11" s="266"/>
    </row>
    <row r="12" spans="1:14" ht="15" customHeight="1" x14ac:dyDescent="0.25">
      <c r="A12" s="12">
        <v>5</v>
      </c>
      <c r="B12" s="49">
        <v>10001</v>
      </c>
      <c r="C12" s="182" t="s">
        <v>156</v>
      </c>
      <c r="D12" s="46">
        <f t="shared" si="4"/>
        <v>91</v>
      </c>
      <c r="E12" s="46">
        <v>0</v>
      </c>
      <c r="F12" s="47">
        <f t="shared" si="0"/>
        <v>0</v>
      </c>
      <c r="G12" s="46">
        <v>25</v>
      </c>
      <c r="H12" s="47">
        <f t="shared" si="3"/>
        <v>27.472527472527471</v>
      </c>
      <c r="I12" s="46">
        <v>66</v>
      </c>
      <c r="J12" s="47">
        <f t="shared" si="5"/>
        <v>72.527472527472526</v>
      </c>
      <c r="K12" s="48">
        <f t="shared" si="6"/>
        <v>100</v>
      </c>
      <c r="L12" s="266"/>
    </row>
    <row r="13" spans="1:14" ht="15" customHeight="1" x14ac:dyDescent="0.25">
      <c r="A13" s="12">
        <v>6</v>
      </c>
      <c r="B13" s="49">
        <v>10120</v>
      </c>
      <c r="C13" s="7" t="s">
        <v>157</v>
      </c>
      <c r="D13" s="46">
        <f t="shared" si="4"/>
        <v>89</v>
      </c>
      <c r="E13" s="46">
        <v>1</v>
      </c>
      <c r="F13" s="47">
        <f t="shared" si="0"/>
        <v>1.1235955056179776</v>
      </c>
      <c r="G13" s="46">
        <v>51</v>
      </c>
      <c r="H13" s="47">
        <f t="shared" si="3"/>
        <v>57.303370786516851</v>
      </c>
      <c r="I13" s="46">
        <v>37</v>
      </c>
      <c r="J13" s="47">
        <f t="shared" si="5"/>
        <v>41.573033707865171</v>
      </c>
      <c r="K13" s="48">
        <f t="shared" si="6"/>
        <v>98.876404494382029</v>
      </c>
      <c r="L13" s="266"/>
    </row>
    <row r="14" spans="1:14" ht="15" customHeight="1" x14ac:dyDescent="0.25">
      <c r="A14" s="12">
        <v>7</v>
      </c>
      <c r="B14" s="49">
        <v>10190</v>
      </c>
      <c r="C14" s="7" t="s">
        <v>158</v>
      </c>
      <c r="D14" s="46">
        <f t="shared" si="4"/>
        <v>110</v>
      </c>
      <c r="E14" s="46">
        <v>2</v>
      </c>
      <c r="F14" s="47">
        <f t="shared" si="0"/>
        <v>1.8181818181818181</v>
      </c>
      <c r="G14" s="46">
        <v>37</v>
      </c>
      <c r="H14" s="47">
        <f t="shared" si="3"/>
        <v>33.636363636363633</v>
      </c>
      <c r="I14" s="46">
        <v>71</v>
      </c>
      <c r="J14" s="47">
        <f t="shared" si="5"/>
        <v>64.545454545454547</v>
      </c>
      <c r="K14" s="48">
        <f t="shared" si="6"/>
        <v>98.181818181818187</v>
      </c>
      <c r="L14" s="266"/>
    </row>
    <row r="15" spans="1:14" ht="15" customHeight="1" x14ac:dyDescent="0.25">
      <c r="A15" s="12">
        <v>8</v>
      </c>
      <c r="B15" s="49">
        <v>10320</v>
      </c>
      <c r="C15" s="7" t="s">
        <v>7</v>
      </c>
      <c r="D15" s="46">
        <f t="shared" si="4"/>
        <v>90</v>
      </c>
      <c r="E15" s="46">
        <v>12</v>
      </c>
      <c r="F15" s="47">
        <f t="shared" si="0"/>
        <v>13.333333333333334</v>
      </c>
      <c r="G15" s="46">
        <v>48</v>
      </c>
      <c r="H15" s="47">
        <f t="shared" si="3"/>
        <v>53.333333333333336</v>
      </c>
      <c r="I15" s="46">
        <v>30</v>
      </c>
      <c r="J15" s="47">
        <f t="shared" si="5"/>
        <v>33.333333333333336</v>
      </c>
      <c r="K15" s="48">
        <f t="shared" si="6"/>
        <v>86.666666666666671</v>
      </c>
      <c r="L15" s="266"/>
    </row>
    <row r="16" spans="1:14" ht="15" customHeight="1" thickBot="1" x14ac:dyDescent="0.3">
      <c r="A16" s="14">
        <v>9</v>
      </c>
      <c r="B16" s="50">
        <v>10860</v>
      </c>
      <c r="C16" s="17" t="s">
        <v>123</v>
      </c>
      <c r="D16" s="51">
        <f t="shared" si="4"/>
        <v>86</v>
      </c>
      <c r="E16" s="51">
        <v>25</v>
      </c>
      <c r="F16" s="52">
        <f t="shared" si="0"/>
        <v>29.069767441860463</v>
      </c>
      <c r="G16" s="51">
        <v>48</v>
      </c>
      <c r="H16" s="52">
        <f t="shared" si="3"/>
        <v>55.813953488372093</v>
      </c>
      <c r="I16" s="51">
        <v>13</v>
      </c>
      <c r="J16" s="52">
        <f t="shared" si="5"/>
        <v>15.116279069767442</v>
      </c>
      <c r="K16" s="53">
        <f t="shared" si="6"/>
        <v>70.930232558139537</v>
      </c>
      <c r="L16" s="266"/>
    </row>
    <row r="17" spans="1:12" ht="15" customHeight="1" thickBot="1" x14ac:dyDescent="0.3">
      <c r="A17" s="45"/>
      <c r="B17" s="41"/>
      <c r="C17" s="389" t="s">
        <v>115</v>
      </c>
      <c r="D17" s="41">
        <f>SUM(D18:D29)</f>
        <v>1266</v>
      </c>
      <c r="E17" s="41">
        <f>SUM(E18:E29)</f>
        <v>106</v>
      </c>
      <c r="F17" s="43">
        <f t="shared" si="0"/>
        <v>8.3728278041074251</v>
      </c>
      <c r="G17" s="41">
        <f>SUM(G18:G29)</f>
        <v>620</v>
      </c>
      <c r="H17" s="43">
        <f>G17*100/D17</f>
        <v>48.973143759873615</v>
      </c>
      <c r="I17" s="41">
        <f>SUM(I18:I29)</f>
        <v>540</v>
      </c>
      <c r="J17" s="43">
        <f t="shared" si="5"/>
        <v>42.654028436018955</v>
      </c>
      <c r="K17" s="44">
        <f>AVERAGE(K18:K29)</f>
        <v>91.187977067505813</v>
      </c>
      <c r="L17" s="266"/>
    </row>
    <row r="18" spans="1:12" ht="15" customHeight="1" x14ac:dyDescent="0.25">
      <c r="A18" s="12">
        <v>1</v>
      </c>
      <c r="B18" s="54">
        <v>20040</v>
      </c>
      <c r="C18" s="241" t="s">
        <v>8</v>
      </c>
      <c r="D18" s="55">
        <f t="shared" ref="D18:D29" si="7">E18+G18+I18</f>
        <v>100</v>
      </c>
      <c r="E18" s="55">
        <v>1</v>
      </c>
      <c r="F18" s="56">
        <f t="shared" si="0"/>
        <v>1</v>
      </c>
      <c r="G18" s="55">
        <v>39</v>
      </c>
      <c r="H18" s="56">
        <f t="shared" ref="H18:H29" si="8">G18*100/D18</f>
        <v>39</v>
      </c>
      <c r="I18" s="55">
        <v>60</v>
      </c>
      <c r="J18" s="56">
        <f t="shared" si="5"/>
        <v>60</v>
      </c>
      <c r="K18" s="57">
        <f t="shared" ref="K18:K29" si="9">H18+J18</f>
        <v>99</v>
      </c>
      <c r="L18" s="266"/>
    </row>
    <row r="19" spans="1:12" ht="15" customHeight="1" x14ac:dyDescent="0.25">
      <c r="A19" s="12">
        <v>2</v>
      </c>
      <c r="B19" s="49">
        <v>20061</v>
      </c>
      <c r="C19" s="7" t="s">
        <v>9</v>
      </c>
      <c r="D19" s="46">
        <f t="shared" si="7"/>
        <v>69</v>
      </c>
      <c r="E19" s="46">
        <v>6</v>
      </c>
      <c r="F19" s="47">
        <f t="shared" si="0"/>
        <v>8.695652173913043</v>
      </c>
      <c r="G19" s="46">
        <v>22</v>
      </c>
      <c r="H19" s="47">
        <f t="shared" si="8"/>
        <v>31.884057971014492</v>
      </c>
      <c r="I19" s="46">
        <v>41</v>
      </c>
      <c r="J19" s="47">
        <f t="shared" si="5"/>
        <v>59.420289855072461</v>
      </c>
      <c r="K19" s="48">
        <f t="shared" si="9"/>
        <v>91.304347826086953</v>
      </c>
      <c r="L19" s="266"/>
    </row>
    <row r="20" spans="1:12" ht="15" customHeight="1" x14ac:dyDescent="0.25">
      <c r="A20" s="12">
        <v>3</v>
      </c>
      <c r="B20" s="49">
        <v>21020</v>
      </c>
      <c r="C20" s="7" t="s">
        <v>16</v>
      </c>
      <c r="D20" s="46">
        <f t="shared" si="7"/>
        <v>97</v>
      </c>
      <c r="E20" s="46">
        <v>5</v>
      </c>
      <c r="F20" s="47">
        <f t="shared" si="0"/>
        <v>5.1546391752577323</v>
      </c>
      <c r="G20" s="46">
        <v>47</v>
      </c>
      <c r="H20" s="47">
        <f t="shared" si="8"/>
        <v>48.453608247422679</v>
      </c>
      <c r="I20" s="46">
        <v>45</v>
      </c>
      <c r="J20" s="47">
        <f t="shared" si="5"/>
        <v>46.391752577319586</v>
      </c>
      <c r="K20" s="48">
        <f t="shared" si="9"/>
        <v>94.845360824742272</v>
      </c>
      <c r="L20" s="266"/>
    </row>
    <row r="21" spans="1:12" ht="15" customHeight="1" x14ac:dyDescent="0.25">
      <c r="A21" s="12">
        <v>4</v>
      </c>
      <c r="B21" s="49">
        <v>20060</v>
      </c>
      <c r="C21" s="7" t="s">
        <v>159</v>
      </c>
      <c r="D21" s="46">
        <f t="shared" si="7"/>
        <v>181</v>
      </c>
      <c r="E21" s="46">
        <v>3</v>
      </c>
      <c r="F21" s="47">
        <f t="shared" si="0"/>
        <v>1.6574585635359116</v>
      </c>
      <c r="G21" s="46">
        <v>92</v>
      </c>
      <c r="H21" s="47">
        <f t="shared" si="8"/>
        <v>50.828729281767956</v>
      </c>
      <c r="I21" s="46">
        <v>86</v>
      </c>
      <c r="J21" s="47">
        <f t="shared" si="5"/>
        <v>47.513812154696133</v>
      </c>
      <c r="K21" s="48">
        <f t="shared" si="9"/>
        <v>98.342541436464089</v>
      </c>
      <c r="L21" s="266"/>
    </row>
    <row r="22" spans="1:12" ht="15" customHeight="1" x14ac:dyDescent="0.25">
      <c r="A22" s="12">
        <v>5</v>
      </c>
      <c r="B22" s="49">
        <v>20400</v>
      </c>
      <c r="C22" s="7" t="s">
        <v>102</v>
      </c>
      <c r="D22" s="46">
        <f t="shared" si="7"/>
        <v>148</v>
      </c>
      <c r="E22" s="46">
        <v>3</v>
      </c>
      <c r="F22" s="47">
        <f t="shared" si="0"/>
        <v>2.0270270270270272</v>
      </c>
      <c r="G22" s="46">
        <v>70</v>
      </c>
      <c r="H22" s="47">
        <f t="shared" si="8"/>
        <v>47.297297297297298</v>
      </c>
      <c r="I22" s="46">
        <v>75</v>
      </c>
      <c r="J22" s="47">
        <f t="shared" si="5"/>
        <v>50.675675675675677</v>
      </c>
      <c r="K22" s="48">
        <f t="shared" si="9"/>
        <v>97.972972972972968</v>
      </c>
      <c r="L22" s="266"/>
    </row>
    <row r="23" spans="1:12" ht="15" customHeight="1" x14ac:dyDescent="0.25">
      <c r="A23" s="12">
        <v>6</v>
      </c>
      <c r="B23" s="49">
        <v>20080</v>
      </c>
      <c r="C23" s="7" t="s">
        <v>160</v>
      </c>
      <c r="D23" s="46">
        <f t="shared" si="7"/>
        <v>103</v>
      </c>
      <c r="E23" s="46">
        <v>5</v>
      </c>
      <c r="F23" s="47">
        <f t="shared" si="0"/>
        <v>4.8543689320388346</v>
      </c>
      <c r="G23" s="46">
        <v>38</v>
      </c>
      <c r="H23" s="47">
        <f t="shared" si="8"/>
        <v>36.893203883495147</v>
      </c>
      <c r="I23" s="46">
        <v>60</v>
      </c>
      <c r="J23" s="47">
        <f t="shared" si="5"/>
        <v>58.252427184466022</v>
      </c>
      <c r="K23" s="48">
        <f t="shared" si="9"/>
        <v>95.145631067961176</v>
      </c>
      <c r="L23" s="266"/>
    </row>
    <row r="24" spans="1:12" ht="15" customHeight="1" x14ac:dyDescent="0.25">
      <c r="A24" s="12">
        <v>7</v>
      </c>
      <c r="B24" s="49">
        <v>20460</v>
      </c>
      <c r="C24" s="7" t="s">
        <v>161</v>
      </c>
      <c r="D24" s="46">
        <f t="shared" si="7"/>
        <v>109</v>
      </c>
      <c r="E24" s="46">
        <v>6</v>
      </c>
      <c r="F24" s="47">
        <f t="shared" si="0"/>
        <v>5.5045871559633026</v>
      </c>
      <c r="G24" s="46">
        <v>60</v>
      </c>
      <c r="H24" s="47">
        <f t="shared" si="8"/>
        <v>55.045871559633028</v>
      </c>
      <c r="I24" s="46">
        <v>43</v>
      </c>
      <c r="J24" s="47">
        <f t="shared" si="5"/>
        <v>39.449541284403672</v>
      </c>
      <c r="K24" s="48">
        <f t="shared" si="9"/>
        <v>94.495412844036707</v>
      </c>
      <c r="L24" s="266"/>
    </row>
    <row r="25" spans="1:12" ht="15" customHeight="1" x14ac:dyDescent="0.25">
      <c r="A25" s="12">
        <v>8</v>
      </c>
      <c r="B25" s="49">
        <v>20550</v>
      </c>
      <c r="C25" s="7" t="s">
        <v>12</v>
      </c>
      <c r="D25" s="46">
        <f t="shared" si="7"/>
        <v>70</v>
      </c>
      <c r="E25" s="46">
        <v>3</v>
      </c>
      <c r="F25" s="47">
        <f t="shared" si="0"/>
        <v>4.2857142857142856</v>
      </c>
      <c r="G25" s="46">
        <v>37</v>
      </c>
      <c r="H25" s="47">
        <f t="shared" si="8"/>
        <v>52.857142857142854</v>
      </c>
      <c r="I25" s="46">
        <v>30</v>
      </c>
      <c r="J25" s="47">
        <f t="shared" si="5"/>
        <v>42.857142857142854</v>
      </c>
      <c r="K25" s="48">
        <f t="shared" si="9"/>
        <v>95.714285714285708</v>
      </c>
      <c r="L25" s="266"/>
    </row>
    <row r="26" spans="1:12" ht="15" customHeight="1" x14ac:dyDescent="0.25">
      <c r="A26" s="12">
        <v>9</v>
      </c>
      <c r="B26" s="49">
        <v>20630</v>
      </c>
      <c r="C26" s="7" t="s">
        <v>13</v>
      </c>
      <c r="D26" s="46">
        <f t="shared" si="7"/>
        <v>67</v>
      </c>
      <c r="E26" s="46">
        <v>2</v>
      </c>
      <c r="F26" s="47">
        <f t="shared" si="0"/>
        <v>2.9850746268656718</v>
      </c>
      <c r="G26" s="46">
        <v>25</v>
      </c>
      <c r="H26" s="47">
        <f t="shared" si="8"/>
        <v>37.313432835820898</v>
      </c>
      <c r="I26" s="46">
        <v>40</v>
      </c>
      <c r="J26" s="47">
        <f t="shared" si="5"/>
        <v>59.701492537313435</v>
      </c>
      <c r="K26" s="48">
        <f t="shared" si="9"/>
        <v>97.014925373134332</v>
      </c>
      <c r="L26" s="266"/>
    </row>
    <row r="27" spans="1:12" ht="15" customHeight="1" x14ac:dyDescent="0.25">
      <c r="A27" s="12">
        <v>10</v>
      </c>
      <c r="B27" s="49">
        <v>20810</v>
      </c>
      <c r="C27" s="7" t="s">
        <v>162</v>
      </c>
      <c r="D27" s="46">
        <f t="shared" si="7"/>
        <v>89</v>
      </c>
      <c r="E27" s="46">
        <v>20</v>
      </c>
      <c r="F27" s="47">
        <f t="shared" si="0"/>
        <v>22.471910112359552</v>
      </c>
      <c r="G27" s="46">
        <v>51</v>
      </c>
      <c r="H27" s="47">
        <f t="shared" si="8"/>
        <v>57.303370786516851</v>
      </c>
      <c r="I27" s="46">
        <v>18</v>
      </c>
      <c r="J27" s="47">
        <f t="shared" si="5"/>
        <v>20.224719101123597</v>
      </c>
      <c r="K27" s="48">
        <f t="shared" si="9"/>
        <v>77.528089887640448</v>
      </c>
      <c r="L27" s="266"/>
    </row>
    <row r="28" spans="1:12" ht="15" customHeight="1" x14ac:dyDescent="0.25">
      <c r="A28" s="12">
        <v>11</v>
      </c>
      <c r="B28" s="49">
        <v>20900</v>
      </c>
      <c r="C28" s="7" t="s">
        <v>163</v>
      </c>
      <c r="D28" s="46">
        <f t="shared" si="7"/>
        <v>153</v>
      </c>
      <c r="E28" s="46">
        <v>30</v>
      </c>
      <c r="F28" s="47">
        <f t="shared" si="0"/>
        <v>19.607843137254903</v>
      </c>
      <c r="G28" s="46">
        <v>96</v>
      </c>
      <c r="H28" s="47">
        <f t="shared" si="8"/>
        <v>62.745098039215684</v>
      </c>
      <c r="I28" s="46">
        <v>27</v>
      </c>
      <c r="J28" s="47">
        <f t="shared" si="5"/>
        <v>17.647058823529413</v>
      </c>
      <c r="K28" s="48">
        <f t="shared" si="9"/>
        <v>80.392156862745097</v>
      </c>
      <c r="L28" s="266"/>
    </row>
    <row r="29" spans="1:12" ht="15" customHeight="1" thickBot="1" x14ac:dyDescent="0.3">
      <c r="A29" s="12">
        <v>12</v>
      </c>
      <c r="B29" s="49">
        <v>21350</v>
      </c>
      <c r="C29" s="7" t="s">
        <v>164</v>
      </c>
      <c r="D29" s="46">
        <f t="shared" si="7"/>
        <v>80</v>
      </c>
      <c r="E29" s="46">
        <v>22</v>
      </c>
      <c r="F29" s="47">
        <f t="shared" si="0"/>
        <v>27.5</v>
      </c>
      <c r="G29" s="46">
        <v>43</v>
      </c>
      <c r="H29" s="47">
        <f t="shared" si="8"/>
        <v>53.75</v>
      </c>
      <c r="I29" s="46">
        <v>15</v>
      </c>
      <c r="J29" s="47">
        <f t="shared" si="5"/>
        <v>18.75</v>
      </c>
      <c r="K29" s="48">
        <f t="shared" si="9"/>
        <v>72.5</v>
      </c>
      <c r="L29" s="266"/>
    </row>
    <row r="30" spans="1:12" ht="15" customHeight="1" thickBot="1" x14ac:dyDescent="0.3">
      <c r="A30" s="40"/>
      <c r="B30" s="41"/>
      <c r="C30" s="32" t="s">
        <v>116</v>
      </c>
      <c r="D30" s="42">
        <f>SUM(D31:D47)</f>
        <v>1547</v>
      </c>
      <c r="E30" s="42">
        <f>SUM(E31:E47)</f>
        <v>181</v>
      </c>
      <c r="F30" s="43">
        <f t="shared" si="0"/>
        <v>11.700064641241111</v>
      </c>
      <c r="G30" s="42">
        <f>SUM(G31:G47)</f>
        <v>781</v>
      </c>
      <c r="H30" s="43">
        <f>G30*100/D30</f>
        <v>50.484809308338718</v>
      </c>
      <c r="I30" s="42">
        <f>SUM(I31:I47)</f>
        <v>585</v>
      </c>
      <c r="J30" s="43">
        <f t="shared" si="5"/>
        <v>37.815126050420169</v>
      </c>
      <c r="K30" s="44">
        <f>AVERAGE(K31:K47)</f>
        <v>88.103664896111823</v>
      </c>
      <c r="L30" s="266"/>
    </row>
    <row r="31" spans="1:12" ht="15" customHeight="1" x14ac:dyDescent="0.25">
      <c r="A31" s="12">
        <v>1</v>
      </c>
      <c r="B31" s="49">
        <v>30070</v>
      </c>
      <c r="C31" s="7" t="s">
        <v>100</v>
      </c>
      <c r="D31" s="63">
        <f t="shared" ref="D31:D47" si="10">E31+G31+I31</f>
        <v>116</v>
      </c>
      <c r="E31" s="74">
        <v>37</v>
      </c>
      <c r="F31" s="47">
        <f t="shared" si="0"/>
        <v>31.896551724137932</v>
      </c>
      <c r="G31" s="46">
        <v>55</v>
      </c>
      <c r="H31" s="47">
        <f t="shared" ref="H31:H83" si="11">G31*100/D31</f>
        <v>47.413793103448278</v>
      </c>
      <c r="I31" s="46">
        <v>24</v>
      </c>
      <c r="J31" s="47">
        <f t="shared" si="5"/>
        <v>20.689655172413794</v>
      </c>
      <c r="K31" s="48">
        <f t="shared" ref="K31:K47" si="12">H31+J31</f>
        <v>68.103448275862064</v>
      </c>
      <c r="L31" s="266"/>
    </row>
    <row r="32" spans="1:12" ht="15" customHeight="1" x14ac:dyDescent="0.25">
      <c r="A32" s="12">
        <v>2</v>
      </c>
      <c r="B32" s="49">
        <v>30480</v>
      </c>
      <c r="C32" s="7" t="s">
        <v>165</v>
      </c>
      <c r="D32" s="75">
        <f t="shared" si="10"/>
        <v>119</v>
      </c>
      <c r="E32" s="75">
        <v>1</v>
      </c>
      <c r="F32" s="47">
        <f t="shared" si="0"/>
        <v>0.84033613445378152</v>
      </c>
      <c r="G32" s="46">
        <v>59</v>
      </c>
      <c r="H32" s="47">
        <f t="shared" si="11"/>
        <v>49.579831932773111</v>
      </c>
      <c r="I32" s="46">
        <v>59</v>
      </c>
      <c r="J32" s="47">
        <f t="shared" si="5"/>
        <v>49.579831932773111</v>
      </c>
      <c r="K32" s="48">
        <f t="shared" si="12"/>
        <v>99.159663865546221</v>
      </c>
      <c r="L32" s="266"/>
    </row>
    <row r="33" spans="1:12" ht="15" customHeight="1" x14ac:dyDescent="0.25">
      <c r="A33" s="12">
        <v>3</v>
      </c>
      <c r="B33" s="49">
        <v>30460</v>
      </c>
      <c r="C33" s="7" t="s">
        <v>99</v>
      </c>
      <c r="D33" s="75">
        <f t="shared" si="10"/>
        <v>163</v>
      </c>
      <c r="E33" s="75">
        <v>18</v>
      </c>
      <c r="F33" s="47">
        <f t="shared" si="0"/>
        <v>11.042944785276074</v>
      </c>
      <c r="G33" s="46">
        <v>75</v>
      </c>
      <c r="H33" s="47">
        <f t="shared" si="11"/>
        <v>46.012269938650306</v>
      </c>
      <c r="I33" s="46">
        <v>70</v>
      </c>
      <c r="J33" s="47">
        <f t="shared" si="5"/>
        <v>42.944785276073617</v>
      </c>
      <c r="K33" s="48">
        <f t="shared" si="12"/>
        <v>88.957055214723923</v>
      </c>
      <c r="L33" s="266"/>
    </row>
    <row r="34" spans="1:12" ht="15" customHeight="1" x14ac:dyDescent="0.25">
      <c r="A34" s="12">
        <v>4</v>
      </c>
      <c r="B34" s="54">
        <v>30030</v>
      </c>
      <c r="C34" s="241" t="s">
        <v>166</v>
      </c>
      <c r="D34" s="46">
        <f t="shared" si="10"/>
        <v>103</v>
      </c>
      <c r="E34" s="46">
        <v>7</v>
      </c>
      <c r="F34" s="56">
        <f t="shared" si="0"/>
        <v>6.7961165048543686</v>
      </c>
      <c r="G34" s="55">
        <v>46</v>
      </c>
      <c r="H34" s="56">
        <f t="shared" si="11"/>
        <v>44.660194174757279</v>
      </c>
      <c r="I34" s="55">
        <v>50</v>
      </c>
      <c r="J34" s="56">
        <f t="shared" si="5"/>
        <v>48.543689320388353</v>
      </c>
      <c r="K34" s="57">
        <f t="shared" si="12"/>
        <v>93.203883495145632</v>
      </c>
      <c r="L34" s="266"/>
    </row>
    <row r="35" spans="1:12" ht="15" customHeight="1" x14ac:dyDescent="0.25">
      <c r="A35" s="12">
        <v>5</v>
      </c>
      <c r="B35" s="49">
        <v>31000</v>
      </c>
      <c r="C35" s="7" t="s">
        <v>98</v>
      </c>
      <c r="D35" s="46"/>
      <c r="E35" s="74"/>
      <c r="F35" s="47"/>
      <c r="G35" s="46"/>
      <c r="H35" s="47"/>
      <c r="I35" s="46"/>
      <c r="J35" s="47"/>
      <c r="K35" s="48"/>
      <c r="L35" s="266"/>
    </row>
    <row r="36" spans="1:12" ht="15" customHeight="1" x14ac:dyDescent="0.25">
      <c r="A36" s="12">
        <v>6</v>
      </c>
      <c r="B36" s="49">
        <v>30130</v>
      </c>
      <c r="C36" s="7" t="s">
        <v>18</v>
      </c>
      <c r="D36" s="46">
        <f t="shared" si="10"/>
        <v>54</v>
      </c>
      <c r="E36" s="74">
        <v>1</v>
      </c>
      <c r="F36" s="47">
        <f t="shared" si="0"/>
        <v>1.8518518518518519</v>
      </c>
      <c r="G36" s="46">
        <v>16</v>
      </c>
      <c r="H36" s="47">
        <f t="shared" si="11"/>
        <v>29.62962962962963</v>
      </c>
      <c r="I36" s="46">
        <v>37</v>
      </c>
      <c r="J36" s="47">
        <f t="shared" si="5"/>
        <v>68.518518518518519</v>
      </c>
      <c r="K36" s="48">
        <f t="shared" si="12"/>
        <v>98.148148148148152</v>
      </c>
      <c r="L36" s="266"/>
    </row>
    <row r="37" spans="1:12" ht="15" customHeight="1" x14ac:dyDescent="0.25">
      <c r="A37" s="12">
        <v>7</v>
      </c>
      <c r="B37" s="49">
        <v>30160</v>
      </c>
      <c r="C37" s="7" t="s">
        <v>167</v>
      </c>
      <c r="D37" s="46">
        <f t="shared" si="10"/>
        <v>124</v>
      </c>
      <c r="E37" s="46">
        <v>16</v>
      </c>
      <c r="F37" s="47">
        <f t="shared" si="0"/>
        <v>12.903225806451612</v>
      </c>
      <c r="G37" s="46">
        <v>71</v>
      </c>
      <c r="H37" s="47">
        <f t="shared" si="11"/>
        <v>57.258064516129032</v>
      </c>
      <c r="I37" s="46">
        <v>37</v>
      </c>
      <c r="J37" s="47">
        <f t="shared" si="5"/>
        <v>29.838709677419356</v>
      </c>
      <c r="K37" s="48">
        <f t="shared" si="12"/>
        <v>87.096774193548384</v>
      </c>
      <c r="L37" s="266"/>
    </row>
    <row r="38" spans="1:12" ht="15" customHeight="1" x14ac:dyDescent="0.25">
      <c r="A38" s="12">
        <v>8</v>
      </c>
      <c r="B38" s="49">
        <v>30310</v>
      </c>
      <c r="C38" s="7" t="s">
        <v>20</v>
      </c>
      <c r="D38" s="46">
        <f t="shared" si="10"/>
        <v>50</v>
      </c>
      <c r="E38" s="46">
        <v>24</v>
      </c>
      <c r="F38" s="47">
        <f t="shared" si="0"/>
        <v>48</v>
      </c>
      <c r="G38" s="46">
        <v>24</v>
      </c>
      <c r="H38" s="47">
        <f t="shared" si="11"/>
        <v>48</v>
      </c>
      <c r="I38" s="46">
        <v>2</v>
      </c>
      <c r="J38" s="47">
        <f t="shared" si="5"/>
        <v>4</v>
      </c>
      <c r="K38" s="48">
        <f t="shared" si="12"/>
        <v>52</v>
      </c>
      <c r="L38" s="266"/>
    </row>
    <row r="39" spans="1:12" ht="15" customHeight="1" x14ac:dyDescent="0.25">
      <c r="A39" s="12">
        <v>9</v>
      </c>
      <c r="B39" s="49">
        <v>30440</v>
      </c>
      <c r="C39" s="7" t="s">
        <v>21</v>
      </c>
      <c r="D39" s="46">
        <f t="shared" si="10"/>
        <v>74</v>
      </c>
      <c r="E39" s="46">
        <v>6</v>
      </c>
      <c r="F39" s="47">
        <f t="shared" si="0"/>
        <v>8.1081081081081088</v>
      </c>
      <c r="G39" s="46">
        <v>35</v>
      </c>
      <c r="H39" s="47">
        <f t="shared" si="11"/>
        <v>47.297297297297298</v>
      </c>
      <c r="I39" s="46">
        <v>33</v>
      </c>
      <c r="J39" s="47">
        <f t="shared" si="5"/>
        <v>44.594594594594597</v>
      </c>
      <c r="K39" s="48">
        <f t="shared" si="12"/>
        <v>91.891891891891902</v>
      </c>
      <c r="L39" s="266"/>
    </row>
    <row r="40" spans="1:12" ht="15" customHeight="1" x14ac:dyDescent="0.25">
      <c r="A40" s="16">
        <v>10</v>
      </c>
      <c r="B40" s="49">
        <v>30500</v>
      </c>
      <c r="C40" s="7" t="s">
        <v>168</v>
      </c>
      <c r="D40" s="46">
        <f t="shared" si="10"/>
        <v>21</v>
      </c>
      <c r="E40" s="46">
        <v>2</v>
      </c>
      <c r="F40" s="47">
        <f t="shared" si="0"/>
        <v>9.5238095238095237</v>
      </c>
      <c r="G40" s="46">
        <v>14</v>
      </c>
      <c r="H40" s="47">
        <f t="shared" si="11"/>
        <v>66.666666666666671</v>
      </c>
      <c r="I40" s="46">
        <v>5</v>
      </c>
      <c r="J40" s="47">
        <f t="shared" si="5"/>
        <v>23.80952380952381</v>
      </c>
      <c r="K40" s="48">
        <f t="shared" si="12"/>
        <v>90.476190476190482</v>
      </c>
      <c r="L40" s="266"/>
    </row>
    <row r="41" spans="1:12" ht="15" customHeight="1" x14ac:dyDescent="0.25">
      <c r="A41" s="12">
        <v>11</v>
      </c>
      <c r="B41" s="49">
        <v>30530</v>
      </c>
      <c r="C41" s="7" t="s">
        <v>169</v>
      </c>
      <c r="D41" s="46">
        <f t="shared" si="10"/>
        <v>170</v>
      </c>
      <c r="E41" s="46">
        <v>40</v>
      </c>
      <c r="F41" s="47">
        <f t="shared" si="0"/>
        <v>23.529411764705884</v>
      </c>
      <c r="G41" s="46">
        <v>92</v>
      </c>
      <c r="H41" s="47">
        <f t="shared" si="11"/>
        <v>54.117647058823529</v>
      </c>
      <c r="I41" s="46">
        <v>38</v>
      </c>
      <c r="J41" s="47">
        <f t="shared" si="5"/>
        <v>22.352941176470587</v>
      </c>
      <c r="K41" s="48">
        <f t="shared" si="12"/>
        <v>76.470588235294116</v>
      </c>
      <c r="L41" s="266"/>
    </row>
    <row r="42" spans="1:12" ht="15" customHeight="1" x14ac:dyDescent="0.25">
      <c r="A42" s="12">
        <v>12</v>
      </c>
      <c r="B42" s="49">
        <v>30640</v>
      </c>
      <c r="C42" s="182" t="s">
        <v>25</v>
      </c>
      <c r="D42" s="46">
        <f t="shared" si="10"/>
        <v>64</v>
      </c>
      <c r="E42" s="46">
        <v>0</v>
      </c>
      <c r="F42" s="47">
        <f t="shared" si="0"/>
        <v>0</v>
      </c>
      <c r="G42" s="46">
        <v>29</v>
      </c>
      <c r="H42" s="47">
        <f t="shared" si="11"/>
        <v>45.3125</v>
      </c>
      <c r="I42" s="46">
        <v>35</v>
      </c>
      <c r="J42" s="47">
        <f t="shared" si="5"/>
        <v>54.6875</v>
      </c>
      <c r="K42" s="48">
        <f t="shared" si="12"/>
        <v>100</v>
      </c>
      <c r="L42" s="266"/>
    </row>
    <row r="43" spans="1:12" ht="15" customHeight="1" x14ac:dyDescent="0.25">
      <c r="A43" s="12">
        <v>13</v>
      </c>
      <c r="B43" s="49">
        <v>30650</v>
      </c>
      <c r="C43" s="7" t="s">
        <v>170</v>
      </c>
      <c r="D43" s="46">
        <f t="shared" si="10"/>
        <v>100</v>
      </c>
      <c r="E43" s="46">
        <v>3</v>
      </c>
      <c r="F43" s="47">
        <f t="shared" si="0"/>
        <v>3</v>
      </c>
      <c r="G43" s="46">
        <v>56</v>
      </c>
      <c r="H43" s="47">
        <f t="shared" si="11"/>
        <v>56</v>
      </c>
      <c r="I43" s="46">
        <v>41</v>
      </c>
      <c r="J43" s="47">
        <f t="shared" si="5"/>
        <v>41</v>
      </c>
      <c r="K43" s="48">
        <f t="shared" si="12"/>
        <v>97</v>
      </c>
      <c r="L43" s="266"/>
    </row>
    <row r="44" spans="1:12" ht="15" customHeight="1" x14ac:dyDescent="0.25">
      <c r="A44" s="12">
        <v>14</v>
      </c>
      <c r="B44" s="49">
        <v>30790</v>
      </c>
      <c r="C44" s="7" t="s">
        <v>27</v>
      </c>
      <c r="D44" s="46">
        <f t="shared" si="10"/>
        <v>76</v>
      </c>
      <c r="E44" s="46">
        <v>8</v>
      </c>
      <c r="F44" s="47">
        <f t="shared" si="0"/>
        <v>10.526315789473685</v>
      </c>
      <c r="G44" s="46">
        <v>38</v>
      </c>
      <c r="H44" s="47">
        <f t="shared" si="11"/>
        <v>50</v>
      </c>
      <c r="I44" s="46">
        <v>30</v>
      </c>
      <c r="J44" s="47">
        <f t="shared" si="5"/>
        <v>39.473684210526315</v>
      </c>
      <c r="K44" s="48">
        <f t="shared" si="12"/>
        <v>89.473684210526315</v>
      </c>
      <c r="L44" s="266"/>
    </row>
    <row r="45" spans="1:12" ht="15" customHeight="1" x14ac:dyDescent="0.25">
      <c r="A45" s="12">
        <v>15</v>
      </c>
      <c r="B45" s="49">
        <v>30890</v>
      </c>
      <c r="C45" s="7" t="s">
        <v>171</v>
      </c>
      <c r="D45" s="46">
        <f t="shared" si="10"/>
        <v>59</v>
      </c>
      <c r="E45" s="46">
        <v>9</v>
      </c>
      <c r="F45" s="47">
        <f t="shared" si="0"/>
        <v>15.254237288135593</v>
      </c>
      <c r="G45" s="46">
        <v>31</v>
      </c>
      <c r="H45" s="47">
        <f t="shared" si="11"/>
        <v>52.542372881355931</v>
      </c>
      <c r="I45" s="46">
        <v>19</v>
      </c>
      <c r="J45" s="47">
        <f t="shared" si="5"/>
        <v>32.203389830508478</v>
      </c>
      <c r="K45" s="48">
        <f t="shared" si="12"/>
        <v>84.745762711864415</v>
      </c>
      <c r="L45" s="266"/>
    </row>
    <row r="46" spans="1:12" ht="15" customHeight="1" x14ac:dyDescent="0.25">
      <c r="A46" s="12">
        <v>16</v>
      </c>
      <c r="B46" s="49">
        <v>30940</v>
      </c>
      <c r="C46" s="7" t="s">
        <v>30</v>
      </c>
      <c r="D46" s="46">
        <f t="shared" si="10"/>
        <v>126</v>
      </c>
      <c r="E46" s="46">
        <v>3</v>
      </c>
      <c r="F46" s="47">
        <f t="shared" si="0"/>
        <v>2.3809523809523809</v>
      </c>
      <c r="G46" s="46">
        <v>79</v>
      </c>
      <c r="H46" s="47">
        <f t="shared" si="11"/>
        <v>62.698412698412696</v>
      </c>
      <c r="I46" s="46">
        <v>44</v>
      </c>
      <c r="J46" s="47">
        <f t="shared" si="5"/>
        <v>34.920634920634917</v>
      </c>
      <c r="K46" s="48">
        <f t="shared" si="12"/>
        <v>97.61904761904762</v>
      </c>
      <c r="L46" s="266"/>
    </row>
    <row r="47" spans="1:12" ht="15" customHeight="1" thickBot="1" x14ac:dyDescent="0.3">
      <c r="A47" s="12">
        <v>17</v>
      </c>
      <c r="B47" s="49">
        <v>31480</v>
      </c>
      <c r="C47" s="7" t="s">
        <v>31</v>
      </c>
      <c r="D47" s="46">
        <f t="shared" si="10"/>
        <v>128</v>
      </c>
      <c r="E47" s="46">
        <v>6</v>
      </c>
      <c r="F47" s="47">
        <f t="shared" si="0"/>
        <v>4.6875</v>
      </c>
      <c r="G47" s="46">
        <v>61</v>
      </c>
      <c r="H47" s="47">
        <f t="shared" si="11"/>
        <v>47.65625</v>
      </c>
      <c r="I47" s="46">
        <v>61</v>
      </c>
      <c r="J47" s="47">
        <f t="shared" si="5"/>
        <v>47.65625</v>
      </c>
      <c r="K47" s="48">
        <f t="shared" si="12"/>
        <v>95.3125</v>
      </c>
      <c r="L47" s="266"/>
    </row>
    <row r="48" spans="1:12" ht="15" customHeight="1" thickBot="1" x14ac:dyDescent="0.3">
      <c r="A48" s="40"/>
      <c r="B48" s="41"/>
      <c r="C48" s="32" t="s">
        <v>117</v>
      </c>
      <c r="D48" s="42">
        <f>SUM(D49:D68)</f>
        <v>1960</v>
      </c>
      <c r="E48" s="42">
        <f>SUM(E49:E68)</f>
        <v>209</v>
      </c>
      <c r="F48" s="43">
        <f t="shared" si="0"/>
        <v>10.663265306122449</v>
      </c>
      <c r="G48" s="42">
        <f>SUM(G49:G68)</f>
        <v>882</v>
      </c>
      <c r="H48" s="43">
        <f t="shared" si="11"/>
        <v>45</v>
      </c>
      <c r="I48" s="42">
        <f>SUM(I49:I68)</f>
        <v>869</v>
      </c>
      <c r="J48" s="43">
        <f t="shared" si="5"/>
        <v>44.336734693877553</v>
      </c>
      <c r="K48" s="44">
        <f>AVERAGE(K49:K68)</f>
        <v>89.107357239445832</v>
      </c>
      <c r="L48" s="266"/>
    </row>
    <row r="49" spans="1:12" ht="15" customHeight="1" x14ac:dyDescent="0.25">
      <c r="A49" s="11">
        <v>1</v>
      </c>
      <c r="B49" s="62">
        <v>40010</v>
      </c>
      <c r="C49" s="10" t="s">
        <v>32</v>
      </c>
      <c r="D49" s="63">
        <f t="shared" ref="D49:D68" si="13">E49+G49+I49</f>
        <v>238</v>
      </c>
      <c r="E49" s="63">
        <v>28</v>
      </c>
      <c r="F49" s="64">
        <f t="shared" si="0"/>
        <v>11.764705882352942</v>
      </c>
      <c r="G49" s="63">
        <v>109</v>
      </c>
      <c r="H49" s="64">
        <f t="shared" si="11"/>
        <v>45.798319327731093</v>
      </c>
      <c r="I49" s="63">
        <v>101</v>
      </c>
      <c r="J49" s="64">
        <f t="shared" si="5"/>
        <v>42.436974789915965</v>
      </c>
      <c r="K49" s="65">
        <f t="shared" ref="K49:K68" si="14">H49+J49</f>
        <v>88.235294117647058</v>
      </c>
      <c r="L49" s="266"/>
    </row>
    <row r="50" spans="1:12" ht="15" customHeight="1" x14ac:dyDescent="0.25">
      <c r="A50" s="12">
        <v>2</v>
      </c>
      <c r="B50" s="49">
        <v>40030</v>
      </c>
      <c r="C50" s="182" t="s">
        <v>172</v>
      </c>
      <c r="D50" s="46">
        <f t="shared" si="13"/>
        <v>56</v>
      </c>
      <c r="E50" s="46">
        <v>0</v>
      </c>
      <c r="F50" s="47">
        <f t="shared" si="0"/>
        <v>0</v>
      </c>
      <c r="G50" s="46">
        <v>16</v>
      </c>
      <c r="H50" s="47">
        <f t="shared" si="11"/>
        <v>28.571428571428573</v>
      </c>
      <c r="I50" s="46">
        <v>40</v>
      </c>
      <c r="J50" s="47">
        <f t="shared" si="5"/>
        <v>71.428571428571431</v>
      </c>
      <c r="K50" s="48">
        <f t="shared" si="14"/>
        <v>100</v>
      </c>
      <c r="L50" s="266"/>
    </row>
    <row r="51" spans="1:12" ht="15" customHeight="1" x14ac:dyDescent="0.25">
      <c r="A51" s="12">
        <v>3</v>
      </c>
      <c r="B51" s="49">
        <v>40410</v>
      </c>
      <c r="C51" s="7" t="s">
        <v>94</v>
      </c>
      <c r="D51" s="46">
        <f t="shared" si="13"/>
        <v>184</v>
      </c>
      <c r="E51" s="46">
        <v>12</v>
      </c>
      <c r="F51" s="47">
        <f t="shared" si="0"/>
        <v>6.5217391304347823</v>
      </c>
      <c r="G51" s="46">
        <v>68</v>
      </c>
      <c r="H51" s="47">
        <f t="shared" si="11"/>
        <v>36.956521739130437</v>
      </c>
      <c r="I51" s="46">
        <v>104</v>
      </c>
      <c r="J51" s="47">
        <f t="shared" si="5"/>
        <v>56.521739130434781</v>
      </c>
      <c r="K51" s="48">
        <f t="shared" si="14"/>
        <v>93.478260869565219</v>
      </c>
      <c r="L51" s="266"/>
    </row>
    <row r="52" spans="1:12" ht="15" customHeight="1" x14ac:dyDescent="0.25">
      <c r="A52" s="12">
        <v>4</v>
      </c>
      <c r="B52" s="49">
        <v>40011</v>
      </c>
      <c r="C52" s="7" t="s">
        <v>97</v>
      </c>
      <c r="D52" s="46">
        <f t="shared" si="13"/>
        <v>234</v>
      </c>
      <c r="E52" s="46">
        <v>27</v>
      </c>
      <c r="F52" s="47">
        <f t="shared" si="0"/>
        <v>11.538461538461538</v>
      </c>
      <c r="G52" s="46">
        <v>103</v>
      </c>
      <c r="H52" s="47">
        <f t="shared" si="11"/>
        <v>44.017094017094017</v>
      </c>
      <c r="I52" s="46">
        <v>104</v>
      </c>
      <c r="J52" s="47">
        <f t="shared" si="5"/>
        <v>44.444444444444443</v>
      </c>
      <c r="K52" s="48">
        <f t="shared" si="14"/>
        <v>88.461538461538453</v>
      </c>
      <c r="L52" s="266"/>
    </row>
    <row r="53" spans="1:12" ht="15" customHeight="1" x14ac:dyDescent="0.25">
      <c r="A53" s="12">
        <v>5</v>
      </c>
      <c r="B53" s="49">
        <v>40080</v>
      </c>
      <c r="C53" s="182" t="s">
        <v>110</v>
      </c>
      <c r="D53" s="46">
        <f t="shared" si="13"/>
        <v>140</v>
      </c>
      <c r="E53" s="46">
        <v>0</v>
      </c>
      <c r="F53" s="47">
        <f t="shared" si="0"/>
        <v>0</v>
      </c>
      <c r="G53" s="46">
        <v>57</v>
      </c>
      <c r="H53" s="47">
        <f t="shared" si="11"/>
        <v>40.714285714285715</v>
      </c>
      <c r="I53" s="46">
        <v>83</v>
      </c>
      <c r="J53" s="47">
        <f t="shared" si="5"/>
        <v>59.285714285714285</v>
      </c>
      <c r="K53" s="48">
        <f t="shared" si="14"/>
        <v>100</v>
      </c>
      <c r="L53" s="266"/>
    </row>
    <row r="54" spans="1:12" ht="15" customHeight="1" x14ac:dyDescent="0.25">
      <c r="A54" s="12">
        <v>6</v>
      </c>
      <c r="B54" s="49">
        <v>40100</v>
      </c>
      <c r="C54" s="7" t="s">
        <v>34</v>
      </c>
      <c r="D54" s="46">
        <f t="shared" si="13"/>
        <v>93</v>
      </c>
      <c r="E54" s="46">
        <v>7</v>
      </c>
      <c r="F54" s="47">
        <f t="shared" si="0"/>
        <v>7.5268817204301079</v>
      </c>
      <c r="G54" s="46">
        <v>46</v>
      </c>
      <c r="H54" s="47">
        <f t="shared" si="11"/>
        <v>49.462365591397848</v>
      </c>
      <c r="I54" s="46">
        <v>40</v>
      </c>
      <c r="J54" s="47">
        <f t="shared" si="5"/>
        <v>43.01075268817204</v>
      </c>
      <c r="K54" s="48">
        <f t="shared" si="14"/>
        <v>92.473118279569889</v>
      </c>
      <c r="L54" s="266"/>
    </row>
    <row r="55" spans="1:12" ht="15" customHeight="1" x14ac:dyDescent="0.25">
      <c r="A55" s="12">
        <v>7</v>
      </c>
      <c r="B55" s="49">
        <v>40020</v>
      </c>
      <c r="C55" s="7" t="s">
        <v>173</v>
      </c>
      <c r="D55" s="46"/>
      <c r="E55" s="46"/>
      <c r="F55" s="47"/>
      <c r="G55" s="46"/>
      <c r="H55" s="47"/>
      <c r="I55" s="46"/>
      <c r="J55" s="47"/>
      <c r="K55" s="48"/>
      <c r="L55" s="266"/>
    </row>
    <row r="56" spans="1:12" ht="15" customHeight="1" x14ac:dyDescent="0.25">
      <c r="A56" s="12">
        <v>8</v>
      </c>
      <c r="B56" s="49">
        <v>40031</v>
      </c>
      <c r="C56" s="7" t="s">
        <v>33</v>
      </c>
      <c r="D56" s="46">
        <f t="shared" si="13"/>
        <v>110</v>
      </c>
      <c r="E56" s="46">
        <v>5</v>
      </c>
      <c r="F56" s="47">
        <f t="shared" si="0"/>
        <v>4.5454545454545459</v>
      </c>
      <c r="G56" s="46">
        <v>53</v>
      </c>
      <c r="H56" s="47">
        <f t="shared" si="11"/>
        <v>48.18181818181818</v>
      </c>
      <c r="I56" s="46">
        <v>52</v>
      </c>
      <c r="J56" s="47">
        <f t="shared" si="5"/>
        <v>47.272727272727273</v>
      </c>
      <c r="K56" s="48">
        <f t="shared" si="14"/>
        <v>95.454545454545453</v>
      </c>
      <c r="L56" s="266"/>
    </row>
    <row r="57" spans="1:12" ht="15" customHeight="1" x14ac:dyDescent="0.25">
      <c r="A57" s="12">
        <v>9</v>
      </c>
      <c r="B57" s="49">
        <v>40210</v>
      </c>
      <c r="C57" s="7" t="s">
        <v>36</v>
      </c>
      <c r="D57" s="46">
        <f t="shared" si="13"/>
        <v>43</v>
      </c>
      <c r="E57" s="46">
        <v>15</v>
      </c>
      <c r="F57" s="47">
        <f t="shared" si="0"/>
        <v>34.883720930232556</v>
      </c>
      <c r="G57" s="46">
        <v>22</v>
      </c>
      <c r="H57" s="47">
        <f t="shared" si="11"/>
        <v>51.162790697674417</v>
      </c>
      <c r="I57" s="46">
        <v>6</v>
      </c>
      <c r="J57" s="47">
        <f t="shared" si="5"/>
        <v>13.953488372093023</v>
      </c>
      <c r="K57" s="48">
        <f t="shared" si="14"/>
        <v>65.116279069767444</v>
      </c>
      <c r="L57" s="266"/>
    </row>
    <row r="58" spans="1:12" ht="15" customHeight="1" x14ac:dyDescent="0.25">
      <c r="A58" s="16">
        <v>10</v>
      </c>
      <c r="B58" s="49">
        <v>40300</v>
      </c>
      <c r="C58" s="7" t="s">
        <v>96</v>
      </c>
      <c r="D58" s="46">
        <f t="shared" si="13"/>
        <v>28</v>
      </c>
      <c r="E58" s="46">
        <v>3</v>
      </c>
      <c r="F58" s="47">
        <f t="shared" si="0"/>
        <v>10.714285714285714</v>
      </c>
      <c r="G58" s="46">
        <v>18</v>
      </c>
      <c r="H58" s="47">
        <f t="shared" si="11"/>
        <v>64.285714285714292</v>
      </c>
      <c r="I58" s="46">
        <v>7</v>
      </c>
      <c r="J58" s="47">
        <f t="shared" si="5"/>
        <v>25</v>
      </c>
      <c r="K58" s="48">
        <f t="shared" si="14"/>
        <v>89.285714285714292</v>
      </c>
      <c r="L58" s="266"/>
    </row>
    <row r="59" spans="1:12" ht="15" customHeight="1" x14ac:dyDescent="0.25">
      <c r="A59" s="12">
        <v>11</v>
      </c>
      <c r="B59" s="49">
        <v>40360</v>
      </c>
      <c r="C59" s="7" t="s">
        <v>37</v>
      </c>
      <c r="D59" s="46">
        <f t="shared" si="13"/>
        <v>51</v>
      </c>
      <c r="E59" s="46">
        <v>5</v>
      </c>
      <c r="F59" s="47">
        <f t="shared" si="0"/>
        <v>9.8039215686274517</v>
      </c>
      <c r="G59" s="46">
        <v>32</v>
      </c>
      <c r="H59" s="47">
        <f t="shared" si="11"/>
        <v>62.745098039215684</v>
      </c>
      <c r="I59" s="46">
        <v>14</v>
      </c>
      <c r="J59" s="47">
        <f t="shared" si="5"/>
        <v>27.450980392156861</v>
      </c>
      <c r="K59" s="48">
        <f t="shared" si="14"/>
        <v>90.196078431372541</v>
      </c>
      <c r="L59" s="266"/>
    </row>
    <row r="60" spans="1:12" ht="15" customHeight="1" x14ac:dyDescent="0.25">
      <c r="A60" s="12">
        <v>12</v>
      </c>
      <c r="B60" s="49">
        <v>40390</v>
      </c>
      <c r="C60" s="182" t="s">
        <v>95</v>
      </c>
      <c r="D60" s="46">
        <f t="shared" si="13"/>
        <v>44</v>
      </c>
      <c r="E60" s="46">
        <v>0</v>
      </c>
      <c r="F60" s="47">
        <f t="shared" si="0"/>
        <v>0</v>
      </c>
      <c r="G60" s="46">
        <v>22</v>
      </c>
      <c r="H60" s="47">
        <f t="shared" si="11"/>
        <v>50</v>
      </c>
      <c r="I60" s="46">
        <v>22</v>
      </c>
      <c r="J60" s="47">
        <f t="shared" si="5"/>
        <v>50</v>
      </c>
      <c r="K60" s="48">
        <f t="shared" si="14"/>
        <v>100</v>
      </c>
      <c r="L60" s="266"/>
    </row>
    <row r="61" spans="1:12" ht="15" customHeight="1" x14ac:dyDescent="0.25">
      <c r="A61" s="12">
        <v>13</v>
      </c>
      <c r="B61" s="49">
        <v>40720</v>
      </c>
      <c r="C61" s="7" t="s">
        <v>121</v>
      </c>
      <c r="D61" s="46">
        <f t="shared" si="13"/>
        <v>107</v>
      </c>
      <c r="E61" s="46">
        <v>5</v>
      </c>
      <c r="F61" s="47">
        <f t="shared" si="0"/>
        <v>4.6728971962616823</v>
      </c>
      <c r="G61" s="46">
        <v>59</v>
      </c>
      <c r="H61" s="47">
        <f t="shared" si="11"/>
        <v>55.140186915887853</v>
      </c>
      <c r="I61" s="46">
        <v>43</v>
      </c>
      <c r="J61" s="47">
        <f t="shared" si="5"/>
        <v>40.186915887850468</v>
      </c>
      <c r="K61" s="48">
        <f t="shared" si="14"/>
        <v>95.327102803738313</v>
      </c>
      <c r="L61" s="266"/>
    </row>
    <row r="62" spans="1:12" ht="15" customHeight="1" x14ac:dyDescent="0.25">
      <c r="A62" s="12">
        <v>14</v>
      </c>
      <c r="B62" s="49">
        <v>40730</v>
      </c>
      <c r="C62" s="182" t="s">
        <v>93</v>
      </c>
      <c r="D62" s="46">
        <f t="shared" si="13"/>
        <v>16</v>
      </c>
      <c r="E62" s="46">
        <v>0</v>
      </c>
      <c r="F62" s="47">
        <f t="shared" si="0"/>
        <v>0</v>
      </c>
      <c r="G62" s="46">
        <v>4</v>
      </c>
      <c r="H62" s="47">
        <f t="shared" si="11"/>
        <v>25</v>
      </c>
      <c r="I62" s="46">
        <v>12</v>
      </c>
      <c r="J62" s="47">
        <f t="shared" si="5"/>
        <v>75</v>
      </c>
      <c r="K62" s="48">
        <f t="shared" si="14"/>
        <v>100</v>
      </c>
      <c r="L62" s="266"/>
    </row>
    <row r="63" spans="1:12" ht="15" customHeight="1" x14ac:dyDescent="0.25">
      <c r="A63" s="12">
        <v>15</v>
      </c>
      <c r="B63" s="49">
        <v>40820</v>
      </c>
      <c r="C63" s="7" t="s">
        <v>174</v>
      </c>
      <c r="D63" s="46">
        <f t="shared" si="13"/>
        <v>102</v>
      </c>
      <c r="E63" s="46">
        <v>15</v>
      </c>
      <c r="F63" s="47">
        <f t="shared" si="0"/>
        <v>14.705882352941176</v>
      </c>
      <c r="G63" s="46">
        <v>52</v>
      </c>
      <c r="H63" s="47">
        <f t="shared" si="11"/>
        <v>50.980392156862742</v>
      </c>
      <c r="I63" s="46">
        <v>35</v>
      </c>
      <c r="J63" s="47">
        <f t="shared" si="5"/>
        <v>34.313725490196077</v>
      </c>
      <c r="K63" s="48">
        <f t="shared" si="14"/>
        <v>85.294117647058812</v>
      </c>
      <c r="L63" s="266"/>
    </row>
    <row r="64" spans="1:12" ht="15" customHeight="1" x14ac:dyDescent="0.25">
      <c r="A64" s="12">
        <v>16</v>
      </c>
      <c r="B64" s="49">
        <v>40840</v>
      </c>
      <c r="C64" s="7" t="s">
        <v>38</v>
      </c>
      <c r="D64" s="46">
        <f t="shared" si="13"/>
        <v>88</v>
      </c>
      <c r="E64" s="46">
        <v>28</v>
      </c>
      <c r="F64" s="47">
        <f t="shared" si="0"/>
        <v>31.818181818181817</v>
      </c>
      <c r="G64" s="46">
        <v>47</v>
      </c>
      <c r="H64" s="47">
        <f t="shared" si="11"/>
        <v>53.409090909090907</v>
      </c>
      <c r="I64" s="46">
        <v>13</v>
      </c>
      <c r="J64" s="47">
        <f t="shared" si="5"/>
        <v>14.772727272727273</v>
      </c>
      <c r="K64" s="48">
        <f t="shared" si="14"/>
        <v>68.181818181818187</v>
      </c>
      <c r="L64" s="266"/>
    </row>
    <row r="65" spans="1:12" ht="15" customHeight="1" x14ac:dyDescent="0.25">
      <c r="A65" s="16">
        <v>17</v>
      </c>
      <c r="B65" s="49">
        <v>40950</v>
      </c>
      <c r="C65" s="182" t="s">
        <v>39</v>
      </c>
      <c r="D65" s="46">
        <f t="shared" si="13"/>
        <v>96</v>
      </c>
      <c r="E65" s="46">
        <v>0</v>
      </c>
      <c r="F65" s="47">
        <f t="shared" si="0"/>
        <v>0</v>
      </c>
      <c r="G65" s="46">
        <v>29</v>
      </c>
      <c r="H65" s="47">
        <f t="shared" si="11"/>
        <v>30.208333333333332</v>
      </c>
      <c r="I65" s="46">
        <v>67</v>
      </c>
      <c r="J65" s="47">
        <f t="shared" si="5"/>
        <v>69.791666666666671</v>
      </c>
      <c r="K65" s="48">
        <f t="shared" si="14"/>
        <v>100</v>
      </c>
      <c r="L65" s="266"/>
    </row>
    <row r="66" spans="1:12" ht="15" customHeight="1" x14ac:dyDescent="0.25">
      <c r="A66" s="12">
        <v>18</v>
      </c>
      <c r="B66" s="49">
        <v>40990</v>
      </c>
      <c r="C66" s="7" t="s">
        <v>40</v>
      </c>
      <c r="D66" s="46">
        <f t="shared" si="13"/>
        <v>135</v>
      </c>
      <c r="E66" s="46">
        <v>12</v>
      </c>
      <c r="F66" s="47">
        <f t="shared" si="0"/>
        <v>8.8888888888888893</v>
      </c>
      <c r="G66" s="46">
        <v>49</v>
      </c>
      <c r="H66" s="47">
        <f t="shared" si="11"/>
        <v>36.296296296296298</v>
      </c>
      <c r="I66" s="46">
        <v>74</v>
      </c>
      <c r="J66" s="47">
        <f t="shared" si="5"/>
        <v>54.814814814814817</v>
      </c>
      <c r="K66" s="48">
        <f t="shared" si="14"/>
        <v>91.111111111111114</v>
      </c>
      <c r="L66" s="266"/>
    </row>
    <row r="67" spans="1:12" ht="15" customHeight="1" x14ac:dyDescent="0.25">
      <c r="A67" s="401">
        <v>19</v>
      </c>
      <c r="B67" s="402">
        <v>40133</v>
      </c>
      <c r="C67" s="403" t="s">
        <v>35</v>
      </c>
      <c r="D67" s="404">
        <f t="shared" ref="D67" si="15">E67+G67+I67</f>
        <v>88</v>
      </c>
      <c r="E67" s="404">
        <v>28</v>
      </c>
      <c r="F67" s="405">
        <f t="shared" ref="F67" si="16">E67*100/D67</f>
        <v>31.818181818181817</v>
      </c>
      <c r="G67" s="404">
        <v>47</v>
      </c>
      <c r="H67" s="405">
        <f t="shared" ref="H67" si="17">G67*100/D67</f>
        <v>53.409090909090907</v>
      </c>
      <c r="I67" s="404">
        <v>13</v>
      </c>
      <c r="J67" s="405">
        <f t="shared" ref="J67" si="18">I67*100/D67</f>
        <v>14.772727272727273</v>
      </c>
      <c r="K67" s="406">
        <f t="shared" ref="K67" si="19">H67+J67</f>
        <v>68.181818181818187</v>
      </c>
      <c r="L67" s="266"/>
    </row>
    <row r="68" spans="1:12" ht="15" customHeight="1" thickBot="1" x14ac:dyDescent="0.3">
      <c r="A68" s="395">
        <v>20</v>
      </c>
      <c r="B68" s="396">
        <v>40400</v>
      </c>
      <c r="C68" s="397" t="s">
        <v>154</v>
      </c>
      <c r="D68" s="398">
        <f t="shared" si="13"/>
        <v>107</v>
      </c>
      <c r="E68" s="398">
        <v>19</v>
      </c>
      <c r="F68" s="399">
        <f t="shared" si="0"/>
        <v>17.757009345794394</v>
      </c>
      <c r="G68" s="398">
        <v>49</v>
      </c>
      <c r="H68" s="399">
        <f t="shared" si="11"/>
        <v>45.794392523364486</v>
      </c>
      <c r="I68" s="398">
        <v>39</v>
      </c>
      <c r="J68" s="399">
        <f t="shared" si="5"/>
        <v>36.44859813084112</v>
      </c>
      <c r="K68" s="400">
        <f t="shared" si="14"/>
        <v>82.242990654205613</v>
      </c>
      <c r="L68" s="266"/>
    </row>
    <row r="69" spans="1:12" ht="15" customHeight="1" thickBot="1" x14ac:dyDescent="0.3">
      <c r="A69" s="40"/>
      <c r="B69" s="41"/>
      <c r="C69" s="32" t="s">
        <v>118</v>
      </c>
      <c r="D69" s="42">
        <f>SUM(D70:D83)</f>
        <v>1739</v>
      </c>
      <c r="E69" s="42">
        <f>SUM(E70:E83)</f>
        <v>101</v>
      </c>
      <c r="F69" s="43">
        <f t="shared" si="0"/>
        <v>5.8079355951696376</v>
      </c>
      <c r="G69" s="42">
        <f>SUM(G70:G83)</f>
        <v>877</v>
      </c>
      <c r="H69" s="43">
        <f t="shared" si="11"/>
        <v>50.431282346175962</v>
      </c>
      <c r="I69" s="42">
        <f>SUM(I70:I83)</f>
        <v>761</v>
      </c>
      <c r="J69" s="43">
        <f t="shared" si="5"/>
        <v>43.760782058654399</v>
      </c>
      <c r="K69" s="44">
        <f>AVERAGE(K70:K83)</f>
        <v>94.62856820355276</v>
      </c>
      <c r="L69" s="266"/>
    </row>
    <row r="70" spans="1:12" ht="15" customHeight="1" x14ac:dyDescent="0.25">
      <c r="A70" s="12">
        <v>1</v>
      </c>
      <c r="B70" s="21">
        <v>50040</v>
      </c>
      <c r="C70" s="186" t="s">
        <v>90</v>
      </c>
      <c r="D70" s="46">
        <f t="shared" ref="D70:D83" si="20">E70+G70+I70</f>
        <v>141</v>
      </c>
      <c r="E70" s="46">
        <v>0</v>
      </c>
      <c r="F70" s="47">
        <f t="shared" si="0"/>
        <v>0</v>
      </c>
      <c r="G70" s="46">
        <v>32</v>
      </c>
      <c r="H70" s="47">
        <f t="shared" si="11"/>
        <v>22.695035460992909</v>
      </c>
      <c r="I70" s="46">
        <v>109</v>
      </c>
      <c r="J70" s="47">
        <f t="shared" si="5"/>
        <v>77.304964539007088</v>
      </c>
      <c r="K70" s="48">
        <f t="shared" ref="K70:K83" si="21">H70+J70</f>
        <v>100</v>
      </c>
      <c r="L70" s="266"/>
    </row>
    <row r="71" spans="1:12" ht="15" customHeight="1" x14ac:dyDescent="0.25">
      <c r="A71" s="12">
        <v>2</v>
      </c>
      <c r="B71" s="21">
        <v>50003</v>
      </c>
      <c r="C71" s="390" t="s">
        <v>111</v>
      </c>
      <c r="D71" s="46">
        <f t="shared" si="20"/>
        <v>103</v>
      </c>
      <c r="E71" s="46">
        <v>5</v>
      </c>
      <c r="F71" s="47">
        <f t="shared" ref="F71:F124" si="22">E71*100/D71</f>
        <v>4.8543689320388346</v>
      </c>
      <c r="G71" s="46">
        <v>51</v>
      </c>
      <c r="H71" s="47">
        <f t="shared" si="11"/>
        <v>49.514563106796118</v>
      </c>
      <c r="I71" s="46">
        <v>47</v>
      </c>
      <c r="J71" s="47">
        <f t="shared" si="5"/>
        <v>45.631067961165051</v>
      </c>
      <c r="K71" s="48">
        <f t="shared" si="21"/>
        <v>95.145631067961176</v>
      </c>
      <c r="L71" s="266"/>
    </row>
    <row r="72" spans="1:12" ht="15" customHeight="1" x14ac:dyDescent="0.25">
      <c r="A72" s="12">
        <v>3</v>
      </c>
      <c r="B72" s="21">
        <v>50060</v>
      </c>
      <c r="C72" s="2" t="s">
        <v>175</v>
      </c>
      <c r="D72" s="46">
        <f t="shared" si="20"/>
        <v>191</v>
      </c>
      <c r="E72" s="46">
        <v>3</v>
      </c>
      <c r="F72" s="47">
        <f t="shared" si="22"/>
        <v>1.5706806282722514</v>
      </c>
      <c r="G72" s="46">
        <v>98</v>
      </c>
      <c r="H72" s="47">
        <f t="shared" si="11"/>
        <v>51.308900523560212</v>
      </c>
      <c r="I72" s="46">
        <v>90</v>
      </c>
      <c r="J72" s="47">
        <f t="shared" si="5"/>
        <v>47.120418848167539</v>
      </c>
      <c r="K72" s="48">
        <f t="shared" si="21"/>
        <v>98.429319371727757</v>
      </c>
      <c r="L72" s="266"/>
    </row>
    <row r="73" spans="1:12" ht="15" customHeight="1" x14ac:dyDescent="0.25">
      <c r="A73" s="12">
        <v>4</v>
      </c>
      <c r="B73" s="24">
        <v>50170</v>
      </c>
      <c r="C73" s="2" t="s">
        <v>176</v>
      </c>
      <c r="D73" s="46">
        <f t="shared" si="20"/>
        <v>98</v>
      </c>
      <c r="E73" s="46">
        <v>6</v>
      </c>
      <c r="F73" s="47">
        <f t="shared" si="22"/>
        <v>6.1224489795918364</v>
      </c>
      <c r="G73" s="46">
        <v>43</v>
      </c>
      <c r="H73" s="47">
        <f t="shared" si="11"/>
        <v>43.877551020408163</v>
      </c>
      <c r="I73" s="46">
        <v>49</v>
      </c>
      <c r="J73" s="47">
        <f t="shared" ref="J73:J124" si="23">I73*100/D73</f>
        <v>50</v>
      </c>
      <c r="K73" s="48">
        <f t="shared" si="21"/>
        <v>93.877551020408163</v>
      </c>
      <c r="L73" s="266"/>
    </row>
    <row r="74" spans="1:12" ht="15" customHeight="1" x14ac:dyDescent="0.25">
      <c r="A74" s="12">
        <v>5</v>
      </c>
      <c r="B74" s="49">
        <v>50230</v>
      </c>
      <c r="C74" s="2" t="s">
        <v>88</v>
      </c>
      <c r="D74" s="46">
        <f t="shared" si="20"/>
        <v>80</v>
      </c>
      <c r="E74" s="46">
        <v>7</v>
      </c>
      <c r="F74" s="47">
        <f t="shared" si="22"/>
        <v>8.75</v>
      </c>
      <c r="G74" s="46">
        <v>40</v>
      </c>
      <c r="H74" s="47">
        <f t="shared" si="11"/>
        <v>50</v>
      </c>
      <c r="I74" s="46">
        <v>33</v>
      </c>
      <c r="J74" s="47">
        <f t="shared" si="23"/>
        <v>41.25</v>
      </c>
      <c r="K74" s="48">
        <f t="shared" si="21"/>
        <v>91.25</v>
      </c>
      <c r="L74" s="266"/>
    </row>
    <row r="75" spans="1:12" ht="15" customHeight="1" x14ac:dyDescent="0.25">
      <c r="A75" s="16">
        <v>6</v>
      </c>
      <c r="B75" s="49">
        <v>50340</v>
      </c>
      <c r="C75" s="2" t="s">
        <v>177</v>
      </c>
      <c r="D75" s="46">
        <f t="shared" si="20"/>
        <v>83</v>
      </c>
      <c r="E75" s="46">
        <v>1</v>
      </c>
      <c r="F75" s="47">
        <f t="shared" si="22"/>
        <v>1.2048192771084338</v>
      </c>
      <c r="G75" s="46">
        <v>53</v>
      </c>
      <c r="H75" s="47">
        <f t="shared" si="11"/>
        <v>63.855421686746986</v>
      </c>
      <c r="I75" s="46">
        <v>29</v>
      </c>
      <c r="J75" s="47">
        <f t="shared" si="23"/>
        <v>34.939759036144579</v>
      </c>
      <c r="K75" s="48">
        <f t="shared" si="21"/>
        <v>98.795180722891558</v>
      </c>
      <c r="L75" s="266"/>
    </row>
    <row r="76" spans="1:12" ht="15" customHeight="1" x14ac:dyDescent="0.25">
      <c r="A76" s="12">
        <v>7</v>
      </c>
      <c r="B76" s="49">
        <v>50420</v>
      </c>
      <c r="C76" s="2" t="s">
        <v>178</v>
      </c>
      <c r="D76" s="46">
        <f t="shared" si="20"/>
        <v>96</v>
      </c>
      <c r="E76" s="46">
        <v>2</v>
      </c>
      <c r="F76" s="47">
        <f t="shared" si="22"/>
        <v>2.0833333333333335</v>
      </c>
      <c r="G76" s="46">
        <v>70</v>
      </c>
      <c r="H76" s="47">
        <f t="shared" si="11"/>
        <v>72.916666666666671</v>
      </c>
      <c r="I76" s="46">
        <v>24</v>
      </c>
      <c r="J76" s="47">
        <f t="shared" si="23"/>
        <v>25</v>
      </c>
      <c r="K76" s="48">
        <f t="shared" si="21"/>
        <v>97.916666666666671</v>
      </c>
      <c r="L76" s="266"/>
    </row>
    <row r="77" spans="1:12" ht="15" customHeight="1" x14ac:dyDescent="0.25">
      <c r="A77" s="12">
        <v>8</v>
      </c>
      <c r="B77" s="49">
        <v>50450</v>
      </c>
      <c r="C77" s="2" t="s">
        <v>179</v>
      </c>
      <c r="D77" s="46">
        <f t="shared" si="20"/>
        <v>175</v>
      </c>
      <c r="E77" s="46">
        <v>31</v>
      </c>
      <c r="F77" s="47">
        <f t="shared" si="22"/>
        <v>17.714285714285715</v>
      </c>
      <c r="G77" s="46">
        <v>102</v>
      </c>
      <c r="H77" s="47">
        <f t="shared" si="11"/>
        <v>58.285714285714285</v>
      </c>
      <c r="I77" s="46">
        <v>42</v>
      </c>
      <c r="J77" s="47">
        <f t="shared" si="23"/>
        <v>24</v>
      </c>
      <c r="K77" s="48">
        <f t="shared" si="21"/>
        <v>82.285714285714278</v>
      </c>
      <c r="L77" s="266"/>
    </row>
    <row r="78" spans="1:12" ht="15" customHeight="1" x14ac:dyDescent="0.25">
      <c r="A78" s="12">
        <v>9</v>
      </c>
      <c r="B78" s="49">
        <v>50620</v>
      </c>
      <c r="C78" s="2" t="s">
        <v>83</v>
      </c>
      <c r="D78" s="46">
        <f t="shared" si="20"/>
        <v>69</v>
      </c>
      <c r="E78" s="46">
        <v>4</v>
      </c>
      <c r="F78" s="47">
        <f t="shared" si="22"/>
        <v>5.7971014492753623</v>
      </c>
      <c r="G78" s="46">
        <v>33</v>
      </c>
      <c r="H78" s="47">
        <f t="shared" si="11"/>
        <v>47.826086956521742</v>
      </c>
      <c r="I78" s="46">
        <v>32</v>
      </c>
      <c r="J78" s="47">
        <f t="shared" si="23"/>
        <v>46.376811594202898</v>
      </c>
      <c r="K78" s="48">
        <f t="shared" si="21"/>
        <v>94.20289855072464</v>
      </c>
      <c r="L78" s="266"/>
    </row>
    <row r="79" spans="1:12" ht="15" customHeight="1" x14ac:dyDescent="0.25">
      <c r="A79" s="261">
        <v>10</v>
      </c>
      <c r="B79" s="402">
        <v>50760</v>
      </c>
      <c r="C79" s="407" t="s">
        <v>180</v>
      </c>
      <c r="D79" s="404">
        <f t="shared" ref="D79" si="24">E79+G79+I79</f>
        <v>168</v>
      </c>
      <c r="E79" s="404">
        <v>2</v>
      </c>
      <c r="F79" s="405">
        <f t="shared" ref="F79" si="25">E79*100/D79</f>
        <v>1.1904761904761905</v>
      </c>
      <c r="G79" s="404">
        <v>78</v>
      </c>
      <c r="H79" s="405">
        <f t="shared" ref="H79" si="26">G79*100/D79</f>
        <v>46.428571428571431</v>
      </c>
      <c r="I79" s="404">
        <v>88</v>
      </c>
      <c r="J79" s="405">
        <f t="shared" ref="J79" si="27">I79*100/D79</f>
        <v>52.38095238095238</v>
      </c>
      <c r="K79" s="406">
        <f t="shared" ref="K79" si="28">H79+J79</f>
        <v>98.80952380952381</v>
      </c>
      <c r="L79" s="266"/>
    </row>
    <row r="80" spans="1:12" ht="15" customHeight="1" x14ac:dyDescent="0.25">
      <c r="A80" s="12">
        <v>11</v>
      </c>
      <c r="B80" s="49">
        <v>50780</v>
      </c>
      <c r="C80" s="2" t="s">
        <v>181</v>
      </c>
      <c r="D80" s="46">
        <f t="shared" si="20"/>
        <v>152</v>
      </c>
      <c r="E80" s="46">
        <v>27</v>
      </c>
      <c r="F80" s="47">
        <f t="shared" si="22"/>
        <v>17.763157894736842</v>
      </c>
      <c r="G80" s="46">
        <v>79</v>
      </c>
      <c r="H80" s="47">
        <f t="shared" si="11"/>
        <v>51.973684210526315</v>
      </c>
      <c r="I80" s="46">
        <v>46</v>
      </c>
      <c r="J80" s="47">
        <f t="shared" si="23"/>
        <v>30.263157894736842</v>
      </c>
      <c r="K80" s="48">
        <f t="shared" si="21"/>
        <v>82.23684210526315</v>
      </c>
      <c r="L80" s="266"/>
    </row>
    <row r="81" spans="1:12" ht="15" customHeight="1" x14ac:dyDescent="0.25">
      <c r="A81" s="12">
        <v>12</v>
      </c>
      <c r="B81" s="23">
        <v>50930</v>
      </c>
      <c r="C81" s="188" t="s">
        <v>182</v>
      </c>
      <c r="D81" s="55">
        <f t="shared" si="20"/>
        <v>88</v>
      </c>
      <c r="E81" s="55">
        <v>0</v>
      </c>
      <c r="F81" s="56">
        <f t="shared" si="22"/>
        <v>0</v>
      </c>
      <c r="G81" s="55">
        <v>31</v>
      </c>
      <c r="H81" s="56">
        <f t="shared" si="11"/>
        <v>35.227272727272727</v>
      </c>
      <c r="I81" s="55">
        <v>57</v>
      </c>
      <c r="J81" s="56">
        <f t="shared" si="23"/>
        <v>64.772727272727266</v>
      </c>
      <c r="K81" s="57">
        <f t="shared" si="21"/>
        <v>100</v>
      </c>
      <c r="L81" s="266"/>
    </row>
    <row r="82" spans="1:12" ht="15" customHeight="1" x14ac:dyDescent="0.25">
      <c r="A82" s="12">
        <v>13</v>
      </c>
      <c r="B82" s="49">
        <v>51370</v>
      </c>
      <c r="C82" s="2" t="s">
        <v>78</v>
      </c>
      <c r="D82" s="46">
        <f t="shared" si="20"/>
        <v>113</v>
      </c>
      <c r="E82" s="46">
        <v>3</v>
      </c>
      <c r="F82" s="47">
        <f t="shared" si="22"/>
        <v>2.6548672566371683</v>
      </c>
      <c r="G82" s="46">
        <v>64</v>
      </c>
      <c r="H82" s="47">
        <f t="shared" si="11"/>
        <v>56.637168141592923</v>
      </c>
      <c r="I82" s="46">
        <v>46</v>
      </c>
      <c r="J82" s="47">
        <f t="shared" si="23"/>
        <v>40.707964601769909</v>
      </c>
      <c r="K82" s="48">
        <f t="shared" si="21"/>
        <v>97.345132743362825</v>
      </c>
      <c r="L82" s="266"/>
    </row>
    <row r="83" spans="1:12" ht="15" customHeight="1" thickBot="1" x14ac:dyDescent="0.3">
      <c r="A83" s="12">
        <v>14</v>
      </c>
      <c r="B83" s="49">
        <v>51580</v>
      </c>
      <c r="C83" s="2" t="s">
        <v>183</v>
      </c>
      <c r="D83" s="46">
        <f t="shared" si="20"/>
        <v>182</v>
      </c>
      <c r="E83" s="259">
        <v>10</v>
      </c>
      <c r="F83" s="260">
        <f t="shared" si="22"/>
        <v>5.4945054945054945</v>
      </c>
      <c r="G83" s="46">
        <v>103</v>
      </c>
      <c r="H83" s="47">
        <f t="shared" si="11"/>
        <v>56.593406593406591</v>
      </c>
      <c r="I83" s="46">
        <v>69</v>
      </c>
      <c r="J83" s="47">
        <f t="shared" si="23"/>
        <v>37.912087912087912</v>
      </c>
      <c r="K83" s="48">
        <f t="shared" si="21"/>
        <v>94.505494505494511</v>
      </c>
      <c r="L83" s="266"/>
    </row>
    <row r="84" spans="1:12" ht="15" customHeight="1" thickBot="1" x14ac:dyDescent="0.3">
      <c r="A84" s="40"/>
      <c r="B84" s="41"/>
      <c r="C84" s="31" t="s">
        <v>119</v>
      </c>
      <c r="D84" s="42">
        <f>SUM(D85:D114)</f>
        <v>4340</v>
      </c>
      <c r="E84" s="42">
        <f>SUM(E85:E114)</f>
        <v>481</v>
      </c>
      <c r="F84" s="43">
        <f t="shared" si="22"/>
        <v>11.08294930875576</v>
      </c>
      <c r="G84" s="42">
        <f>SUM(G85:G114)</f>
        <v>2145</v>
      </c>
      <c r="H84" s="43">
        <f>G84*100/D84</f>
        <v>49.423963133640555</v>
      </c>
      <c r="I84" s="42">
        <f>SUM(I85:I114)</f>
        <v>1714</v>
      </c>
      <c r="J84" s="43">
        <f t="shared" si="23"/>
        <v>39.493087557603687</v>
      </c>
      <c r="K84" s="44">
        <f>AVERAGE(K85:K114)</f>
        <v>89.49056099557572</v>
      </c>
      <c r="L84" s="266"/>
    </row>
    <row r="85" spans="1:12" ht="15" customHeight="1" x14ac:dyDescent="0.25">
      <c r="A85" s="12">
        <v>1</v>
      </c>
      <c r="B85" s="49">
        <v>60010</v>
      </c>
      <c r="C85" s="1" t="s">
        <v>184</v>
      </c>
      <c r="D85" s="46">
        <f t="shared" ref="D85:D113" si="29">E85+G85+I85</f>
        <v>92</v>
      </c>
      <c r="E85" s="46">
        <v>7</v>
      </c>
      <c r="F85" s="47">
        <f t="shared" si="22"/>
        <v>7.6086956521739131</v>
      </c>
      <c r="G85" s="46">
        <v>34</v>
      </c>
      <c r="H85" s="47">
        <f t="shared" ref="H85:H113" si="30">G85*100/D85</f>
        <v>36.956521739130437</v>
      </c>
      <c r="I85" s="46">
        <v>51</v>
      </c>
      <c r="J85" s="47">
        <f t="shared" si="23"/>
        <v>55.434782608695649</v>
      </c>
      <c r="K85" s="48">
        <f t="shared" ref="K85:K113" si="31">H85+J85</f>
        <v>92.391304347826093</v>
      </c>
      <c r="L85" s="266"/>
    </row>
    <row r="86" spans="1:12" ht="15" customHeight="1" x14ac:dyDescent="0.25">
      <c r="A86" s="12">
        <v>2</v>
      </c>
      <c r="B86" s="49">
        <v>60020</v>
      </c>
      <c r="C86" s="1" t="s">
        <v>44</v>
      </c>
      <c r="D86" s="46">
        <f t="shared" si="29"/>
        <v>62</v>
      </c>
      <c r="E86" s="46">
        <v>4</v>
      </c>
      <c r="F86" s="47">
        <f t="shared" si="22"/>
        <v>6.4516129032258061</v>
      </c>
      <c r="G86" s="46">
        <v>38</v>
      </c>
      <c r="H86" s="47">
        <f t="shared" si="30"/>
        <v>61.29032258064516</v>
      </c>
      <c r="I86" s="46">
        <v>20</v>
      </c>
      <c r="J86" s="47">
        <f t="shared" si="23"/>
        <v>32.258064516129032</v>
      </c>
      <c r="K86" s="48">
        <f t="shared" si="31"/>
        <v>93.548387096774192</v>
      </c>
      <c r="L86" s="266"/>
    </row>
    <row r="87" spans="1:12" ht="15" customHeight="1" x14ac:dyDescent="0.25">
      <c r="A87" s="12">
        <v>3</v>
      </c>
      <c r="B87" s="49">
        <v>60050</v>
      </c>
      <c r="C87" s="1" t="s">
        <v>185</v>
      </c>
      <c r="D87" s="46">
        <f t="shared" si="29"/>
        <v>110</v>
      </c>
      <c r="E87" s="46">
        <v>3</v>
      </c>
      <c r="F87" s="47">
        <f t="shared" si="22"/>
        <v>2.7272727272727271</v>
      </c>
      <c r="G87" s="46">
        <v>53</v>
      </c>
      <c r="H87" s="47">
        <f t="shared" si="30"/>
        <v>48.18181818181818</v>
      </c>
      <c r="I87" s="46">
        <v>54</v>
      </c>
      <c r="J87" s="47">
        <f t="shared" si="23"/>
        <v>49.090909090909093</v>
      </c>
      <c r="K87" s="48">
        <f t="shared" si="31"/>
        <v>97.27272727272728</v>
      </c>
      <c r="L87" s="266"/>
    </row>
    <row r="88" spans="1:12" ht="15" customHeight="1" x14ac:dyDescent="0.25">
      <c r="A88" s="12">
        <v>4</v>
      </c>
      <c r="B88" s="49">
        <v>60070</v>
      </c>
      <c r="C88" s="1" t="s">
        <v>186</v>
      </c>
      <c r="D88" s="46">
        <f t="shared" si="29"/>
        <v>121</v>
      </c>
      <c r="E88" s="46">
        <v>11</v>
      </c>
      <c r="F88" s="47">
        <f t="shared" si="22"/>
        <v>9.0909090909090917</v>
      </c>
      <c r="G88" s="46">
        <v>53</v>
      </c>
      <c r="H88" s="47">
        <f t="shared" si="30"/>
        <v>43.801652892561982</v>
      </c>
      <c r="I88" s="46">
        <v>57</v>
      </c>
      <c r="J88" s="47">
        <f t="shared" si="23"/>
        <v>47.107438016528924</v>
      </c>
      <c r="K88" s="48">
        <f t="shared" si="31"/>
        <v>90.909090909090907</v>
      </c>
      <c r="L88" s="266"/>
    </row>
    <row r="89" spans="1:12" ht="15" customHeight="1" x14ac:dyDescent="0.25">
      <c r="A89" s="12">
        <v>5</v>
      </c>
      <c r="B89" s="49">
        <v>60180</v>
      </c>
      <c r="C89" s="1" t="s">
        <v>187</v>
      </c>
      <c r="D89" s="46">
        <f t="shared" si="29"/>
        <v>150</v>
      </c>
      <c r="E89" s="46">
        <v>9</v>
      </c>
      <c r="F89" s="47">
        <f t="shared" si="22"/>
        <v>6</v>
      </c>
      <c r="G89" s="46">
        <v>81</v>
      </c>
      <c r="H89" s="47">
        <f t="shared" si="30"/>
        <v>54</v>
      </c>
      <c r="I89" s="46">
        <v>60</v>
      </c>
      <c r="J89" s="47">
        <f t="shared" si="23"/>
        <v>40</v>
      </c>
      <c r="K89" s="48">
        <f t="shared" si="31"/>
        <v>94</v>
      </c>
      <c r="L89" s="266"/>
    </row>
    <row r="90" spans="1:12" ht="15" customHeight="1" x14ac:dyDescent="0.25">
      <c r="A90" s="12">
        <v>6</v>
      </c>
      <c r="B90" s="49">
        <v>60240</v>
      </c>
      <c r="C90" s="1" t="s">
        <v>188</v>
      </c>
      <c r="D90" s="46">
        <f t="shared" si="29"/>
        <v>220</v>
      </c>
      <c r="E90" s="46">
        <v>21</v>
      </c>
      <c r="F90" s="47">
        <f t="shared" si="22"/>
        <v>9.545454545454545</v>
      </c>
      <c r="G90" s="46">
        <v>92</v>
      </c>
      <c r="H90" s="47">
        <f t="shared" si="30"/>
        <v>41.81818181818182</v>
      </c>
      <c r="I90" s="46">
        <v>107</v>
      </c>
      <c r="J90" s="47">
        <f t="shared" si="23"/>
        <v>48.636363636363633</v>
      </c>
      <c r="K90" s="48">
        <f t="shared" si="31"/>
        <v>90.454545454545453</v>
      </c>
      <c r="L90" s="266"/>
    </row>
    <row r="91" spans="1:12" ht="15" customHeight="1" x14ac:dyDescent="0.25">
      <c r="A91" s="12">
        <v>7</v>
      </c>
      <c r="B91" s="49">
        <v>60560</v>
      </c>
      <c r="C91" s="189" t="s">
        <v>50</v>
      </c>
      <c r="D91" s="46">
        <f t="shared" si="29"/>
        <v>37</v>
      </c>
      <c r="E91" s="46">
        <v>0</v>
      </c>
      <c r="F91" s="47">
        <f t="shared" si="22"/>
        <v>0</v>
      </c>
      <c r="G91" s="46">
        <v>23</v>
      </c>
      <c r="H91" s="47">
        <f t="shared" si="30"/>
        <v>62.162162162162161</v>
      </c>
      <c r="I91" s="46">
        <v>14</v>
      </c>
      <c r="J91" s="47">
        <f t="shared" si="23"/>
        <v>37.837837837837839</v>
      </c>
      <c r="K91" s="48">
        <f t="shared" si="31"/>
        <v>100</v>
      </c>
      <c r="L91" s="266"/>
    </row>
    <row r="92" spans="1:12" ht="15" customHeight="1" x14ac:dyDescent="0.25">
      <c r="A92" s="12">
        <v>8</v>
      </c>
      <c r="B92" s="49">
        <v>60660</v>
      </c>
      <c r="C92" s="1" t="s">
        <v>189</v>
      </c>
      <c r="D92" s="46">
        <f t="shared" si="29"/>
        <v>88</v>
      </c>
      <c r="E92" s="46">
        <v>7</v>
      </c>
      <c r="F92" s="47">
        <f t="shared" si="22"/>
        <v>7.9545454545454541</v>
      </c>
      <c r="G92" s="46">
        <v>52</v>
      </c>
      <c r="H92" s="47">
        <f t="shared" si="30"/>
        <v>59.090909090909093</v>
      </c>
      <c r="I92" s="46">
        <v>29</v>
      </c>
      <c r="J92" s="47">
        <f t="shared" si="23"/>
        <v>32.954545454545453</v>
      </c>
      <c r="K92" s="48">
        <f t="shared" si="31"/>
        <v>92.045454545454547</v>
      </c>
      <c r="L92" s="266"/>
    </row>
    <row r="93" spans="1:12" ht="15" customHeight="1" x14ac:dyDescent="0.25">
      <c r="A93" s="12">
        <v>9</v>
      </c>
      <c r="B93" s="49">
        <v>60001</v>
      </c>
      <c r="C93" s="1" t="s">
        <v>190</v>
      </c>
      <c r="D93" s="46">
        <f t="shared" si="29"/>
        <v>107</v>
      </c>
      <c r="E93" s="46">
        <v>25</v>
      </c>
      <c r="F93" s="47">
        <f t="shared" si="22"/>
        <v>23.364485981308412</v>
      </c>
      <c r="G93" s="46">
        <v>59</v>
      </c>
      <c r="H93" s="47">
        <f t="shared" si="30"/>
        <v>55.140186915887853</v>
      </c>
      <c r="I93" s="46">
        <v>23</v>
      </c>
      <c r="J93" s="47">
        <f t="shared" si="23"/>
        <v>21.495327102803738</v>
      </c>
      <c r="K93" s="48">
        <f t="shared" si="31"/>
        <v>76.635514018691595</v>
      </c>
      <c r="L93" s="266"/>
    </row>
    <row r="94" spans="1:12" ht="15" customHeight="1" x14ac:dyDescent="0.25">
      <c r="A94" s="261">
        <v>10</v>
      </c>
      <c r="B94" s="262">
        <v>60850</v>
      </c>
      <c r="C94" s="392" t="s">
        <v>191</v>
      </c>
      <c r="D94" s="263">
        <f>E94+G94+I94</f>
        <v>122</v>
      </c>
      <c r="E94" s="263">
        <v>16</v>
      </c>
      <c r="F94" s="264">
        <f t="shared" si="22"/>
        <v>13.114754098360656</v>
      </c>
      <c r="G94" s="263">
        <v>61</v>
      </c>
      <c r="H94" s="264">
        <f t="shared" si="30"/>
        <v>50</v>
      </c>
      <c r="I94" s="263">
        <v>45</v>
      </c>
      <c r="J94" s="264">
        <f t="shared" si="23"/>
        <v>36.885245901639344</v>
      </c>
      <c r="K94" s="265">
        <f t="shared" si="31"/>
        <v>86.885245901639337</v>
      </c>
      <c r="L94" s="266"/>
    </row>
    <row r="95" spans="1:12" ht="15" customHeight="1" x14ac:dyDescent="0.25">
      <c r="A95" s="12">
        <v>11</v>
      </c>
      <c r="B95" s="54">
        <v>60910</v>
      </c>
      <c r="C95" s="242" t="s">
        <v>54</v>
      </c>
      <c r="D95" s="55">
        <f t="shared" si="29"/>
        <v>75</v>
      </c>
      <c r="E95" s="55">
        <v>16</v>
      </c>
      <c r="F95" s="56">
        <f t="shared" si="22"/>
        <v>21.333333333333332</v>
      </c>
      <c r="G95" s="55">
        <v>42</v>
      </c>
      <c r="H95" s="56">
        <f t="shared" si="30"/>
        <v>56</v>
      </c>
      <c r="I95" s="55">
        <v>17</v>
      </c>
      <c r="J95" s="56">
        <f t="shared" si="23"/>
        <v>22.666666666666668</v>
      </c>
      <c r="K95" s="57">
        <f t="shared" si="31"/>
        <v>78.666666666666671</v>
      </c>
      <c r="L95" s="266"/>
    </row>
    <row r="96" spans="1:12" ht="15" customHeight="1" x14ac:dyDescent="0.25">
      <c r="A96" s="16">
        <v>12</v>
      </c>
      <c r="B96" s="49">
        <v>60980</v>
      </c>
      <c r="C96" s="1" t="s">
        <v>55</v>
      </c>
      <c r="D96" s="46">
        <f t="shared" si="29"/>
        <v>72</v>
      </c>
      <c r="E96" s="46">
        <v>16</v>
      </c>
      <c r="F96" s="47">
        <f t="shared" si="22"/>
        <v>22.222222222222221</v>
      </c>
      <c r="G96" s="46">
        <v>34</v>
      </c>
      <c r="H96" s="47">
        <f t="shared" si="30"/>
        <v>47.222222222222221</v>
      </c>
      <c r="I96" s="46">
        <v>22</v>
      </c>
      <c r="J96" s="47">
        <f t="shared" si="23"/>
        <v>30.555555555555557</v>
      </c>
      <c r="K96" s="48">
        <f t="shared" si="31"/>
        <v>77.777777777777771</v>
      </c>
      <c r="L96" s="266"/>
    </row>
    <row r="97" spans="1:12" ht="15" customHeight="1" x14ac:dyDescent="0.25">
      <c r="A97" s="12">
        <v>13</v>
      </c>
      <c r="B97" s="49">
        <v>61080</v>
      </c>
      <c r="C97" s="1" t="s">
        <v>192</v>
      </c>
      <c r="D97" s="46">
        <f t="shared" si="29"/>
        <v>149</v>
      </c>
      <c r="E97" s="46">
        <v>14</v>
      </c>
      <c r="F97" s="47">
        <f t="shared" si="22"/>
        <v>9.3959731543624159</v>
      </c>
      <c r="G97" s="46">
        <v>67</v>
      </c>
      <c r="H97" s="47">
        <f t="shared" si="30"/>
        <v>44.966442953020135</v>
      </c>
      <c r="I97" s="46">
        <v>68</v>
      </c>
      <c r="J97" s="47">
        <f t="shared" si="23"/>
        <v>45.63758389261745</v>
      </c>
      <c r="K97" s="48">
        <f t="shared" si="31"/>
        <v>90.604026845637577</v>
      </c>
      <c r="L97" s="266"/>
    </row>
    <row r="98" spans="1:12" ht="15" customHeight="1" x14ac:dyDescent="0.25">
      <c r="A98" s="14">
        <v>14</v>
      </c>
      <c r="B98" s="49">
        <v>61150</v>
      </c>
      <c r="C98" s="1" t="s">
        <v>193</v>
      </c>
      <c r="D98" s="46">
        <f t="shared" si="29"/>
        <v>114</v>
      </c>
      <c r="E98" s="46">
        <v>9</v>
      </c>
      <c r="F98" s="47">
        <f t="shared" si="22"/>
        <v>7.8947368421052628</v>
      </c>
      <c r="G98" s="46">
        <v>73</v>
      </c>
      <c r="H98" s="47">
        <f t="shared" si="30"/>
        <v>64.035087719298247</v>
      </c>
      <c r="I98" s="46">
        <v>32</v>
      </c>
      <c r="J98" s="47">
        <f t="shared" si="23"/>
        <v>28.07017543859649</v>
      </c>
      <c r="K98" s="48">
        <f t="shared" si="31"/>
        <v>92.10526315789474</v>
      </c>
      <c r="L98" s="266"/>
    </row>
    <row r="99" spans="1:12" ht="15" customHeight="1" x14ac:dyDescent="0.25">
      <c r="A99" s="15">
        <v>15</v>
      </c>
      <c r="B99" s="49">
        <v>61210</v>
      </c>
      <c r="C99" s="1" t="s">
        <v>194</v>
      </c>
      <c r="D99" s="46">
        <f t="shared" si="29"/>
        <v>109</v>
      </c>
      <c r="E99" s="46">
        <v>6</v>
      </c>
      <c r="F99" s="47">
        <f t="shared" si="22"/>
        <v>5.5045871559633026</v>
      </c>
      <c r="G99" s="46">
        <v>55</v>
      </c>
      <c r="H99" s="47">
        <f t="shared" si="30"/>
        <v>50.458715596330272</v>
      </c>
      <c r="I99" s="46">
        <v>48</v>
      </c>
      <c r="J99" s="47">
        <f t="shared" si="23"/>
        <v>44.036697247706421</v>
      </c>
      <c r="K99" s="48">
        <f t="shared" si="31"/>
        <v>94.495412844036693</v>
      </c>
      <c r="L99" s="266"/>
    </row>
    <row r="100" spans="1:12" ht="15" customHeight="1" x14ac:dyDescent="0.25">
      <c r="A100" s="12">
        <v>16</v>
      </c>
      <c r="B100" s="49">
        <v>61290</v>
      </c>
      <c r="C100" s="1" t="s">
        <v>59</v>
      </c>
      <c r="D100" s="46">
        <f t="shared" si="29"/>
        <v>53</v>
      </c>
      <c r="E100" s="46">
        <v>2</v>
      </c>
      <c r="F100" s="47">
        <f t="shared" si="22"/>
        <v>3.7735849056603774</v>
      </c>
      <c r="G100" s="46">
        <v>22</v>
      </c>
      <c r="H100" s="47">
        <f t="shared" si="30"/>
        <v>41.509433962264154</v>
      </c>
      <c r="I100" s="46">
        <v>29</v>
      </c>
      <c r="J100" s="47">
        <f t="shared" si="23"/>
        <v>54.716981132075475</v>
      </c>
      <c r="K100" s="48">
        <f t="shared" si="31"/>
        <v>96.226415094339629</v>
      </c>
      <c r="L100" s="266"/>
    </row>
    <row r="101" spans="1:12" ht="15" customHeight="1" x14ac:dyDescent="0.25">
      <c r="A101" s="12">
        <v>17</v>
      </c>
      <c r="B101" s="49">
        <v>61340</v>
      </c>
      <c r="C101" s="1" t="s">
        <v>195</v>
      </c>
      <c r="D101" s="46">
        <f t="shared" si="29"/>
        <v>143</v>
      </c>
      <c r="E101" s="46">
        <v>17</v>
      </c>
      <c r="F101" s="47">
        <f t="shared" si="22"/>
        <v>11.888111888111888</v>
      </c>
      <c r="G101" s="46">
        <v>74</v>
      </c>
      <c r="H101" s="47">
        <f t="shared" si="30"/>
        <v>51.748251748251747</v>
      </c>
      <c r="I101" s="46">
        <v>52</v>
      </c>
      <c r="J101" s="47">
        <f t="shared" si="23"/>
        <v>36.363636363636367</v>
      </c>
      <c r="K101" s="48">
        <f t="shared" si="31"/>
        <v>88.111888111888106</v>
      </c>
      <c r="L101" s="266"/>
    </row>
    <row r="102" spans="1:12" ht="15" customHeight="1" x14ac:dyDescent="0.25">
      <c r="A102" s="12">
        <v>18</v>
      </c>
      <c r="B102" s="49">
        <v>61390</v>
      </c>
      <c r="C102" s="1" t="s">
        <v>196</v>
      </c>
      <c r="D102" s="46">
        <f t="shared" si="29"/>
        <v>90</v>
      </c>
      <c r="E102" s="46">
        <v>4</v>
      </c>
      <c r="F102" s="47">
        <f t="shared" si="22"/>
        <v>4.4444444444444446</v>
      </c>
      <c r="G102" s="46">
        <v>36</v>
      </c>
      <c r="H102" s="47">
        <f t="shared" si="30"/>
        <v>40</v>
      </c>
      <c r="I102" s="46">
        <v>50</v>
      </c>
      <c r="J102" s="47">
        <f t="shared" si="23"/>
        <v>55.555555555555557</v>
      </c>
      <c r="K102" s="48">
        <f t="shared" si="31"/>
        <v>95.555555555555557</v>
      </c>
      <c r="L102" s="266"/>
    </row>
    <row r="103" spans="1:12" ht="15" customHeight="1" x14ac:dyDescent="0.25">
      <c r="A103" s="12">
        <v>19</v>
      </c>
      <c r="B103" s="49">
        <v>61410</v>
      </c>
      <c r="C103" s="1" t="s">
        <v>197</v>
      </c>
      <c r="D103" s="46">
        <f t="shared" si="29"/>
        <v>98</v>
      </c>
      <c r="E103" s="46">
        <v>14</v>
      </c>
      <c r="F103" s="47">
        <f t="shared" si="22"/>
        <v>14.285714285714286</v>
      </c>
      <c r="G103" s="46">
        <v>36</v>
      </c>
      <c r="H103" s="47">
        <f t="shared" si="30"/>
        <v>36.734693877551024</v>
      </c>
      <c r="I103" s="46">
        <v>48</v>
      </c>
      <c r="J103" s="47">
        <f t="shared" si="23"/>
        <v>48.979591836734691</v>
      </c>
      <c r="K103" s="48">
        <f t="shared" si="31"/>
        <v>85.714285714285722</v>
      </c>
      <c r="L103" s="266"/>
    </row>
    <row r="104" spans="1:12" ht="15" customHeight="1" x14ac:dyDescent="0.25">
      <c r="A104" s="12">
        <v>20</v>
      </c>
      <c r="B104" s="49">
        <v>61430</v>
      </c>
      <c r="C104" s="1" t="s">
        <v>128</v>
      </c>
      <c r="D104" s="46">
        <f t="shared" si="29"/>
        <v>249</v>
      </c>
      <c r="E104" s="46">
        <v>30</v>
      </c>
      <c r="F104" s="47">
        <f t="shared" si="22"/>
        <v>12.048192771084338</v>
      </c>
      <c r="G104" s="46">
        <v>123</v>
      </c>
      <c r="H104" s="47">
        <f t="shared" si="30"/>
        <v>49.397590361445786</v>
      </c>
      <c r="I104" s="46">
        <v>96</v>
      </c>
      <c r="J104" s="47">
        <f t="shared" si="23"/>
        <v>38.554216867469883</v>
      </c>
      <c r="K104" s="48">
        <f t="shared" si="31"/>
        <v>87.951807228915669</v>
      </c>
      <c r="L104" s="266"/>
    </row>
    <row r="105" spans="1:12" ht="15" customHeight="1" x14ac:dyDescent="0.25">
      <c r="A105" s="12">
        <v>21</v>
      </c>
      <c r="B105" s="49">
        <v>61440</v>
      </c>
      <c r="C105" s="1" t="s">
        <v>198</v>
      </c>
      <c r="D105" s="46">
        <f t="shared" si="29"/>
        <v>251</v>
      </c>
      <c r="E105" s="46">
        <v>25</v>
      </c>
      <c r="F105" s="47">
        <f t="shared" si="22"/>
        <v>9.9601593625498008</v>
      </c>
      <c r="G105" s="46">
        <v>145</v>
      </c>
      <c r="H105" s="47">
        <f t="shared" si="30"/>
        <v>57.768924302788847</v>
      </c>
      <c r="I105" s="46">
        <v>81</v>
      </c>
      <c r="J105" s="47">
        <f t="shared" si="23"/>
        <v>32.270916334661358</v>
      </c>
      <c r="K105" s="48">
        <f t="shared" si="31"/>
        <v>90.039840637450197</v>
      </c>
      <c r="L105" s="266"/>
    </row>
    <row r="106" spans="1:12" ht="15" customHeight="1" x14ac:dyDescent="0.25">
      <c r="A106" s="16">
        <v>22</v>
      </c>
      <c r="B106" s="49">
        <v>61450</v>
      </c>
      <c r="C106" s="1" t="s">
        <v>129</v>
      </c>
      <c r="D106" s="46">
        <f t="shared" si="29"/>
        <v>163</v>
      </c>
      <c r="E106" s="46">
        <v>3</v>
      </c>
      <c r="F106" s="47">
        <f t="shared" si="22"/>
        <v>1.8404907975460123</v>
      </c>
      <c r="G106" s="46">
        <v>76</v>
      </c>
      <c r="H106" s="47">
        <f t="shared" si="30"/>
        <v>46.625766871165645</v>
      </c>
      <c r="I106" s="46">
        <v>84</v>
      </c>
      <c r="J106" s="47">
        <f t="shared" si="23"/>
        <v>51.533742331288344</v>
      </c>
      <c r="K106" s="48">
        <f t="shared" si="31"/>
        <v>98.159509202453989</v>
      </c>
      <c r="L106" s="266"/>
    </row>
    <row r="107" spans="1:12" ht="15" customHeight="1" x14ac:dyDescent="0.25">
      <c r="A107" s="12">
        <v>23</v>
      </c>
      <c r="B107" s="49">
        <v>61470</v>
      </c>
      <c r="C107" s="1" t="s">
        <v>64</v>
      </c>
      <c r="D107" s="46">
        <f t="shared" si="29"/>
        <v>131</v>
      </c>
      <c r="E107" s="46">
        <v>29</v>
      </c>
      <c r="F107" s="47">
        <f t="shared" si="22"/>
        <v>22.137404580152673</v>
      </c>
      <c r="G107" s="46">
        <v>75</v>
      </c>
      <c r="H107" s="47">
        <f t="shared" si="30"/>
        <v>57.251908396946568</v>
      </c>
      <c r="I107" s="46">
        <v>27</v>
      </c>
      <c r="J107" s="47">
        <f t="shared" si="23"/>
        <v>20.610687022900763</v>
      </c>
      <c r="K107" s="48">
        <f t="shared" si="31"/>
        <v>77.862595419847338</v>
      </c>
      <c r="L107" s="266"/>
    </row>
    <row r="108" spans="1:12" ht="15" customHeight="1" x14ac:dyDescent="0.25">
      <c r="A108" s="12">
        <v>24</v>
      </c>
      <c r="B108" s="49">
        <v>61490</v>
      </c>
      <c r="C108" s="1" t="s">
        <v>130</v>
      </c>
      <c r="D108" s="46">
        <f t="shared" si="29"/>
        <v>262</v>
      </c>
      <c r="E108" s="46">
        <v>15</v>
      </c>
      <c r="F108" s="47">
        <f t="shared" si="22"/>
        <v>5.7251908396946565</v>
      </c>
      <c r="G108" s="46">
        <v>100</v>
      </c>
      <c r="H108" s="47">
        <f t="shared" si="30"/>
        <v>38.167938931297712</v>
      </c>
      <c r="I108" s="46">
        <v>147</v>
      </c>
      <c r="J108" s="47">
        <f t="shared" si="23"/>
        <v>56.106870229007633</v>
      </c>
      <c r="K108" s="48">
        <f t="shared" si="31"/>
        <v>94.274809160305352</v>
      </c>
      <c r="L108" s="266"/>
    </row>
    <row r="109" spans="1:12" ht="15" customHeight="1" x14ac:dyDescent="0.25">
      <c r="A109" s="12">
        <v>25</v>
      </c>
      <c r="B109" s="49">
        <v>61500</v>
      </c>
      <c r="C109" s="1" t="s">
        <v>131</v>
      </c>
      <c r="D109" s="46">
        <f t="shared" si="29"/>
        <v>289</v>
      </c>
      <c r="E109" s="46">
        <v>3</v>
      </c>
      <c r="F109" s="47">
        <f t="shared" si="22"/>
        <v>1.0380622837370241</v>
      </c>
      <c r="G109" s="46">
        <v>133</v>
      </c>
      <c r="H109" s="47">
        <f t="shared" si="30"/>
        <v>46.020761245674741</v>
      </c>
      <c r="I109" s="46">
        <v>153</v>
      </c>
      <c r="J109" s="47">
        <f t="shared" si="23"/>
        <v>52.941176470588232</v>
      </c>
      <c r="K109" s="48">
        <f t="shared" si="31"/>
        <v>98.96193771626298</v>
      </c>
      <c r="L109" s="266"/>
    </row>
    <row r="110" spans="1:12" ht="15" customHeight="1" x14ac:dyDescent="0.25">
      <c r="A110" s="12">
        <v>26</v>
      </c>
      <c r="B110" s="49">
        <v>61510</v>
      </c>
      <c r="C110" s="1" t="s">
        <v>65</v>
      </c>
      <c r="D110" s="46">
        <f t="shared" si="29"/>
        <v>174</v>
      </c>
      <c r="E110" s="46">
        <v>25</v>
      </c>
      <c r="F110" s="47">
        <f t="shared" si="22"/>
        <v>14.367816091954023</v>
      </c>
      <c r="G110" s="46">
        <v>84</v>
      </c>
      <c r="H110" s="47">
        <f t="shared" si="30"/>
        <v>48.275862068965516</v>
      </c>
      <c r="I110" s="46">
        <v>65</v>
      </c>
      <c r="J110" s="47">
        <f t="shared" si="23"/>
        <v>37.356321839080458</v>
      </c>
      <c r="K110" s="48">
        <f t="shared" si="31"/>
        <v>85.632183908045974</v>
      </c>
      <c r="L110" s="266"/>
    </row>
    <row r="111" spans="1:12" x14ac:dyDescent="0.25">
      <c r="A111" s="12">
        <v>27</v>
      </c>
      <c r="B111" s="49">
        <v>61520</v>
      </c>
      <c r="C111" s="1" t="s">
        <v>199</v>
      </c>
      <c r="D111" s="46">
        <f t="shared" si="29"/>
        <v>228</v>
      </c>
      <c r="E111" s="46">
        <v>20</v>
      </c>
      <c r="F111" s="47">
        <f t="shared" si="22"/>
        <v>8.7719298245614041</v>
      </c>
      <c r="G111" s="46">
        <v>133</v>
      </c>
      <c r="H111" s="47">
        <f t="shared" si="30"/>
        <v>58.333333333333336</v>
      </c>
      <c r="I111" s="46">
        <v>75</v>
      </c>
      <c r="J111" s="47">
        <f t="shared" si="23"/>
        <v>32.89473684210526</v>
      </c>
      <c r="K111" s="48">
        <f t="shared" si="31"/>
        <v>91.228070175438603</v>
      </c>
      <c r="L111" s="266"/>
    </row>
    <row r="112" spans="1:12" x14ac:dyDescent="0.25">
      <c r="A112" s="12">
        <v>28</v>
      </c>
      <c r="B112" s="49">
        <v>61540</v>
      </c>
      <c r="C112" s="1" t="s">
        <v>141</v>
      </c>
      <c r="D112" s="46">
        <f t="shared" si="29"/>
        <v>209</v>
      </c>
      <c r="E112" s="46">
        <v>35</v>
      </c>
      <c r="F112" s="47">
        <f t="shared" si="22"/>
        <v>16.746411483253588</v>
      </c>
      <c r="G112" s="46">
        <v>110</v>
      </c>
      <c r="H112" s="47">
        <f t="shared" si="30"/>
        <v>52.631578947368418</v>
      </c>
      <c r="I112" s="46">
        <v>64</v>
      </c>
      <c r="J112" s="47">
        <f t="shared" si="23"/>
        <v>30.62200956937799</v>
      </c>
      <c r="K112" s="48">
        <f t="shared" si="31"/>
        <v>83.253588516746404</v>
      </c>
      <c r="L112" s="266"/>
    </row>
    <row r="113" spans="1:12" x14ac:dyDescent="0.25">
      <c r="A113" s="12">
        <v>29</v>
      </c>
      <c r="B113" s="49">
        <v>61560</v>
      </c>
      <c r="C113" s="1" t="s">
        <v>150</v>
      </c>
      <c r="D113" s="46">
        <f t="shared" si="29"/>
        <v>372</v>
      </c>
      <c r="E113" s="46">
        <v>95</v>
      </c>
      <c r="F113" s="47">
        <f t="shared" si="22"/>
        <v>25.537634408602152</v>
      </c>
      <c r="G113" s="46">
        <v>181</v>
      </c>
      <c r="H113" s="47">
        <f t="shared" si="30"/>
        <v>48.655913978494624</v>
      </c>
      <c r="I113" s="46">
        <v>96</v>
      </c>
      <c r="J113" s="47">
        <f t="shared" si="23"/>
        <v>25.806451612903224</v>
      </c>
      <c r="K113" s="48">
        <f t="shared" si="31"/>
        <v>74.462365591397855</v>
      </c>
      <c r="L113" s="266"/>
    </row>
    <row r="114" spans="1:12" ht="15.75" thickBot="1" x14ac:dyDescent="0.3">
      <c r="A114" s="16">
        <v>30</v>
      </c>
      <c r="B114" s="50">
        <v>61570</v>
      </c>
      <c r="C114" s="6" t="s">
        <v>151</v>
      </c>
      <c r="D114" s="51"/>
      <c r="E114" s="51"/>
      <c r="F114" s="52"/>
      <c r="G114" s="51"/>
      <c r="H114" s="52"/>
      <c r="I114" s="51"/>
      <c r="J114" s="52"/>
      <c r="K114" s="53"/>
      <c r="L114" s="266"/>
    </row>
    <row r="115" spans="1:12" ht="15.75" thickBot="1" x14ac:dyDescent="0.3">
      <c r="A115" s="40"/>
      <c r="B115" s="41"/>
      <c r="C115" s="29" t="s">
        <v>120</v>
      </c>
      <c r="D115" s="42">
        <f>SUM(D116:D124)</f>
        <v>1178</v>
      </c>
      <c r="E115" s="42">
        <f>SUM(E116:E124)</f>
        <v>90</v>
      </c>
      <c r="F115" s="43">
        <f t="shared" si="22"/>
        <v>7.6400679117147705</v>
      </c>
      <c r="G115" s="42">
        <f>SUM(G116:G124)</f>
        <v>476</v>
      </c>
      <c r="H115" s="43">
        <f>G115*100/D115</f>
        <v>40.407470288624786</v>
      </c>
      <c r="I115" s="42">
        <f>SUM(I116:I124)</f>
        <v>612</v>
      </c>
      <c r="J115" s="43">
        <f t="shared" si="23"/>
        <v>51.952461799660441</v>
      </c>
      <c r="K115" s="44">
        <f>AVERAGE(K116:K124)</f>
        <v>94.345675203556297</v>
      </c>
      <c r="L115" s="266"/>
    </row>
    <row r="116" spans="1:12" x14ac:dyDescent="0.25">
      <c r="A116" s="11">
        <v>1</v>
      </c>
      <c r="B116" s="62">
        <v>70020</v>
      </c>
      <c r="C116" s="191" t="s">
        <v>66</v>
      </c>
      <c r="D116" s="63">
        <f t="shared" ref="D116:D124" si="32">E116+G116+I116</f>
        <v>113</v>
      </c>
      <c r="E116" s="63">
        <v>0</v>
      </c>
      <c r="F116" s="64">
        <f t="shared" si="22"/>
        <v>0</v>
      </c>
      <c r="G116" s="63">
        <v>26</v>
      </c>
      <c r="H116" s="64">
        <f t="shared" ref="H116:H124" si="33">G116*100/D116</f>
        <v>23.008849557522122</v>
      </c>
      <c r="I116" s="63">
        <v>87</v>
      </c>
      <c r="J116" s="64">
        <f t="shared" si="23"/>
        <v>76.991150442477874</v>
      </c>
      <c r="K116" s="65">
        <f t="shared" ref="K116:K124" si="34">H116+J116</f>
        <v>100</v>
      </c>
      <c r="L116" s="266"/>
    </row>
    <row r="117" spans="1:12" x14ac:dyDescent="0.25">
      <c r="A117" s="12">
        <v>2</v>
      </c>
      <c r="B117" s="49">
        <v>70110</v>
      </c>
      <c r="C117" s="189" t="s">
        <v>68</v>
      </c>
      <c r="D117" s="46">
        <f t="shared" si="32"/>
        <v>91</v>
      </c>
      <c r="E117" s="46">
        <v>0</v>
      </c>
      <c r="F117" s="47">
        <f t="shared" si="22"/>
        <v>0</v>
      </c>
      <c r="G117" s="46">
        <v>39</v>
      </c>
      <c r="H117" s="47">
        <f t="shared" si="33"/>
        <v>42.857142857142854</v>
      </c>
      <c r="I117" s="46">
        <v>52</v>
      </c>
      <c r="J117" s="47">
        <f t="shared" si="23"/>
        <v>57.142857142857146</v>
      </c>
      <c r="K117" s="48">
        <f t="shared" si="34"/>
        <v>100</v>
      </c>
      <c r="L117" s="266"/>
    </row>
    <row r="118" spans="1:12" x14ac:dyDescent="0.25">
      <c r="A118" s="12">
        <v>3</v>
      </c>
      <c r="B118" s="49">
        <v>70021</v>
      </c>
      <c r="C118" s="1" t="s">
        <v>67</v>
      </c>
      <c r="D118" s="46">
        <f t="shared" si="32"/>
        <v>43</v>
      </c>
      <c r="E118" s="46">
        <v>3</v>
      </c>
      <c r="F118" s="47">
        <f t="shared" si="22"/>
        <v>6.9767441860465116</v>
      </c>
      <c r="G118" s="46">
        <v>13</v>
      </c>
      <c r="H118" s="47">
        <f t="shared" si="33"/>
        <v>30.232558139534884</v>
      </c>
      <c r="I118" s="46">
        <v>27</v>
      </c>
      <c r="J118" s="47">
        <f t="shared" si="23"/>
        <v>62.790697674418603</v>
      </c>
      <c r="K118" s="48">
        <f t="shared" si="34"/>
        <v>93.023255813953483</v>
      </c>
      <c r="L118" s="266"/>
    </row>
    <row r="119" spans="1:12" x14ac:dyDescent="0.25">
      <c r="A119" s="16">
        <v>4</v>
      </c>
      <c r="B119" s="49">
        <v>70040</v>
      </c>
      <c r="C119" s="189" t="s">
        <v>75</v>
      </c>
      <c r="D119" s="46">
        <f t="shared" si="32"/>
        <v>71</v>
      </c>
      <c r="E119" s="46">
        <v>0</v>
      </c>
      <c r="F119" s="47">
        <f t="shared" si="22"/>
        <v>0</v>
      </c>
      <c r="G119" s="46">
        <v>17</v>
      </c>
      <c r="H119" s="47">
        <f t="shared" si="33"/>
        <v>23.943661971830984</v>
      </c>
      <c r="I119" s="46">
        <v>54</v>
      </c>
      <c r="J119" s="47">
        <f t="shared" si="23"/>
        <v>76.056338028169009</v>
      </c>
      <c r="K119" s="48">
        <f t="shared" si="34"/>
        <v>100</v>
      </c>
      <c r="L119" s="266"/>
    </row>
    <row r="120" spans="1:12" ht="15" customHeight="1" x14ac:dyDescent="0.25">
      <c r="A120" s="66">
        <v>5</v>
      </c>
      <c r="B120" s="49">
        <v>70100</v>
      </c>
      <c r="C120" s="1" t="s">
        <v>200</v>
      </c>
      <c r="D120" s="46">
        <f t="shared" si="32"/>
        <v>84</v>
      </c>
      <c r="E120" s="46">
        <v>5</v>
      </c>
      <c r="F120" s="47">
        <f t="shared" si="22"/>
        <v>5.9523809523809526</v>
      </c>
      <c r="G120" s="46">
        <v>37</v>
      </c>
      <c r="H120" s="47">
        <f t="shared" si="33"/>
        <v>44.047619047619051</v>
      </c>
      <c r="I120" s="46">
        <v>42</v>
      </c>
      <c r="J120" s="47">
        <f t="shared" si="23"/>
        <v>50</v>
      </c>
      <c r="K120" s="48">
        <f t="shared" si="34"/>
        <v>94.047619047619051</v>
      </c>
      <c r="L120" s="266"/>
    </row>
    <row r="121" spans="1:12" x14ac:dyDescent="0.25">
      <c r="A121" s="66">
        <v>6</v>
      </c>
      <c r="B121" s="49">
        <v>70270</v>
      </c>
      <c r="C121" s="1" t="s">
        <v>69</v>
      </c>
      <c r="D121" s="46">
        <f t="shared" si="32"/>
        <v>67</v>
      </c>
      <c r="E121" s="46">
        <v>1</v>
      </c>
      <c r="F121" s="47">
        <f t="shared" si="22"/>
        <v>1.4925373134328359</v>
      </c>
      <c r="G121" s="46">
        <v>43</v>
      </c>
      <c r="H121" s="47">
        <f t="shared" si="33"/>
        <v>64.179104477611943</v>
      </c>
      <c r="I121" s="46">
        <v>23</v>
      </c>
      <c r="J121" s="47">
        <f t="shared" si="23"/>
        <v>34.328358208955223</v>
      </c>
      <c r="K121" s="48">
        <f t="shared" si="34"/>
        <v>98.507462686567166</v>
      </c>
      <c r="L121" s="266"/>
    </row>
    <row r="122" spans="1:12" x14ac:dyDescent="0.25">
      <c r="A122" s="67">
        <v>7</v>
      </c>
      <c r="B122" s="49">
        <v>70510</v>
      </c>
      <c r="C122" s="1" t="s">
        <v>70</v>
      </c>
      <c r="D122" s="46">
        <f t="shared" si="32"/>
        <v>31</v>
      </c>
      <c r="E122" s="46">
        <v>4</v>
      </c>
      <c r="F122" s="47">
        <f t="shared" si="22"/>
        <v>12.903225806451612</v>
      </c>
      <c r="G122" s="46">
        <v>21</v>
      </c>
      <c r="H122" s="47">
        <f t="shared" si="33"/>
        <v>67.741935483870961</v>
      </c>
      <c r="I122" s="46">
        <v>6</v>
      </c>
      <c r="J122" s="47">
        <f t="shared" si="23"/>
        <v>19.35483870967742</v>
      </c>
      <c r="K122" s="48">
        <f t="shared" si="34"/>
        <v>87.096774193548384</v>
      </c>
      <c r="L122" s="266"/>
    </row>
    <row r="123" spans="1:12" ht="15" customHeight="1" x14ac:dyDescent="0.25">
      <c r="A123" s="244">
        <v>8</v>
      </c>
      <c r="B123" s="245">
        <v>10880</v>
      </c>
      <c r="C123" s="246" t="s">
        <v>201</v>
      </c>
      <c r="D123" s="247">
        <f t="shared" si="32"/>
        <v>379</v>
      </c>
      <c r="E123" s="247">
        <v>31</v>
      </c>
      <c r="F123" s="248">
        <f t="shared" si="22"/>
        <v>8.1794195250659634</v>
      </c>
      <c r="G123" s="247">
        <v>152</v>
      </c>
      <c r="H123" s="248">
        <f t="shared" si="33"/>
        <v>40.105540897097626</v>
      </c>
      <c r="I123" s="247">
        <v>196</v>
      </c>
      <c r="J123" s="248">
        <f t="shared" si="23"/>
        <v>51.715039577836414</v>
      </c>
      <c r="K123" s="249">
        <f t="shared" si="34"/>
        <v>91.820580474934047</v>
      </c>
      <c r="L123" s="266"/>
    </row>
    <row r="124" spans="1:12" ht="15" customHeight="1" thickBot="1" x14ac:dyDescent="0.3">
      <c r="A124" s="68">
        <v>9</v>
      </c>
      <c r="B124" s="58">
        <v>10890</v>
      </c>
      <c r="C124" s="8" t="s">
        <v>202</v>
      </c>
      <c r="D124" s="59">
        <f t="shared" si="32"/>
        <v>299</v>
      </c>
      <c r="E124" s="59">
        <v>46</v>
      </c>
      <c r="F124" s="60">
        <f t="shared" si="22"/>
        <v>15.384615384615385</v>
      </c>
      <c r="G124" s="59">
        <v>128</v>
      </c>
      <c r="H124" s="60">
        <f t="shared" si="33"/>
        <v>42.809364548494983</v>
      </c>
      <c r="I124" s="59">
        <v>125</v>
      </c>
      <c r="J124" s="60">
        <f t="shared" si="23"/>
        <v>41.80602006688963</v>
      </c>
      <c r="K124" s="61">
        <f t="shared" si="34"/>
        <v>84.615384615384613</v>
      </c>
      <c r="L124" s="266"/>
    </row>
    <row r="125" spans="1:12" ht="15" customHeight="1" x14ac:dyDescent="0.25">
      <c r="B125" s="9"/>
      <c r="C125" s="393"/>
      <c r="E125" s="38"/>
      <c r="F125" s="38"/>
      <c r="G125" s="38"/>
      <c r="H125" s="38"/>
      <c r="I125" s="38"/>
      <c r="J125" s="39" t="s">
        <v>108</v>
      </c>
      <c r="K125" s="19">
        <f>AVERAGE(K8:K16,K18:K29,K31:K47,K49:K68,K70:K83,K85:K114,K116:K124)</f>
        <v>90.557912289600267</v>
      </c>
    </row>
    <row r="126" spans="1:12" x14ac:dyDescent="0.25">
      <c r="K126" s="20"/>
    </row>
    <row r="127" spans="1:12" x14ac:dyDescent="0.25">
      <c r="J127" s="87"/>
    </row>
    <row r="129" spans="6:6" x14ac:dyDescent="0.25">
      <c r="F129" s="87"/>
    </row>
  </sheetData>
  <mergeCells count="6">
    <mergeCell ref="E4:K4"/>
    <mergeCell ref="C2:D2"/>
    <mergeCell ref="A4:A5"/>
    <mergeCell ref="B4:B5"/>
    <mergeCell ref="C4:C5"/>
    <mergeCell ref="D4:D5"/>
  </mergeCells>
  <conditionalFormatting sqref="E7:E34 E84:E124 E36:E54 E56:E82">
    <cfRule type="cellIs" dxfId="10" priority="2" operator="equal">
      <formula>0</formula>
    </cfRule>
  </conditionalFormatting>
  <conditionalFormatting sqref="F6:F124">
    <cfRule type="containsBlanks" dxfId="9" priority="1">
      <formula>LEN(TRIM(F6))=0</formula>
    </cfRule>
    <cfRule type="cellIs" dxfId="8" priority="3" operator="equal">
      <formula>0</formula>
    </cfRule>
    <cfRule type="cellIs" dxfId="7" priority="4" operator="between">
      <formula>0.1</formula>
      <formula>10</formula>
    </cfRule>
    <cfRule type="cellIs" dxfId="6" priority="5" operator="greaterThanOrEqual">
      <formula>10</formula>
    </cfRule>
  </conditionalFormatting>
  <conditionalFormatting sqref="K6:K125">
    <cfRule type="cellIs" dxfId="5" priority="6" stopIfTrue="1" operator="equal">
      <formula>$K$125</formula>
    </cfRule>
    <cfRule type="containsBlanks" dxfId="4" priority="7" stopIfTrue="1">
      <formula>LEN(TRIM(K6))=0</formula>
    </cfRule>
    <cfRule type="cellIs" dxfId="3" priority="8" stopIfTrue="1" operator="lessThan">
      <formula>75</formula>
    </cfRule>
    <cfRule type="cellIs" dxfId="2" priority="9" stopIfTrue="1" operator="between">
      <formula>75</formula>
      <formula>$K$125</formula>
    </cfRule>
    <cfRule type="cellIs" dxfId="1" priority="10" stopIfTrue="1" operator="between">
      <formula>$K$125</formula>
      <formula>98</formula>
    </cfRule>
    <cfRule type="cellIs" dxfId="0" priority="11" stopIfTrue="1" operator="between">
      <formula>98</formula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ЧГ-4 2018-2023</vt:lpstr>
      <vt:lpstr>ЧГ-4 2018 расклад</vt:lpstr>
      <vt:lpstr>ЧГ-4 2019 расклад</vt:lpstr>
      <vt:lpstr>ЧГ-4 2021 расклад</vt:lpstr>
      <vt:lpstr>ЧГ-4 2022 расклад</vt:lpstr>
      <vt:lpstr>ЧГ-4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2017-12-14T06:22:54Z</dcterms:created>
  <dcterms:modified xsi:type="dcterms:W3CDTF">2023-05-29T02:35:08Z</dcterms:modified>
</cp:coreProperties>
</file>